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39A5268-BB51-480D-99BF-181D9E89F35C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39" i="1" l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 l="1"/>
  <c r="F2226" i="1"/>
  <c r="F2225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15" i="1" l="1"/>
  <c r="F2125" i="1"/>
  <c r="F2117" i="1"/>
  <c r="F2008" i="1"/>
  <c r="F2015" i="1"/>
  <c r="F2006" i="1"/>
  <c r="F2068" i="1"/>
  <c r="F1981" i="1"/>
  <c r="F2136" i="1"/>
  <c r="F2053" i="1"/>
  <c r="F2148" i="1"/>
  <c r="F2149" i="1"/>
  <c r="F2216" i="1"/>
  <c r="F2081" i="1"/>
  <c r="F2099" i="1"/>
  <c r="F2162" i="1"/>
  <c r="F2087" i="1"/>
  <c r="F2168" i="1"/>
  <c r="F2198" i="1"/>
  <c r="F1988" i="1"/>
  <c r="F1987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8" i="1" l="1"/>
  <c r="F2074" i="1" l="1"/>
  <c r="F2106" i="1"/>
  <c r="F2129" i="1"/>
  <c r="F2104" i="1"/>
  <c r="F2130" i="1"/>
  <c r="F2016" i="1"/>
  <c r="F2063" i="1"/>
  <c r="F1994" i="1"/>
  <c r="F2026" i="1"/>
  <c r="F2103" i="1"/>
  <c r="F1997" i="1"/>
  <c r="F2177" i="1"/>
  <c r="F1999" i="1"/>
  <c r="F2009" i="1"/>
  <c r="F2126" i="1"/>
  <c r="F2161" i="1"/>
  <c r="F2098" i="1"/>
  <c r="F2132" i="1"/>
  <c r="F2210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38" i="1" l="1"/>
  <c r="F1992" i="1"/>
  <c r="F2183" i="1"/>
  <c r="F2178" i="1"/>
  <c r="K2255" i="1"/>
  <c r="J2255" i="1"/>
  <c r="I2255" i="1"/>
  <c r="H2255" i="1"/>
  <c r="G2255" i="1"/>
  <c r="F2195" i="1"/>
  <c r="F2041" i="1"/>
  <c r="F1995" i="1"/>
  <c r="F1973" i="1"/>
  <c r="F2111" i="1"/>
  <c r="F2052" i="1" l="1"/>
  <c r="F2135" i="1"/>
  <c r="F2193" i="1"/>
  <c r="F1986" i="1"/>
  <c r="F2071" i="1"/>
  <c r="F2044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59" i="1" l="1"/>
  <c r="F2020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99" i="1" l="1"/>
  <c r="F2175" i="1"/>
  <c r="F2033" i="1"/>
  <c r="F2012" i="1" l="1"/>
  <c r="F2025" i="1" l="1"/>
  <c r="F2144" i="1"/>
  <c r="F1979" i="1"/>
  <c r="F1968" i="1"/>
  <c r="F1990" i="1"/>
  <c r="F2133" i="1"/>
  <c r="F2167" i="1"/>
  <c r="F2023" i="1"/>
  <c r="F2113" i="1"/>
  <c r="F2157" i="1"/>
  <c r="F2190" i="1"/>
  <c r="F2065" i="1"/>
  <c r="F2166" i="1"/>
  <c r="F1964" i="1"/>
  <c r="F2043" i="1"/>
  <c r="F2116" i="1"/>
  <c r="F2090" i="1"/>
  <c r="F2056" i="1"/>
  <c r="F1966" i="1"/>
  <c r="F1984" i="1"/>
  <c r="F2045" i="1"/>
  <c r="F2027" i="1"/>
  <c r="F2164" i="1"/>
  <c r="F1980" i="1"/>
  <c r="F2150" i="1"/>
  <c r="F2213" i="1" l="1"/>
  <c r="F2004" i="1"/>
  <c r="F1962" i="1"/>
  <c r="F2034" i="1"/>
  <c r="F2209" i="1"/>
  <c r="F2223" i="1"/>
  <c r="F2152" i="1"/>
  <c r="F2028" i="1"/>
  <c r="F2156" i="1"/>
  <c r="F2042" i="1"/>
  <c r="F1989" i="1"/>
  <c r="F2205" i="1"/>
  <c r="F214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3" i="1" l="1"/>
  <c r="F2075" i="1"/>
  <c r="F2035" i="1"/>
  <c r="F2078" i="1" l="1"/>
  <c r="F2011" i="1"/>
  <c r="F2064" i="1"/>
  <c r="F2134" i="1" l="1"/>
  <c r="F2032" i="1"/>
  <c r="F2107" i="1"/>
  <c r="F2014" i="1"/>
  <c r="F2101" i="1" l="1"/>
  <c r="F2086" i="1" l="1"/>
  <c r="F2030" i="1"/>
  <c r="F1972" i="1"/>
  <c r="F2110" i="1"/>
  <c r="F2062" i="1"/>
  <c r="F1969" i="1"/>
  <c r="F2072" i="1"/>
  <c r="F2094" i="1"/>
  <c r="F2188" i="1"/>
  <c r="F2097" i="1"/>
  <c r="F2128" i="1"/>
  <c r="F2137" i="1"/>
  <c r="F2121" i="1"/>
  <c r="F2119" i="1"/>
  <c r="F2219" i="1"/>
  <c r="F1982" i="1"/>
  <c r="F2151" i="1"/>
  <c r="F2092" i="1"/>
  <c r="F2083" i="1"/>
  <c r="F1963" i="1" l="1"/>
  <c r="F2158" i="1"/>
  <c r="F2221" i="1"/>
  <c r="F2172" i="1"/>
  <c r="F2222" i="1"/>
  <c r="F2022" i="1" l="1"/>
  <c r="F2082" i="1"/>
  <c r="F1971" i="1"/>
  <c r="F2185" i="1"/>
  <c r="F2153" i="1" l="1"/>
  <c r="F2186" i="1"/>
  <c r="F2048" i="1"/>
  <c r="F2007" i="1"/>
  <c r="F2192" i="1"/>
  <c r="F2036" i="1"/>
  <c r="F2163" i="1"/>
  <c r="F2147" i="1"/>
  <c r="F2055" i="1"/>
  <c r="F2019" i="1"/>
  <c r="F1983" i="1"/>
  <c r="F2206" i="1" l="1"/>
  <c r="F2181" i="1"/>
  <c r="F2067" i="1" l="1"/>
  <c r="F2176" i="1"/>
  <c r="F1974" i="1"/>
  <c r="F2212" i="1"/>
  <c r="F2010" i="1" l="1"/>
  <c r="F2143" i="1"/>
  <c r="F2069" i="1"/>
  <c r="F2114" i="1"/>
  <c r="F2122" i="1"/>
  <c r="WI857" i="1" l="1"/>
  <c r="F1985" i="1" l="1"/>
  <c r="F2058" i="1"/>
  <c r="F1998" i="1"/>
  <c r="F2224" i="1"/>
  <c r="F221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02" i="1" l="1"/>
  <c r="F2018" i="1"/>
  <c r="F2218" i="1"/>
  <c r="F2102" i="1"/>
  <c r="F2047" i="1"/>
  <c r="F2174" i="1"/>
  <c r="F2057" i="1"/>
  <c r="F2060" i="1"/>
  <c r="F2080" i="1"/>
  <c r="F2073" i="1"/>
  <c r="F2005" i="1"/>
  <c r="F2001" i="1"/>
  <c r="F2084" i="1"/>
  <c r="F2054" i="1"/>
  <c r="F2046" i="1"/>
  <c r="F2039" i="1"/>
  <c r="F2201" i="1"/>
  <c r="F2200" i="1" l="1"/>
  <c r="F2124" i="1"/>
  <c r="F2079" i="1"/>
  <c r="F2140" i="1"/>
  <c r="F1970" i="1"/>
  <c r="F2155" i="1"/>
  <c r="F2191" i="1"/>
  <c r="F2211" i="1"/>
  <c r="F2100" i="1"/>
  <c r="F2021" i="1" l="1"/>
  <c r="F2203" i="1"/>
  <c r="F1965" i="1"/>
  <c r="F2002" i="1"/>
  <c r="F2017" i="1"/>
  <c r="F1996" i="1"/>
  <c r="F2024" i="1"/>
  <c r="F2141" i="1"/>
  <c r="F2031" i="1"/>
  <c r="F2142" i="1"/>
  <c r="F2165" i="1"/>
  <c r="F2050" i="1"/>
  <c r="F2194" i="1"/>
  <c r="F2059" i="1"/>
  <c r="F2173" i="1"/>
  <c r="F2171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0" i="1" l="1"/>
  <c r="F2182" i="1"/>
  <c r="F2096" i="1"/>
  <c r="F2109" i="1" l="1"/>
  <c r="F2160" i="1"/>
  <c r="F2049" i="1"/>
  <c r="F2093" i="1"/>
  <c r="F2066" i="1"/>
  <c r="F2154" i="1"/>
  <c r="F2003" i="1"/>
  <c r="F2040" i="1"/>
  <c r="F1975" i="1"/>
  <c r="F2013" i="1" l="1"/>
  <c r="F1991" i="1"/>
  <c r="F2089" i="1"/>
  <c r="F1977" i="1" l="1"/>
  <c r="F2197" i="1"/>
  <c r="F2112" i="1"/>
  <c r="F1967" i="1"/>
  <c r="F2131" i="1"/>
  <c r="F2139" i="1"/>
  <c r="F2184" i="1"/>
  <c r="F2127" i="1"/>
  <c r="F2105" i="1"/>
  <c r="F2189" i="1"/>
  <c r="F2187" i="1"/>
  <c r="F2180" i="1"/>
  <c r="F2038" i="1"/>
  <c r="F2120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20" i="1"/>
  <c r="F2215" i="1"/>
  <c r="F2214" i="1"/>
  <c r="F2208" i="1"/>
  <c r="F2207" i="1"/>
  <c r="F2204" i="1"/>
  <c r="F2196" i="1"/>
  <c r="F2179" i="1"/>
  <c r="F2170" i="1"/>
  <c r="F2169" i="1"/>
  <c r="F2146" i="1"/>
  <c r="F2123" i="1"/>
  <c r="F2118" i="1"/>
  <c r="F2108" i="1"/>
  <c r="F2095" i="1"/>
  <c r="F2091" i="1"/>
  <c r="F2088" i="1"/>
  <c r="F2085" i="1"/>
  <c r="F2077" i="1"/>
  <c r="F2076" i="1"/>
  <c r="F2070" i="1"/>
  <c r="F2061" i="1"/>
  <c r="F2051" i="1"/>
  <c r="F2037" i="1"/>
  <c r="F2029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55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0" i="1" s="1"/>
  <c r="B136" i="5"/>
  <c r="E422" i="1" s="1"/>
  <c r="B128" i="5"/>
  <c r="E437" i="1" s="1"/>
  <c r="B124" i="5"/>
  <c r="E423" i="1" s="1"/>
  <c r="B119" i="5"/>
  <c r="E432" i="1" s="1"/>
  <c r="B118" i="5"/>
  <c r="E431" i="1" s="1"/>
  <c r="B114" i="5"/>
  <c r="E427" i="1" s="1"/>
  <c r="B113" i="5"/>
  <c r="E443" i="1" s="1"/>
  <c r="B104" i="5"/>
  <c r="E440" i="1" s="1"/>
  <c r="B95" i="5"/>
  <c r="E444" i="1" s="1"/>
  <c r="B94" i="5"/>
  <c r="E441" i="1" s="1"/>
  <c r="B88" i="5"/>
  <c r="E411" i="1" s="1"/>
  <c r="B87" i="5"/>
  <c r="E430" i="1" s="1"/>
  <c r="B80" i="5"/>
  <c r="E418" i="1" s="1"/>
  <c r="B75" i="5"/>
  <c r="E425" i="1" s="1"/>
  <c r="B74" i="5"/>
  <c r="E435" i="1" s="1"/>
  <c r="B70" i="5"/>
  <c r="E420" i="1" s="1"/>
  <c r="B63" i="5"/>
  <c r="E412" i="1" s="1"/>
  <c r="B58" i="5"/>
  <c r="E421" i="1" s="1"/>
  <c r="B56" i="5"/>
  <c r="E424" i="1" s="1"/>
  <c r="B52" i="5"/>
  <c r="E417" i="1" s="1"/>
  <c r="B49" i="5"/>
  <c r="E415" i="1" s="1"/>
  <c r="B46" i="5"/>
  <c r="E445" i="1" s="1"/>
  <c r="B44" i="5"/>
  <c r="E436" i="1" s="1"/>
  <c r="B41" i="5"/>
  <c r="E434" i="1" s="1"/>
  <c r="B38" i="5"/>
  <c r="E446" i="1" s="1"/>
  <c r="B28" i="5"/>
  <c r="E439" i="1" s="1"/>
  <c r="B26" i="5"/>
  <c r="E414" i="1" s="1"/>
  <c r="B21" i="5"/>
  <c r="E442" i="1" s="1"/>
  <c r="B16" i="5"/>
  <c r="E426" i="1" s="1"/>
  <c r="B14" i="5"/>
  <c r="E428" i="1" s="1"/>
  <c r="B8" i="5"/>
  <c r="E416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71" i="1" s="1"/>
  <c r="B163" i="5"/>
  <c r="E378" i="1" s="1"/>
  <c r="B161" i="5"/>
  <c r="E429" i="1" s="1"/>
  <c r="B160" i="5"/>
  <c r="E393" i="1" s="1"/>
  <c r="B158" i="5"/>
  <c r="E406" i="1" s="1"/>
  <c r="B157" i="5"/>
  <c r="E381" i="1" s="1"/>
  <c r="B154" i="5"/>
  <c r="E356" i="1" s="1"/>
  <c r="B152" i="5"/>
  <c r="E400" i="1" s="1"/>
  <c r="B150" i="5"/>
  <c r="E398" i="1" s="1"/>
  <c r="B149" i="5"/>
  <c r="E399" i="1" s="1"/>
  <c r="B148" i="5"/>
  <c r="E396" i="1" s="1"/>
  <c r="B146" i="5"/>
  <c r="E438" i="1" s="1"/>
  <c r="B145" i="5"/>
  <c r="E401" i="1" s="1"/>
  <c r="B143" i="5"/>
  <c r="E407" i="1" s="1"/>
  <c r="K1286" i="4"/>
  <c r="N353" i="1" s="1"/>
  <c r="J1286" i="4"/>
  <c r="M353" i="1" s="1"/>
  <c r="I1286" i="4"/>
  <c r="L353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4" i="1"/>
  <c r="I217" i="1"/>
  <c r="I186" i="1"/>
  <c r="I256" i="1"/>
  <c r="I150" i="1"/>
  <c r="I174" i="1"/>
  <c r="I234" i="1"/>
  <c r="I257" i="1"/>
  <c r="I172" i="1"/>
  <c r="I263" i="1"/>
  <c r="I165" i="1"/>
  <c r="I241" i="1"/>
  <c r="I214" i="1"/>
  <c r="I218" i="1"/>
  <c r="I262" i="1"/>
  <c r="I265" i="1"/>
  <c r="I222" i="1"/>
  <c r="I157" i="1"/>
  <c r="I197" i="1"/>
  <c r="I271" i="1"/>
  <c r="I268" i="1"/>
  <c r="I199" i="1"/>
  <c r="I212" i="1"/>
  <c r="I163" i="1"/>
  <c r="I148" i="1"/>
  <c r="I183" i="1"/>
  <c r="I177" i="1"/>
  <c r="I232" i="1"/>
  <c r="I251" i="1"/>
  <c r="I195" i="1"/>
  <c r="I240" i="1"/>
  <c r="I198" i="1"/>
  <c r="I153" i="1"/>
  <c r="I277" i="1"/>
  <c r="I202" i="1"/>
  <c r="I261" i="1"/>
  <c r="I254" i="1"/>
  <c r="I242" i="1"/>
  <c r="I213" i="1"/>
  <c r="I266" i="1"/>
  <c r="I270" i="1"/>
  <c r="I233" i="1"/>
  <c r="I243" i="1"/>
  <c r="I206" i="1"/>
  <c r="I230" i="1"/>
  <c r="I269" i="1"/>
  <c r="I167" i="1"/>
  <c r="I178" i="1"/>
  <c r="I149" i="1"/>
  <c r="I194" i="1"/>
  <c r="I216" i="1"/>
  <c r="I282" i="1"/>
  <c r="I228" i="1"/>
  <c r="I273" i="1"/>
  <c r="I259" i="1"/>
  <c r="I203" i="1"/>
  <c r="I276" i="1"/>
  <c r="I155" i="1"/>
  <c r="I248" i="1"/>
  <c r="I236" i="1"/>
  <c r="I190" i="1"/>
  <c r="I229" i="1"/>
  <c r="I147" i="1"/>
  <c r="I226" i="1"/>
  <c r="I205" i="1"/>
  <c r="I162" i="1"/>
  <c r="I250" i="1"/>
  <c r="I208" i="1"/>
  <c r="I175" i="1"/>
  <c r="I249" i="1"/>
  <c r="I204" i="1"/>
  <c r="I278" i="1"/>
  <c r="I260" i="1"/>
  <c r="I159" i="1"/>
  <c r="I170" i="1"/>
  <c r="I255" i="1"/>
  <c r="I173" i="1"/>
  <c r="I227" i="1"/>
  <c r="I166" i="1"/>
  <c r="I171" i="1"/>
  <c r="I215" i="1"/>
  <c r="I201" i="1"/>
  <c r="I224" i="1"/>
  <c r="I211" i="1"/>
  <c r="I220" i="1"/>
  <c r="I156" i="1"/>
  <c r="I235" i="1"/>
  <c r="I237" i="1"/>
  <c r="I210" i="1"/>
  <c r="I176" i="1"/>
  <c r="I247" i="1"/>
  <c r="I219" i="1"/>
  <c r="I280" i="1"/>
  <c r="I272" i="1"/>
  <c r="I151" i="1"/>
  <c r="I192" i="1"/>
  <c r="I281" i="1"/>
  <c r="I168" i="1"/>
  <c r="I158" i="1"/>
  <c r="I246" i="1"/>
  <c r="I180" i="1"/>
  <c r="I209" i="1"/>
  <c r="I185" i="1"/>
  <c r="I245" i="1"/>
  <c r="I164" i="1"/>
  <c r="I207" i="1"/>
  <c r="I189" i="1"/>
  <c r="I244" i="1"/>
  <c r="I279" i="1"/>
  <c r="I225" i="1"/>
  <c r="I253" i="1"/>
  <c r="I152" i="1"/>
  <c r="I196" i="1"/>
  <c r="I258" i="1"/>
  <c r="I191" i="1"/>
  <c r="I184" i="1"/>
  <c r="I169" i="1"/>
  <c r="I154" i="1"/>
  <c r="I182" i="1"/>
  <c r="I264" i="1"/>
  <c r="I238" i="1"/>
  <c r="I252" i="1"/>
  <c r="I181" i="1"/>
  <c r="I193" i="1"/>
  <c r="I223" i="1"/>
  <c r="I239" i="1"/>
  <c r="I200" i="1"/>
  <c r="I188" i="1"/>
  <c r="I160" i="1"/>
  <c r="I275" i="1"/>
  <c r="I187" i="1"/>
  <c r="I161" i="1"/>
  <c r="I221" i="1"/>
  <c r="I231" i="1"/>
  <c r="I267" i="1"/>
  <c r="I179" i="1"/>
  <c r="H274" i="1"/>
  <c r="H217" i="1"/>
  <c r="H186" i="1"/>
  <c r="H256" i="1"/>
  <c r="H150" i="1"/>
  <c r="H174" i="1"/>
  <c r="H234" i="1"/>
  <c r="H257" i="1"/>
  <c r="H172" i="1"/>
  <c r="H263" i="1"/>
  <c r="H165" i="1"/>
  <c r="H241" i="1"/>
  <c r="H214" i="1"/>
  <c r="H218" i="1"/>
  <c r="H262" i="1"/>
  <c r="H265" i="1"/>
  <c r="H222" i="1"/>
  <c r="H157" i="1"/>
  <c r="H197" i="1"/>
  <c r="H271" i="1"/>
  <c r="H268" i="1"/>
  <c r="H199" i="1"/>
  <c r="H212" i="1"/>
  <c r="H163" i="1"/>
  <c r="H148" i="1"/>
  <c r="H183" i="1"/>
  <c r="H177" i="1"/>
  <c r="H232" i="1"/>
  <c r="H251" i="1"/>
  <c r="H195" i="1"/>
  <c r="H240" i="1"/>
  <c r="H198" i="1"/>
  <c r="H153" i="1"/>
  <c r="H277" i="1"/>
  <c r="H202" i="1"/>
  <c r="H261" i="1"/>
  <c r="H254" i="1"/>
  <c r="H242" i="1"/>
  <c r="H213" i="1"/>
  <c r="H266" i="1"/>
  <c r="H270" i="1"/>
  <c r="H233" i="1"/>
  <c r="H243" i="1"/>
  <c r="H206" i="1"/>
  <c r="H230" i="1"/>
  <c r="H269" i="1"/>
  <c r="H167" i="1"/>
  <c r="H178" i="1"/>
  <c r="H149" i="1"/>
  <c r="H194" i="1"/>
  <c r="H216" i="1"/>
  <c r="H282" i="1"/>
  <c r="H228" i="1"/>
  <c r="H273" i="1"/>
  <c r="H259" i="1"/>
  <c r="H203" i="1"/>
  <c r="H276" i="1"/>
  <c r="H155" i="1"/>
  <c r="H248" i="1"/>
  <c r="H236" i="1"/>
  <c r="H190" i="1"/>
  <c r="H229" i="1"/>
  <c r="H147" i="1"/>
  <c r="H226" i="1"/>
  <c r="H205" i="1"/>
  <c r="H162" i="1"/>
  <c r="H250" i="1"/>
  <c r="H208" i="1"/>
  <c r="H175" i="1"/>
  <c r="H249" i="1"/>
  <c r="H204" i="1"/>
  <c r="H278" i="1"/>
  <c r="H260" i="1"/>
  <c r="H159" i="1"/>
  <c r="H170" i="1"/>
  <c r="H255" i="1"/>
  <c r="H173" i="1"/>
  <c r="H227" i="1"/>
  <c r="H166" i="1"/>
  <c r="H171" i="1"/>
  <c r="H215" i="1"/>
  <c r="H201" i="1"/>
  <c r="H224" i="1"/>
  <c r="H211" i="1"/>
  <c r="H220" i="1"/>
  <c r="H156" i="1"/>
  <c r="H235" i="1"/>
  <c r="H237" i="1"/>
  <c r="H210" i="1"/>
  <c r="H176" i="1"/>
  <c r="H247" i="1"/>
  <c r="H219" i="1"/>
  <c r="H280" i="1"/>
  <c r="H272" i="1"/>
  <c r="H151" i="1"/>
  <c r="H192" i="1"/>
  <c r="H281" i="1"/>
  <c r="H168" i="1"/>
  <c r="H158" i="1"/>
  <c r="H246" i="1"/>
  <c r="H180" i="1"/>
  <c r="H209" i="1"/>
  <c r="H185" i="1"/>
  <c r="H245" i="1"/>
  <c r="H164" i="1"/>
  <c r="H207" i="1"/>
  <c r="H189" i="1"/>
  <c r="H244" i="1"/>
  <c r="H279" i="1"/>
  <c r="H225" i="1"/>
  <c r="H253" i="1"/>
  <c r="H152" i="1"/>
  <c r="H196" i="1"/>
  <c r="H258" i="1"/>
  <c r="H191" i="1"/>
  <c r="H184" i="1"/>
  <c r="H169" i="1"/>
  <c r="H154" i="1"/>
  <c r="H182" i="1"/>
  <c r="H264" i="1"/>
  <c r="H238" i="1"/>
  <c r="H252" i="1"/>
  <c r="H181" i="1"/>
  <c r="H193" i="1"/>
  <c r="H223" i="1"/>
  <c r="H239" i="1"/>
  <c r="H200" i="1"/>
  <c r="H188" i="1"/>
  <c r="H160" i="1"/>
  <c r="H275" i="1"/>
  <c r="H187" i="1"/>
  <c r="H161" i="1"/>
  <c r="H221" i="1"/>
  <c r="H231" i="1"/>
  <c r="H267" i="1"/>
  <c r="H179" i="1"/>
  <c r="G274" i="1"/>
  <c r="G217" i="1"/>
  <c r="G186" i="1"/>
  <c r="G256" i="1"/>
  <c r="G150" i="1"/>
  <c r="G174" i="1"/>
  <c r="G234" i="1"/>
  <c r="G257" i="1"/>
  <c r="G172" i="1"/>
  <c r="G263" i="1"/>
  <c r="G165" i="1"/>
  <c r="G241" i="1"/>
  <c r="G214" i="1"/>
  <c r="G218" i="1"/>
  <c r="G262" i="1"/>
  <c r="G265" i="1"/>
  <c r="G222" i="1"/>
  <c r="G157" i="1"/>
  <c r="G197" i="1"/>
  <c r="G271" i="1"/>
  <c r="G268" i="1"/>
  <c r="G199" i="1"/>
  <c r="G212" i="1"/>
  <c r="G163" i="1"/>
  <c r="G148" i="1"/>
  <c r="G183" i="1"/>
  <c r="G177" i="1"/>
  <c r="G232" i="1"/>
  <c r="G251" i="1"/>
  <c r="G195" i="1"/>
  <c r="G240" i="1"/>
  <c r="G198" i="1"/>
  <c r="G153" i="1"/>
  <c r="G277" i="1"/>
  <c r="G202" i="1"/>
  <c r="G261" i="1"/>
  <c r="G254" i="1"/>
  <c r="G242" i="1"/>
  <c r="G213" i="1"/>
  <c r="G266" i="1"/>
  <c r="G270" i="1"/>
  <c r="G233" i="1"/>
  <c r="G243" i="1"/>
  <c r="G206" i="1"/>
  <c r="G230" i="1"/>
  <c r="G269" i="1"/>
  <c r="G167" i="1"/>
  <c r="G178" i="1"/>
  <c r="G149" i="1"/>
  <c r="G194" i="1"/>
  <c r="G216" i="1"/>
  <c r="G282" i="1"/>
  <c r="G228" i="1"/>
  <c r="G273" i="1"/>
  <c r="G259" i="1"/>
  <c r="G203" i="1"/>
  <c r="G276" i="1"/>
  <c r="G155" i="1"/>
  <c r="G248" i="1"/>
  <c r="G236" i="1"/>
  <c r="G190" i="1"/>
  <c r="G229" i="1"/>
  <c r="G147" i="1"/>
  <c r="G226" i="1"/>
  <c r="G205" i="1"/>
  <c r="G162" i="1"/>
  <c r="G250" i="1"/>
  <c r="G208" i="1"/>
  <c r="G175" i="1"/>
  <c r="G249" i="1"/>
  <c r="G204" i="1"/>
  <c r="G278" i="1"/>
  <c r="G260" i="1"/>
  <c r="G159" i="1"/>
  <c r="G170" i="1"/>
  <c r="G255" i="1"/>
  <c r="G173" i="1"/>
  <c r="G227" i="1"/>
  <c r="G166" i="1"/>
  <c r="G171" i="1"/>
  <c r="G215" i="1"/>
  <c r="G201" i="1"/>
  <c r="G224" i="1"/>
  <c r="G211" i="1"/>
  <c r="G220" i="1"/>
  <c r="G156" i="1"/>
  <c r="G235" i="1"/>
  <c r="G237" i="1"/>
  <c r="G210" i="1"/>
  <c r="G176" i="1"/>
  <c r="G247" i="1"/>
  <c r="G219" i="1"/>
  <c r="G280" i="1"/>
  <c r="G272" i="1"/>
  <c r="G151" i="1"/>
  <c r="G192" i="1"/>
  <c r="G281" i="1"/>
  <c r="G168" i="1"/>
  <c r="G158" i="1"/>
  <c r="G246" i="1"/>
  <c r="G180" i="1"/>
  <c r="G209" i="1"/>
  <c r="G185" i="1"/>
  <c r="G245" i="1"/>
  <c r="G164" i="1"/>
  <c r="G207" i="1"/>
  <c r="G189" i="1"/>
  <c r="G244" i="1"/>
  <c r="G279" i="1"/>
  <c r="G225" i="1"/>
  <c r="G253" i="1"/>
  <c r="G152" i="1"/>
  <c r="G196" i="1"/>
  <c r="G258" i="1"/>
  <c r="G191" i="1"/>
  <c r="G184" i="1"/>
  <c r="G169" i="1"/>
  <c r="G154" i="1"/>
  <c r="G182" i="1"/>
  <c r="G264" i="1"/>
  <c r="G238" i="1"/>
  <c r="G252" i="1"/>
  <c r="G181" i="1"/>
  <c r="G193" i="1"/>
  <c r="G223" i="1"/>
  <c r="G239" i="1"/>
  <c r="G200" i="1"/>
  <c r="G188" i="1"/>
  <c r="G160" i="1"/>
  <c r="G275" i="1"/>
  <c r="G187" i="1"/>
  <c r="G161" i="1"/>
  <c r="G221" i="1"/>
  <c r="G231" i="1"/>
  <c r="G267" i="1"/>
  <c r="G179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8" i="1" s="1"/>
  <c r="D137" i="6"/>
  <c r="P259" i="1" s="1"/>
  <c r="D136" i="6"/>
  <c r="P179" i="1" s="1"/>
  <c r="D135" i="6"/>
  <c r="P214" i="1" s="1"/>
  <c r="D134" i="6"/>
  <c r="P198" i="1" s="1"/>
  <c r="D133" i="6"/>
  <c r="P154" i="1" s="1"/>
  <c r="D132" i="6"/>
  <c r="P244" i="1" s="1"/>
  <c r="D131" i="6"/>
  <c r="P196" i="1" s="1"/>
  <c r="D130" i="6"/>
  <c r="P277" i="1" s="1"/>
  <c r="D129" i="6"/>
  <c r="P167" i="1" s="1"/>
  <c r="D128" i="6"/>
  <c r="P227" i="1" s="1"/>
  <c r="D127" i="6"/>
  <c r="P182" i="1" s="1"/>
  <c r="D126" i="6"/>
  <c r="P280" i="1" s="1"/>
  <c r="D125" i="6"/>
  <c r="P231" i="1" s="1"/>
  <c r="D124" i="6"/>
  <c r="P215" i="1" s="1"/>
  <c r="D745" i="1" l="1"/>
  <c r="D747" i="1"/>
  <c r="H1253" i="4"/>
  <c r="L738" i="1"/>
  <c r="H1257" i="4"/>
  <c r="L664" i="1"/>
  <c r="H1261" i="4"/>
  <c r="L682" i="1"/>
  <c r="H1250" i="4"/>
  <c r="L716" i="1"/>
  <c r="H1254" i="4"/>
  <c r="L775" i="1"/>
  <c r="H1258" i="4"/>
  <c r="L661" i="1"/>
  <c r="H1262" i="4"/>
  <c r="L714" i="1"/>
  <c r="H1251" i="4"/>
  <c r="L723" i="1"/>
  <c r="H1255" i="4"/>
  <c r="L677" i="1"/>
  <c r="H1259" i="4"/>
  <c r="L694" i="1"/>
  <c r="H1263" i="4"/>
  <c r="L725" i="1"/>
  <c r="H1252" i="4"/>
  <c r="L788" i="1"/>
  <c r="H1256" i="4"/>
  <c r="L759" i="1"/>
  <c r="H1260" i="4"/>
  <c r="L707" i="1"/>
  <c r="H1264" i="4"/>
  <c r="L684" i="1"/>
  <c r="G284" i="1"/>
  <c r="H284" i="1"/>
  <c r="I284" i="1"/>
  <c r="T788" i="1"/>
  <c r="T782" i="1"/>
  <c r="AB669" i="1"/>
  <c r="AB760" i="1"/>
  <c r="AB658" i="1"/>
  <c r="X749" i="1"/>
  <c r="P700" i="1"/>
  <c r="P706" i="1"/>
  <c r="H758" i="1"/>
  <c r="J1254" i="4"/>
  <c r="P659" i="1"/>
  <c r="H746" i="1"/>
  <c r="J1251" i="4"/>
  <c r="P766" i="1"/>
  <c r="J1255" i="4"/>
  <c r="P710" i="1"/>
  <c r="J1259" i="4"/>
  <c r="P773" i="1"/>
  <c r="J1263" i="4"/>
  <c r="P743" i="1"/>
  <c r="E1250" i="4"/>
  <c r="X755" i="1"/>
  <c r="E1254" i="4"/>
  <c r="X713" i="1"/>
  <c r="E1258" i="4"/>
  <c r="X775" i="1"/>
  <c r="E1262" i="4"/>
  <c r="X687" i="1"/>
  <c r="L1259" i="4"/>
  <c r="H780" i="1"/>
  <c r="H678" i="1"/>
  <c r="J1250" i="4"/>
  <c r="P719" i="1"/>
  <c r="J1262" i="4"/>
  <c r="P660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7" i="1"/>
  <c r="J1256" i="4"/>
  <c r="P699" i="1"/>
  <c r="J1260" i="4"/>
  <c r="P722" i="1"/>
  <c r="J1264" i="4"/>
  <c r="P657" i="1"/>
  <c r="K1250" i="4"/>
  <c r="T779" i="1"/>
  <c r="K1258" i="4"/>
  <c r="T786" i="1"/>
  <c r="K1262" i="4"/>
  <c r="T790" i="1"/>
  <c r="H764" i="1"/>
  <c r="J1258" i="4"/>
  <c r="P668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72" i="1"/>
  <c r="K1251" i="4"/>
  <c r="T666" i="1"/>
  <c r="K1255" i="4"/>
  <c r="T783" i="1"/>
  <c r="K1259" i="4"/>
  <c r="T787" i="1"/>
  <c r="K1263" i="4"/>
  <c r="T668" i="1"/>
  <c r="T784" i="1"/>
  <c r="T789" i="1"/>
  <c r="E1251" i="4"/>
  <c r="X710" i="1"/>
  <c r="E1255" i="4"/>
  <c r="X657" i="1"/>
  <c r="E1259" i="4"/>
  <c r="X691" i="1"/>
  <c r="E1263" i="4"/>
  <c r="X717" i="1"/>
  <c r="G1250" i="4"/>
  <c r="AB735" i="1"/>
  <c r="G1254" i="4"/>
  <c r="AB728" i="1"/>
  <c r="G1258" i="4"/>
  <c r="AB778" i="1"/>
  <c r="I1252" i="4"/>
  <c r="AF789" i="1"/>
  <c r="I1260" i="4"/>
  <c r="AF682" i="1"/>
  <c r="AF790" i="1"/>
  <c r="T780" i="1"/>
  <c r="T785" i="1"/>
  <c r="X738" i="1"/>
  <c r="AB680" i="1"/>
  <c r="AF772" i="1"/>
  <c r="T781" i="1"/>
  <c r="T791" i="1"/>
  <c r="X762" i="1"/>
  <c r="AB675" i="1"/>
  <c r="AB773" i="1"/>
  <c r="AF729" i="1"/>
  <c r="AF769" i="1"/>
  <c r="AB785" i="1"/>
  <c r="G1252" i="4"/>
  <c r="AB789" i="1"/>
  <c r="G1256" i="4"/>
  <c r="AB668" i="1"/>
  <c r="G1260" i="4"/>
  <c r="AB742" i="1"/>
  <c r="G1264" i="4"/>
  <c r="X675" i="1"/>
  <c r="X770" i="1"/>
  <c r="X666" i="1"/>
  <c r="X670" i="1"/>
  <c r="AB674" i="1"/>
  <c r="AB734" i="1"/>
  <c r="I1251" i="4"/>
  <c r="AF744" i="1"/>
  <c r="I1255" i="4"/>
  <c r="AF679" i="1"/>
  <c r="I1259" i="4"/>
  <c r="AF671" i="1"/>
  <c r="AF722" i="1"/>
  <c r="AF717" i="1"/>
  <c r="AF758" i="1"/>
  <c r="AF693" i="1"/>
  <c r="AF732" i="1"/>
  <c r="AF71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1" i="1"/>
  <c r="G445" i="1"/>
  <c r="G414" i="1"/>
  <c r="G442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5" i="1"/>
  <c r="M355" i="1"/>
  <c r="L355" i="1"/>
  <c r="N358" i="1"/>
  <c r="M358" i="1"/>
  <c r="L358" i="1"/>
  <c r="N354" i="1"/>
  <c r="M354" i="1"/>
  <c r="L354" i="1"/>
  <c r="N349" i="1"/>
  <c r="M349" i="1"/>
  <c r="L349" i="1"/>
  <c r="N356" i="1"/>
  <c r="M356" i="1"/>
  <c r="L356" i="1"/>
  <c r="N346" i="1"/>
  <c r="M346" i="1"/>
  <c r="L346" i="1"/>
  <c r="N351" i="1"/>
  <c r="M351" i="1"/>
  <c r="L351" i="1"/>
  <c r="N345" i="1"/>
  <c r="M345" i="1"/>
  <c r="L345" i="1"/>
  <c r="N350" i="1"/>
  <c r="M350" i="1"/>
  <c r="L350" i="1"/>
  <c r="N348" i="1"/>
  <c r="M348" i="1"/>
  <c r="L348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3" i="1" s="1"/>
  <c r="D122" i="6"/>
  <c r="P263" i="1" s="1"/>
  <c r="D121" i="6"/>
  <c r="P165" i="1" s="1"/>
  <c r="D120" i="6"/>
  <c r="P192" i="1" s="1"/>
  <c r="D119" i="6"/>
  <c r="P200" i="1" s="1"/>
  <c r="D118" i="6"/>
  <c r="P220" i="1" s="1"/>
  <c r="D117" i="6"/>
  <c r="P254" i="1" s="1"/>
  <c r="D116" i="6"/>
  <c r="P211" i="1" s="1"/>
  <c r="D115" i="6"/>
  <c r="P174" i="1" s="1"/>
  <c r="D114" i="6"/>
  <c r="P155" i="1" s="1"/>
  <c r="D113" i="6"/>
  <c r="P152" i="1" s="1"/>
  <c r="D112" i="6"/>
  <c r="P232" i="1" s="1"/>
  <c r="D111" i="6"/>
  <c r="P261" i="1" s="1"/>
  <c r="D110" i="6"/>
  <c r="P281" i="1" s="1"/>
  <c r="D109" i="6"/>
  <c r="P279" i="1" s="1"/>
  <c r="D108" i="6"/>
  <c r="P268" i="1" s="1"/>
  <c r="D107" i="6"/>
  <c r="P262" i="1" s="1"/>
  <c r="D106" i="6"/>
  <c r="P189" i="1" s="1"/>
  <c r="D105" i="6"/>
  <c r="P274" i="1" s="1"/>
  <c r="D104" i="6"/>
  <c r="P264" i="1" s="1"/>
  <c r="D103" i="6"/>
  <c r="P209" i="1" s="1"/>
  <c r="D102" i="6"/>
  <c r="P276" i="1" s="1"/>
  <c r="D101" i="6"/>
  <c r="P269" i="1" s="1"/>
  <c r="D100" i="6"/>
  <c r="P164" i="1" s="1"/>
  <c r="D99" i="6"/>
  <c r="P247" i="1" s="1"/>
  <c r="D98" i="6"/>
  <c r="P242" i="1" s="1"/>
  <c r="D97" i="6"/>
  <c r="P175" i="1" s="1"/>
  <c r="D96" i="6"/>
  <c r="P213" i="1" s="1"/>
  <c r="D95" i="6"/>
  <c r="P159" i="1" s="1"/>
  <c r="D94" i="6"/>
  <c r="P166" i="1" s="1"/>
  <c r="D93" i="6"/>
  <c r="P197" i="1" s="1"/>
  <c r="D92" i="6"/>
  <c r="P172" i="1" s="1"/>
  <c r="D91" i="6"/>
  <c r="P271" i="1" s="1"/>
  <c r="D90" i="6"/>
  <c r="P206" i="1" s="1"/>
  <c r="D89" i="6"/>
  <c r="P177" i="1" s="1"/>
  <c r="D88" i="6"/>
  <c r="P202" i="1" s="1"/>
  <c r="D87" i="6"/>
  <c r="P222" i="1" s="1"/>
  <c r="D86" i="6"/>
  <c r="P265" i="1" s="1"/>
  <c r="D85" i="6"/>
  <c r="P173" i="1" s="1"/>
  <c r="D84" i="6"/>
  <c r="P226" i="1" s="1"/>
  <c r="D83" i="6"/>
  <c r="P191" i="1" s="1"/>
  <c r="D82" i="6"/>
  <c r="P170" i="1" s="1"/>
  <c r="D81" i="6"/>
  <c r="P240" i="1" s="1"/>
  <c r="D80" i="6"/>
  <c r="P151" i="1" s="1"/>
  <c r="D79" i="6"/>
  <c r="P201" i="1" s="1"/>
  <c r="D78" i="6"/>
  <c r="P212" i="1" s="1"/>
  <c r="D77" i="6"/>
  <c r="P186" i="1" s="1"/>
  <c r="D76" i="6"/>
  <c r="P168" i="1" s="1"/>
  <c r="D75" i="6"/>
  <c r="P205" i="1" s="1"/>
  <c r="D74" i="6"/>
  <c r="P234" i="1" s="1"/>
  <c r="D73" i="6"/>
  <c r="P148" i="1" s="1"/>
  <c r="D72" i="6"/>
  <c r="P250" i="1" s="1"/>
  <c r="D71" i="6"/>
  <c r="P252" i="1" s="1"/>
  <c r="D70" i="6"/>
  <c r="P272" i="1" s="1"/>
  <c r="D69" i="6"/>
  <c r="P245" i="1" s="1"/>
  <c r="D68" i="6"/>
  <c r="P195" i="1" s="1"/>
  <c r="D67" i="6"/>
  <c r="P219" i="1" s="1"/>
  <c r="D66" i="6"/>
  <c r="P258" i="1" s="1"/>
  <c r="D65" i="6"/>
  <c r="P188" i="1" s="1"/>
  <c r="D64" i="6"/>
  <c r="P251" i="1" s="1"/>
  <c r="D63" i="6"/>
  <c r="P180" i="1" s="1"/>
  <c r="D62" i="6"/>
  <c r="D61" i="6"/>
  <c r="P185" i="1" s="1"/>
  <c r="D60" i="6"/>
  <c r="P223" i="1" s="1"/>
  <c r="D59" i="6"/>
  <c r="P156" i="1" s="1"/>
  <c r="D58" i="6"/>
  <c r="D57" i="6"/>
  <c r="P171" i="1" s="1"/>
  <c r="D56" i="6"/>
  <c r="P147" i="1" s="1"/>
  <c r="D55" i="6"/>
  <c r="P216" i="1" s="1"/>
  <c r="D54" i="6"/>
  <c r="P255" i="1" s="1"/>
  <c r="D53" i="6"/>
  <c r="P207" i="1" s="1"/>
  <c r="D52" i="6"/>
  <c r="P230" i="1" s="1"/>
  <c r="D51" i="6"/>
  <c r="D50" i="6"/>
  <c r="P158" i="1" s="1"/>
  <c r="D49" i="6"/>
  <c r="P153" i="1" s="1"/>
  <c r="D48" i="6"/>
  <c r="P238" i="1" s="1"/>
  <c r="D47" i="6"/>
  <c r="P221" i="1" s="1"/>
  <c r="D46" i="6"/>
  <c r="P157" i="1" s="1"/>
  <c r="D45" i="6"/>
  <c r="P169" i="1" s="1"/>
  <c r="D44" i="6"/>
  <c r="P256" i="1" s="1"/>
  <c r="D43" i="6"/>
  <c r="D42" i="6"/>
  <c r="P210" i="1" s="1"/>
  <c r="D41" i="6"/>
  <c r="P241" i="1" s="1"/>
  <c r="D40" i="6"/>
  <c r="D39" i="6"/>
  <c r="P228" i="1" s="1"/>
  <c r="D38" i="6"/>
  <c r="D37" i="6"/>
  <c r="P246" i="1" s="1"/>
  <c r="D36" i="6"/>
  <c r="P162" i="1" s="1"/>
  <c r="D35" i="6"/>
  <c r="D34" i="6"/>
  <c r="D33" i="6"/>
  <c r="P278" i="1" s="1"/>
  <c r="D32" i="6"/>
  <c r="D31" i="6"/>
  <c r="D30" i="6"/>
  <c r="P208" i="1" s="1"/>
  <c r="D29" i="6"/>
  <c r="D28" i="6"/>
  <c r="D27" i="6"/>
  <c r="P253" i="1" s="1"/>
  <c r="D26" i="6"/>
  <c r="D25" i="6"/>
  <c r="P233" i="1" s="1"/>
  <c r="D24" i="6"/>
  <c r="P203" i="1" s="1"/>
  <c r="D23" i="6"/>
  <c r="P149" i="1" s="1"/>
  <c r="D22" i="6"/>
  <c r="P225" i="1" s="1"/>
  <c r="D21" i="6"/>
  <c r="P150" i="1" s="1"/>
  <c r="D20" i="6"/>
  <c r="D19" i="6"/>
  <c r="D18" i="6"/>
  <c r="P282" i="1" s="1"/>
  <c r="D17" i="6"/>
  <c r="P181" i="1" s="1"/>
  <c r="D16" i="6"/>
  <c r="P260" i="1" s="1"/>
  <c r="D15" i="6"/>
  <c r="P237" i="1" s="1"/>
  <c r="D14" i="6"/>
  <c r="P194" i="1" s="1"/>
  <c r="D13" i="6"/>
  <c r="P243" i="1" s="1"/>
  <c r="D12" i="6"/>
  <c r="D11" i="6"/>
  <c r="P249" i="1" s="1"/>
  <c r="D10" i="6"/>
  <c r="P199" i="1" s="1"/>
  <c r="D9" i="6"/>
  <c r="P273" i="1" s="1"/>
  <c r="D8" i="6"/>
  <c r="P248" i="1" s="1"/>
  <c r="D7" i="6"/>
  <c r="D6" i="6"/>
  <c r="P190" i="1" s="1"/>
  <c r="D5" i="6"/>
  <c r="P187" i="1" s="1"/>
  <c r="D4" i="6"/>
  <c r="P266" i="1" s="1"/>
  <c r="N372" i="1" l="1"/>
  <c r="P176" i="1"/>
  <c r="N377" i="1"/>
  <c r="P193" i="1"/>
  <c r="N379" i="1"/>
  <c r="P160" i="1"/>
  <c r="N373" i="1"/>
  <c r="P235" i="1"/>
  <c r="N376" i="1"/>
  <c r="P217" i="1"/>
  <c r="N378" i="1"/>
  <c r="P267" i="1"/>
  <c r="P270" i="1"/>
  <c r="P204" i="1"/>
  <c r="N366" i="1"/>
  <c r="N381" i="1"/>
  <c r="P275" i="1"/>
  <c r="N368" i="1"/>
  <c r="P224" i="1"/>
  <c r="N370" i="1"/>
  <c r="P161" i="1"/>
  <c r="N367" i="1"/>
  <c r="P229" i="1"/>
  <c r="P184" i="1"/>
  <c r="N375" i="1"/>
  <c r="N374" i="1"/>
  <c r="P257" i="1"/>
  <c r="N380" i="1"/>
  <c r="P236" i="1"/>
  <c r="N369" i="1"/>
  <c r="P239" i="1"/>
  <c r="N371" i="1"/>
  <c r="P163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1" i="1"/>
  <c r="H1136" i="4"/>
  <c r="L667" i="1"/>
  <c r="H1140" i="4"/>
  <c r="L735" i="1"/>
  <c r="H1144" i="4"/>
  <c r="L785" i="1"/>
  <c r="H1148" i="4"/>
  <c r="L762" i="1"/>
  <c r="H1152" i="4"/>
  <c r="L728" i="1"/>
  <c r="H1156" i="4"/>
  <c r="L683" i="1"/>
  <c r="H1160" i="4"/>
  <c r="L772" i="1"/>
  <c r="H1164" i="4"/>
  <c r="L710" i="1"/>
  <c r="H1168" i="4"/>
  <c r="L680" i="1"/>
  <c r="H1172" i="4"/>
  <c r="L669" i="1"/>
  <c r="H1176" i="4"/>
  <c r="L663" i="1"/>
  <c r="H1180" i="4"/>
  <c r="L791" i="1"/>
  <c r="H1184" i="4"/>
  <c r="L761" i="1"/>
  <c r="H1188" i="4"/>
  <c r="L770" i="1"/>
  <c r="H1192" i="4"/>
  <c r="L741" i="1"/>
  <c r="H1196" i="4"/>
  <c r="L729" i="1"/>
  <c r="H1200" i="4"/>
  <c r="L666" i="1"/>
  <c r="H1204" i="4"/>
  <c r="L764" i="1"/>
  <c r="H1208" i="4"/>
  <c r="L696" i="1"/>
  <c r="H1212" i="4"/>
  <c r="L781" i="1"/>
  <c r="H1216" i="4"/>
  <c r="L690" i="1"/>
  <c r="H1220" i="4"/>
  <c r="L745" i="1"/>
  <c r="H1224" i="4"/>
  <c r="L730" i="1"/>
  <c r="H1228" i="4"/>
  <c r="L771" i="1"/>
  <c r="H1232" i="4"/>
  <c r="L736" i="1"/>
  <c r="H1236" i="4"/>
  <c r="L789" i="1"/>
  <c r="H1240" i="4"/>
  <c r="L747" i="1"/>
  <c r="H1244" i="4"/>
  <c r="L686" i="1"/>
  <c r="H1248" i="4"/>
  <c r="L737" i="1"/>
  <c r="H1129" i="4"/>
  <c r="L718" i="1"/>
  <c r="H1133" i="4"/>
  <c r="L697" i="1"/>
  <c r="H1137" i="4"/>
  <c r="L753" i="1"/>
  <c r="H1141" i="4"/>
  <c r="L717" i="1"/>
  <c r="H1145" i="4"/>
  <c r="L699" i="1"/>
  <c r="H1149" i="4"/>
  <c r="L700" i="1"/>
  <c r="H1153" i="4"/>
  <c r="L674" i="1"/>
  <c r="H1157" i="4"/>
  <c r="L702" i="1"/>
  <c r="H1161" i="4"/>
  <c r="L720" i="1"/>
  <c r="H1165" i="4"/>
  <c r="L673" i="1"/>
  <c r="H1169" i="4"/>
  <c r="L782" i="1"/>
  <c r="H1173" i="4"/>
  <c r="L726" i="1"/>
  <c r="H1177" i="4"/>
  <c r="L783" i="1"/>
  <c r="H1181" i="4"/>
  <c r="L744" i="1"/>
  <c r="H1185" i="4"/>
  <c r="L665" i="1"/>
  <c r="H1189" i="4"/>
  <c r="L668" i="1"/>
  <c r="H1193" i="4"/>
  <c r="L765" i="1"/>
  <c r="H1197" i="4"/>
  <c r="L733" i="1"/>
  <c r="H1201" i="4"/>
  <c r="L751" i="1"/>
  <c r="H1205" i="4"/>
  <c r="L676" i="1"/>
  <c r="H1209" i="4"/>
  <c r="L705" i="1"/>
  <c r="H1213" i="4"/>
  <c r="L722" i="1"/>
  <c r="H1217" i="4"/>
  <c r="L784" i="1"/>
  <c r="H1221" i="4"/>
  <c r="L681" i="1"/>
  <c r="H1225" i="4"/>
  <c r="L695" i="1"/>
  <c r="H1229" i="4"/>
  <c r="L678" i="1"/>
  <c r="H1233" i="4"/>
  <c r="L754" i="1"/>
  <c r="H1237" i="4"/>
  <c r="L768" i="1"/>
  <c r="H1241" i="4"/>
  <c r="L693" i="1"/>
  <c r="H1245" i="4"/>
  <c r="L724" i="1"/>
  <c r="H1249" i="4"/>
  <c r="L689" i="1"/>
  <c r="H1130" i="4"/>
  <c r="L769" i="1"/>
  <c r="H1134" i="4"/>
  <c r="L760" i="1"/>
  <c r="H1138" i="4"/>
  <c r="L701" i="1"/>
  <c r="H1142" i="4"/>
  <c r="L774" i="1"/>
  <c r="H1146" i="4"/>
  <c r="L743" i="1"/>
  <c r="H1150" i="4"/>
  <c r="L779" i="1"/>
  <c r="H1154" i="4"/>
  <c r="L749" i="1"/>
  <c r="H1158" i="4"/>
  <c r="L786" i="1"/>
  <c r="H1162" i="4"/>
  <c r="L708" i="1"/>
  <c r="H1166" i="4"/>
  <c r="L675" i="1"/>
  <c r="H1170" i="4"/>
  <c r="L727" i="1"/>
  <c r="H1174" i="4"/>
  <c r="L731" i="1"/>
  <c r="H1178" i="4"/>
  <c r="L740" i="1"/>
  <c r="H1182" i="4"/>
  <c r="L746" i="1"/>
  <c r="H1186" i="4"/>
  <c r="L734" i="1"/>
  <c r="H1190" i="4"/>
  <c r="L687" i="1"/>
  <c r="H1194" i="4"/>
  <c r="L739" i="1"/>
  <c r="H1198" i="4"/>
  <c r="L756" i="1"/>
  <c r="H1202" i="4"/>
  <c r="L692" i="1"/>
  <c r="H1206" i="4"/>
  <c r="L711" i="1"/>
  <c r="H1210" i="4"/>
  <c r="L748" i="1"/>
  <c r="H1214" i="4"/>
  <c r="L672" i="1"/>
  <c r="H1218" i="4"/>
  <c r="L703" i="1"/>
  <c r="H1222" i="4"/>
  <c r="L709" i="1"/>
  <c r="H1226" i="4"/>
  <c r="L757" i="1"/>
  <c r="H1230" i="4"/>
  <c r="L742" i="1"/>
  <c r="H1234" i="4"/>
  <c r="L778" i="1"/>
  <c r="H1238" i="4"/>
  <c r="L660" i="1"/>
  <c r="H1242" i="4"/>
  <c r="L773" i="1"/>
  <c r="H1246" i="4"/>
  <c r="L698" i="1"/>
  <c r="H1131" i="4"/>
  <c r="L752" i="1"/>
  <c r="H1135" i="4"/>
  <c r="L763" i="1"/>
  <c r="H1139" i="4"/>
  <c r="L758" i="1"/>
  <c r="H1143" i="4"/>
  <c r="L706" i="1"/>
  <c r="H1147" i="4"/>
  <c r="L712" i="1"/>
  <c r="H1151" i="4"/>
  <c r="L780" i="1"/>
  <c r="H1155" i="4"/>
  <c r="L790" i="1"/>
  <c r="H1159" i="4"/>
  <c r="L777" i="1"/>
  <c r="H1163" i="4"/>
  <c r="L787" i="1"/>
  <c r="H1167" i="4"/>
  <c r="L719" i="1"/>
  <c r="H1171" i="4"/>
  <c r="L658" i="1"/>
  <c r="H1175" i="4"/>
  <c r="L662" i="1"/>
  <c r="H1179" i="4"/>
  <c r="L721" i="1"/>
  <c r="H1183" i="4"/>
  <c r="L685" i="1"/>
  <c r="H1187" i="4"/>
  <c r="L656" i="1"/>
  <c r="H1191" i="4"/>
  <c r="L732" i="1"/>
  <c r="H1195" i="4"/>
  <c r="L679" i="1"/>
  <c r="H1199" i="4"/>
  <c r="L670" i="1"/>
  <c r="H1203" i="4"/>
  <c r="L704" i="1"/>
  <c r="H1207" i="4"/>
  <c r="L713" i="1"/>
  <c r="H1211" i="4"/>
  <c r="L715" i="1"/>
  <c r="H1215" i="4"/>
  <c r="L691" i="1"/>
  <c r="H1219" i="4"/>
  <c r="L688" i="1"/>
  <c r="H1223" i="4"/>
  <c r="L657" i="1"/>
  <c r="H1227" i="4"/>
  <c r="L776" i="1"/>
  <c r="H1231" i="4"/>
  <c r="L766" i="1"/>
  <c r="H1235" i="4"/>
  <c r="L750" i="1"/>
  <c r="H1239" i="4"/>
  <c r="L659" i="1"/>
  <c r="H1243" i="4"/>
  <c r="L767" i="1"/>
  <c r="H1247" i="4"/>
  <c r="L755" i="1"/>
  <c r="G1181" i="4"/>
  <c r="AB712" i="1"/>
  <c r="G1185" i="4"/>
  <c r="AB677" i="1"/>
  <c r="G1189" i="4"/>
  <c r="AB731" i="1"/>
  <c r="G1193" i="4"/>
  <c r="AB689" i="1"/>
  <c r="G1197" i="4"/>
  <c r="AB761" i="1"/>
  <c r="G1201" i="4"/>
  <c r="AB758" i="1"/>
  <c r="G1205" i="4"/>
  <c r="AB688" i="1"/>
  <c r="G1209" i="4"/>
  <c r="AB708" i="1"/>
  <c r="G1213" i="4"/>
  <c r="AB723" i="1"/>
  <c r="G1217" i="4"/>
  <c r="AB714" i="1"/>
  <c r="G1221" i="4"/>
  <c r="AB687" i="1"/>
  <c r="G1225" i="4"/>
  <c r="AB766" i="1"/>
  <c r="G1229" i="4"/>
  <c r="AB692" i="1"/>
  <c r="G1233" i="4"/>
  <c r="AB738" i="1"/>
  <c r="G1237" i="4"/>
  <c r="AB772" i="1"/>
  <c r="G1241" i="4"/>
  <c r="AB684" i="1"/>
  <c r="G1245" i="4"/>
  <c r="AB695" i="1"/>
  <c r="G1249" i="4"/>
  <c r="AB697" i="1"/>
  <c r="I1131" i="4"/>
  <c r="AF677" i="1"/>
  <c r="I1135" i="4"/>
  <c r="AF785" i="1"/>
  <c r="I1139" i="4"/>
  <c r="AF756" i="1"/>
  <c r="I1143" i="4"/>
  <c r="AF684" i="1"/>
  <c r="I1147" i="4"/>
  <c r="AF657" i="1"/>
  <c r="I1151" i="4"/>
  <c r="AF743" i="1"/>
  <c r="I1155" i="4"/>
  <c r="AF778" i="1"/>
  <c r="I1159" i="4"/>
  <c r="AF787" i="1"/>
  <c r="I1163" i="4"/>
  <c r="AF735" i="1"/>
  <c r="I1167" i="4"/>
  <c r="AF771" i="1"/>
  <c r="I1171" i="4"/>
  <c r="AF696" i="1"/>
  <c r="I1175" i="4"/>
  <c r="AF670" i="1"/>
  <c r="I1179" i="4"/>
  <c r="AF715" i="1"/>
  <c r="I1183" i="4"/>
  <c r="AF683" i="1"/>
  <c r="I1187" i="4"/>
  <c r="AF700" i="1"/>
  <c r="I1191" i="4"/>
  <c r="AF665" i="1"/>
  <c r="I1195" i="4"/>
  <c r="AF726" i="1"/>
  <c r="I1199" i="4"/>
  <c r="AF714" i="1"/>
  <c r="I1203" i="4"/>
  <c r="AF721" i="1"/>
  <c r="I1207" i="4"/>
  <c r="AF762" i="1"/>
  <c r="I1211" i="4"/>
  <c r="AF708" i="1"/>
  <c r="I1215" i="4"/>
  <c r="AF676" i="1"/>
  <c r="I1219" i="4"/>
  <c r="AF688" i="1"/>
  <c r="I1223" i="4"/>
  <c r="AF727" i="1"/>
  <c r="I1227" i="4"/>
  <c r="AF777" i="1"/>
  <c r="I1231" i="4"/>
  <c r="AF755" i="1"/>
  <c r="I1235" i="4"/>
  <c r="AF786" i="1"/>
  <c r="I1239" i="4"/>
  <c r="AF661" i="1"/>
  <c r="I1243" i="4"/>
  <c r="AF763" i="1"/>
  <c r="I1247" i="4"/>
  <c r="AF673" i="1"/>
  <c r="J1130" i="4"/>
  <c r="P758" i="1"/>
  <c r="J1134" i="4"/>
  <c r="P762" i="1"/>
  <c r="J1138" i="4"/>
  <c r="P761" i="1"/>
  <c r="J1142" i="4"/>
  <c r="P787" i="1"/>
  <c r="J1146" i="4"/>
  <c r="P678" i="1"/>
  <c r="J1150" i="4"/>
  <c r="P780" i="1"/>
  <c r="J1154" i="4"/>
  <c r="P674" i="1"/>
  <c r="J1158" i="4"/>
  <c r="P769" i="1"/>
  <c r="J1162" i="4"/>
  <c r="P693" i="1"/>
  <c r="J1166" i="4"/>
  <c r="P666" i="1"/>
  <c r="J1170" i="4"/>
  <c r="P705" i="1"/>
  <c r="J1174" i="4"/>
  <c r="P782" i="1"/>
  <c r="J1178" i="4"/>
  <c r="P702" i="1"/>
  <c r="J1182" i="4"/>
  <c r="P695" i="1"/>
  <c r="J1186" i="4"/>
  <c r="P737" i="1"/>
  <c r="J1190" i="4"/>
  <c r="P669" i="1"/>
  <c r="J1194" i="4"/>
  <c r="P741" i="1"/>
  <c r="J1198" i="4"/>
  <c r="P790" i="1"/>
  <c r="J1202" i="4"/>
  <c r="P753" i="1"/>
  <c r="J1206" i="4"/>
  <c r="P681" i="1"/>
  <c r="J1210" i="4"/>
  <c r="P774" i="1"/>
  <c r="J1214" i="4"/>
  <c r="P673" i="1"/>
  <c r="J1218" i="4"/>
  <c r="P731" i="1"/>
  <c r="J1222" i="4"/>
  <c r="P696" i="1"/>
  <c r="J1226" i="4"/>
  <c r="P754" i="1"/>
  <c r="J1230" i="4"/>
  <c r="P765" i="1"/>
  <c r="J1234" i="4"/>
  <c r="P775" i="1"/>
  <c r="J1238" i="4"/>
  <c r="P683" i="1"/>
  <c r="J1242" i="4"/>
  <c r="P675" i="1"/>
  <c r="J1246" i="4"/>
  <c r="P685" i="1"/>
  <c r="E1136" i="4"/>
  <c r="X735" i="1"/>
  <c r="E1144" i="4"/>
  <c r="X702" i="1"/>
  <c r="E1152" i="4"/>
  <c r="X701" i="1"/>
  <c r="E1160" i="4"/>
  <c r="X740" i="1"/>
  <c r="E1172" i="4"/>
  <c r="X721" i="1"/>
  <c r="E1180" i="4"/>
  <c r="X712" i="1"/>
  <c r="E1188" i="4"/>
  <c r="X660" i="1"/>
  <c r="E1196" i="4"/>
  <c r="X743" i="1"/>
  <c r="E1208" i="4"/>
  <c r="X678" i="1"/>
  <c r="E1216" i="4"/>
  <c r="X672" i="1"/>
  <c r="E1224" i="4"/>
  <c r="X673" i="1"/>
  <c r="E1232" i="4"/>
  <c r="X715" i="1"/>
  <c r="E1240" i="4"/>
  <c r="X714" i="1"/>
  <c r="E1248" i="4"/>
  <c r="X777" i="1"/>
  <c r="G1135" i="4"/>
  <c r="AB788" i="1"/>
  <c r="G1143" i="4"/>
  <c r="AB679" i="1"/>
  <c r="G1151" i="4"/>
  <c r="AB730" i="1"/>
  <c r="G1159" i="4"/>
  <c r="AB779" i="1"/>
  <c r="G1167" i="4"/>
  <c r="AB774" i="1"/>
  <c r="G1175" i="4"/>
  <c r="AB664" i="1"/>
  <c r="G1183" i="4"/>
  <c r="AB671" i="1"/>
  <c r="G1191" i="4"/>
  <c r="AB765" i="1"/>
  <c r="G1199" i="4"/>
  <c r="AB665" i="1"/>
  <c r="G1211" i="4"/>
  <c r="AB706" i="1"/>
  <c r="E1129" i="4"/>
  <c r="X779" i="1"/>
  <c r="E1137" i="4"/>
  <c r="X703" i="1"/>
  <c r="E1130" i="4"/>
  <c r="X785" i="1"/>
  <c r="E1134" i="4"/>
  <c r="X789" i="1"/>
  <c r="E1138" i="4"/>
  <c r="X668" i="1"/>
  <c r="E1142" i="4"/>
  <c r="X680" i="1"/>
  <c r="E1146" i="4"/>
  <c r="X780" i="1"/>
  <c r="E1150" i="4"/>
  <c r="X689" i="1"/>
  <c r="E1154" i="4"/>
  <c r="X760" i="1"/>
  <c r="E1158" i="4"/>
  <c r="X747" i="1"/>
  <c r="E1162" i="4"/>
  <c r="X694" i="1"/>
  <c r="E1166" i="4"/>
  <c r="X705" i="1"/>
  <c r="E1170" i="4"/>
  <c r="X790" i="1"/>
  <c r="E1174" i="4"/>
  <c r="X737" i="1"/>
  <c r="E1178" i="4"/>
  <c r="X733" i="1"/>
  <c r="E1182" i="4"/>
  <c r="X709" i="1"/>
  <c r="E1186" i="4"/>
  <c r="X725" i="1"/>
  <c r="E1190" i="4"/>
  <c r="X784" i="1"/>
  <c r="E1194" i="4"/>
  <c r="X763" i="1"/>
  <c r="E1198" i="4"/>
  <c r="X711" i="1"/>
  <c r="E1202" i="4"/>
  <c r="X669" i="1"/>
  <c r="E1206" i="4"/>
  <c r="X700" i="1"/>
  <c r="E1210" i="4"/>
  <c r="X739" i="1"/>
  <c r="E1214" i="4"/>
  <c r="X750" i="1"/>
  <c r="E1218" i="4"/>
  <c r="X699" i="1"/>
  <c r="E1222" i="4"/>
  <c r="X732" i="1"/>
  <c r="E1226" i="4"/>
  <c r="X659" i="1"/>
  <c r="E1230" i="4"/>
  <c r="X772" i="1"/>
  <c r="E1234" i="4"/>
  <c r="X771" i="1"/>
  <c r="E1238" i="4"/>
  <c r="X746" i="1"/>
  <c r="E1242" i="4"/>
  <c r="X682" i="1"/>
  <c r="E1246" i="4"/>
  <c r="X727" i="1"/>
  <c r="G1129" i="4"/>
  <c r="AB700" i="1"/>
  <c r="G1133" i="4"/>
  <c r="AB661" i="1"/>
  <c r="G1137" i="4"/>
  <c r="AB771" i="1"/>
  <c r="G1141" i="4"/>
  <c r="AB749" i="1"/>
  <c r="G1145" i="4"/>
  <c r="AB762" i="1"/>
  <c r="G1149" i="4"/>
  <c r="AB660" i="1"/>
  <c r="G1153" i="4"/>
  <c r="AB745" i="1"/>
  <c r="G1157" i="4"/>
  <c r="AB751" i="1"/>
  <c r="G1161" i="4"/>
  <c r="AB784" i="1"/>
  <c r="G1165" i="4"/>
  <c r="AB726" i="1"/>
  <c r="G1169" i="4"/>
  <c r="AB753" i="1"/>
  <c r="G1173" i="4"/>
  <c r="AB709" i="1"/>
  <c r="G1177" i="4"/>
  <c r="AB676" i="1"/>
  <c r="E1131" i="4"/>
  <c r="X661" i="1"/>
  <c r="E1135" i="4"/>
  <c r="X765" i="1"/>
  <c r="E1139" i="4"/>
  <c r="X671" i="1"/>
  <c r="E1143" i="4"/>
  <c r="X753" i="1"/>
  <c r="E1147" i="4"/>
  <c r="X665" i="1"/>
  <c r="E1151" i="4"/>
  <c r="X726" i="1"/>
  <c r="E1155" i="4"/>
  <c r="X686" i="1"/>
  <c r="E1159" i="4"/>
  <c r="X741" i="1"/>
  <c r="E1163" i="4"/>
  <c r="X782" i="1"/>
  <c r="E1167" i="4"/>
  <c r="X781" i="1"/>
  <c r="E1171" i="4"/>
  <c r="X734" i="1"/>
  <c r="E1175" i="4"/>
  <c r="X658" i="1"/>
  <c r="E1179" i="4"/>
  <c r="X723" i="1"/>
  <c r="E1183" i="4"/>
  <c r="X722" i="1"/>
  <c r="E1187" i="4"/>
  <c r="X756" i="1"/>
  <c r="E1191" i="4"/>
  <c r="X791" i="1"/>
  <c r="E1195" i="4"/>
  <c r="X758" i="1"/>
  <c r="E1199" i="4"/>
  <c r="X708" i="1"/>
  <c r="E1203" i="4"/>
  <c r="X662" i="1"/>
  <c r="E1207" i="4"/>
  <c r="X742" i="1"/>
  <c r="E1211" i="4"/>
  <c r="X664" i="1"/>
  <c r="E1215" i="4"/>
  <c r="X744" i="1"/>
  <c r="E1219" i="4"/>
  <c r="X724" i="1"/>
  <c r="E1223" i="4"/>
  <c r="X685" i="1"/>
  <c r="E1227" i="4"/>
  <c r="X681" i="1"/>
  <c r="E1231" i="4"/>
  <c r="X778" i="1"/>
  <c r="E1235" i="4"/>
  <c r="X761" i="1"/>
  <c r="E1239" i="4"/>
  <c r="X768" i="1"/>
  <c r="E1243" i="4"/>
  <c r="X692" i="1"/>
  <c r="E1247" i="4"/>
  <c r="X736" i="1"/>
  <c r="G1130" i="4"/>
  <c r="AB775" i="1"/>
  <c r="G1134" i="4"/>
  <c r="AB783" i="1"/>
  <c r="G1138" i="4"/>
  <c r="AB662" i="1"/>
  <c r="G1142" i="4"/>
  <c r="AB770" i="1"/>
  <c r="G1146" i="4"/>
  <c r="AB747" i="1"/>
  <c r="G1150" i="4"/>
  <c r="AB691" i="1"/>
  <c r="G1154" i="4"/>
  <c r="AB716" i="1"/>
  <c r="G1158" i="4"/>
  <c r="AB767" i="1"/>
  <c r="G1162" i="4"/>
  <c r="AB666" i="1"/>
  <c r="G1166" i="4"/>
  <c r="AB693" i="1"/>
  <c r="G1170" i="4"/>
  <c r="AB764" i="1"/>
  <c r="G1174" i="4"/>
  <c r="AB737" i="1"/>
  <c r="G1178" i="4"/>
  <c r="AB694" i="1"/>
  <c r="G1182" i="4"/>
  <c r="AB667" i="1"/>
  <c r="G1186" i="4"/>
  <c r="AB725" i="1"/>
  <c r="G1190" i="4"/>
  <c r="AB736" i="1"/>
  <c r="G1194" i="4"/>
  <c r="AB743" i="1"/>
  <c r="G1198" i="4"/>
  <c r="AB720" i="1"/>
  <c r="G1202" i="4"/>
  <c r="AB657" i="1"/>
  <c r="G1206" i="4"/>
  <c r="AB681" i="1"/>
  <c r="G1210" i="4"/>
  <c r="AB702" i="1"/>
  <c r="G1214" i="4"/>
  <c r="AB756" i="1"/>
  <c r="G1218" i="4"/>
  <c r="AB678" i="1"/>
  <c r="G1222" i="4"/>
  <c r="AB701" i="1"/>
  <c r="G1226" i="4"/>
  <c r="AB659" i="1"/>
  <c r="G1230" i="4"/>
  <c r="AB780" i="1"/>
  <c r="G1234" i="4"/>
  <c r="AB777" i="1"/>
  <c r="G1238" i="4"/>
  <c r="AB732" i="1"/>
  <c r="G1242" i="4"/>
  <c r="AB741" i="1"/>
  <c r="G1246" i="4"/>
  <c r="AB696" i="1"/>
  <c r="I1132" i="4"/>
  <c r="AF730" i="1"/>
  <c r="I1136" i="4"/>
  <c r="AF738" i="1"/>
  <c r="I1140" i="4"/>
  <c r="AF710" i="1"/>
  <c r="I1144" i="4"/>
  <c r="AF791" i="1"/>
  <c r="I1148" i="4"/>
  <c r="AF666" i="1"/>
  <c r="I1152" i="4"/>
  <c r="AF719" i="1"/>
  <c r="I1156" i="4"/>
  <c r="AF739" i="1"/>
  <c r="I1160" i="4"/>
  <c r="AF678" i="1"/>
  <c r="I1164" i="4"/>
  <c r="AF687" i="1"/>
  <c r="I1168" i="4"/>
  <c r="AF718" i="1"/>
  <c r="I1172" i="4"/>
  <c r="AF663" i="1"/>
  <c r="I1176" i="4"/>
  <c r="AF681" i="1"/>
  <c r="I1180" i="4"/>
  <c r="AF768" i="1"/>
  <c r="I1184" i="4"/>
  <c r="AF707" i="1"/>
  <c r="I1188" i="4"/>
  <c r="AF705" i="1"/>
  <c r="I1192" i="4"/>
  <c r="AF750" i="1"/>
  <c r="I1196" i="4"/>
  <c r="AF783" i="1"/>
  <c r="I1200" i="4"/>
  <c r="AF741" i="1"/>
  <c r="I1204" i="4"/>
  <c r="AF737" i="1"/>
  <c r="I1208" i="4"/>
  <c r="AF674" i="1"/>
  <c r="I1212" i="4"/>
  <c r="AF767" i="1"/>
  <c r="I1216" i="4"/>
  <c r="AF675" i="1"/>
  <c r="I1220" i="4"/>
  <c r="AF668" i="1"/>
  <c r="I1224" i="4"/>
  <c r="AF745" i="1"/>
  <c r="I1228" i="4"/>
  <c r="AF774" i="1"/>
  <c r="I1232" i="4"/>
  <c r="AF686" i="1"/>
  <c r="I1236" i="4"/>
  <c r="AF784" i="1"/>
  <c r="I1240" i="4"/>
  <c r="AF656" i="1"/>
  <c r="I1244" i="4"/>
  <c r="AF713" i="1"/>
  <c r="I1248" i="4"/>
  <c r="AF736" i="1"/>
  <c r="J1131" i="4"/>
  <c r="P723" i="1"/>
  <c r="J1135" i="4"/>
  <c r="P729" i="1"/>
  <c r="J1139" i="4"/>
  <c r="P717" i="1"/>
  <c r="J1143" i="4"/>
  <c r="P752" i="1"/>
  <c r="J1147" i="4"/>
  <c r="P728" i="1"/>
  <c r="J1151" i="4"/>
  <c r="P726" i="1"/>
  <c r="J1155" i="4"/>
  <c r="P763" i="1"/>
  <c r="J1159" i="4"/>
  <c r="P759" i="1"/>
  <c r="J1163" i="4"/>
  <c r="P742" i="1"/>
  <c r="J1167" i="4"/>
  <c r="P664" i="1"/>
  <c r="J1171" i="4"/>
  <c r="P720" i="1"/>
  <c r="J1175" i="4"/>
  <c r="P686" i="1"/>
  <c r="J1179" i="4"/>
  <c r="P721" i="1"/>
  <c r="J1183" i="4"/>
  <c r="P662" i="1"/>
  <c r="J1187" i="4"/>
  <c r="P698" i="1"/>
  <c r="J1191" i="4"/>
  <c r="P746" i="1"/>
  <c r="J1195" i="4"/>
  <c r="P789" i="1"/>
  <c r="J1199" i="4"/>
  <c r="P661" i="1"/>
  <c r="J1203" i="4"/>
  <c r="P757" i="1"/>
  <c r="J1207" i="4"/>
  <c r="P665" i="1"/>
  <c r="J1211" i="4"/>
  <c r="P751" i="1"/>
  <c r="J1215" i="4"/>
  <c r="P667" i="1"/>
  <c r="J1219" i="4"/>
  <c r="P679" i="1"/>
  <c r="J1223" i="4"/>
  <c r="P691" i="1"/>
  <c r="J1227" i="4"/>
  <c r="P783" i="1"/>
  <c r="J1231" i="4"/>
  <c r="P694" i="1"/>
  <c r="J1235" i="4"/>
  <c r="P733" i="1"/>
  <c r="J1239" i="4"/>
  <c r="P688" i="1"/>
  <c r="J1243" i="4"/>
  <c r="P756" i="1"/>
  <c r="J1247" i="4"/>
  <c r="P755" i="1"/>
  <c r="G1219" i="4"/>
  <c r="AB707" i="1"/>
  <c r="G1223" i="4"/>
  <c r="AB686" i="1"/>
  <c r="G1227" i="4"/>
  <c r="AB719" i="1"/>
  <c r="G1231" i="4"/>
  <c r="AB782" i="1"/>
  <c r="G1235" i="4"/>
  <c r="AB790" i="1"/>
  <c r="G1239" i="4"/>
  <c r="AB724" i="1"/>
  <c r="G1243" i="4"/>
  <c r="AB744" i="1"/>
  <c r="G1247" i="4"/>
  <c r="AB672" i="1"/>
  <c r="I1129" i="4"/>
  <c r="AF672" i="1"/>
  <c r="I1133" i="4"/>
  <c r="AF664" i="1"/>
  <c r="I1137" i="4"/>
  <c r="AF749" i="1"/>
  <c r="I1141" i="4"/>
  <c r="AF733" i="1"/>
  <c r="I1145" i="4"/>
  <c r="AF779" i="1"/>
  <c r="I1149" i="4"/>
  <c r="AF690" i="1"/>
  <c r="I1153" i="4"/>
  <c r="AF764" i="1"/>
  <c r="I1157" i="4"/>
  <c r="AF698" i="1"/>
  <c r="I1161" i="4"/>
  <c r="AF765" i="1"/>
  <c r="I1165" i="4"/>
  <c r="AF753" i="1"/>
  <c r="I1169" i="4"/>
  <c r="AF775" i="1"/>
  <c r="I1173" i="4"/>
  <c r="AF746" i="1"/>
  <c r="I1177" i="4"/>
  <c r="AF725" i="1"/>
  <c r="I1181" i="4"/>
  <c r="AF747" i="1"/>
  <c r="I1185" i="4"/>
  <c r="AF660" i="1"/>
  <c r="I1189" i="4"/>
  <c r="AF685" i="1"/>
  <c r="I1193" i="4"/>
  <c r="AF701" i="1"/>
  <c r="I1197" i="4"/>
  <c r="AF781" i="1"/>
  <c r="I1201" i="4"/>
  <c r="AF740" i="1"/>
  <c r="I1205" i="4"/>
  <c r="AF720" i="1"/>
  <c r="I1209" i="4"/>
  <c r="AF697" i="1"/>
  <c r="I1213" i="4"/>
  <c r="AF752" i="1"/>
  <c r="I1217" i="4"/>
  <c r="AF748" i="1"/>
  <c r="I1221" i="4"/>
  <c r="AF699" i="1"/>
  <c r="I1225" i="4"/>
  <c r="AF761" i="1"/>
  <c r="I1229" i="4"/>
  <c r="AF694" i="1"/>
  <c r="I1233" i="4"/>
  <c r="AF757" i="1"/>
  <c r="I1237" i="4"/>
  <c r="AF782" i="1"/>
  <c r="I1241" i="4"/>
  <c r="AF703" i="1"/>
  <c r="I1245" i="4"/>
  <c r="AF680" i="1"/>
  <c r="I1249" i="4"/>
  <c r="AF702" i="1"/>
  <c r="J1132" i="4"/>
  <c r="P671" i="1"/>
  <c r="J1136" i="4"/>
  <c r="P689" i="1"/>
  <c r="J1140" i="4"/>
  <c r="P745" i="1"/>
  <c r="J1144" i="4"/>
  <c r="P786" i="1"/>
  <c r="J1148" i="4"/>
  <c r="P776" i="1"/>
  <c r="J1152" i="4"/>
  <c r="P724" i="1"/>
  <c r="J1156" i="4"/>
  <c r="P718" i="1"/>
  <c r="J1160" i="4"/>
  <c r="P656" i="1"/>
  <c r="J1164" i="4"/>
  <c r="P703" i="1"/>
  <c r="J1168" i="4"/>
  <c r="P701" i="1"/>
  <c r="J1172" i="4"/>
  <c r="P767" i="1"/>
  <c r="J1176" i="4"/>
  <c r="P658" i="1"/>
  <c r="J1180" i="4"/>
  <c r="P697" i="1"/>
  <c r="J1184" i="4"/>
  <c r="P781" i="1"/>
  <c r="J1188" i="4"/>
  <c r="P730" i="1"/>
  <c r="J1192" i="4"/>
  <c r="P785" i="1"/>
  <c r="J1196" i="4"/>
  <c r="P716" i="1"/>
  <c r="J1200" i="4"/>
  <c r="P771" i="1"/>
  <c r="J1204" i="4"/>
  <c r="P748" i="1"/>
  <c r="J1208" i="4"/>
  <c r="P682" i="1"/>
  <c r="J1212" i="4"/>
  <c r="P779" i="1"/>
  <c r="J1216" i="4"/>
  <c r="P690" i="1"/>
  <c r="J1220" i="4"/>
  <c r="P735" i="1"/>
  <c r="J1224" i="4"/>
  <c r="P725" i="1"/>
  <c r="J1228" i="4"/>
  <c r="P772" i="1"/>
  <c r="J1232" i="4"/>
  <c r="P744" i="1"/>
  <c r="J1236" i="4"/>
  <c r="P764" i="1"/>
  <c r="J1240" i="4"/>
  <c r="P778" i="1"/>
  <c r="J1244" i="4"/>
  <c r="P680" i="1"/>
  <c r="J1248" i="4"/>
  <c r="P770" i="1"/>
  <c r="E1132" i="4"/>
  <c r="X704" i="1"/>
  <c r="E1140" i="4"/>
  <c r="X690" i="1"/>
  <c r="E1148" i="4"/>
  <c r="X786" i="1"/>
  <c r="E1156" i="4"/>
  <c r="X667" i="1"/>
  <c r="E1164" i="4"/>
  <c r="X683" i="1"/>
  <c r="E1168" i="4"/>
  <c r="X676" i="1"/>
  <c r="E1176" i="4"/>
  <c r="X716" i="1"/>
  <c r="E1184" i="4"/>
  <c r="X757" i="1"/>
  <c r="E1192" i="4"/>
  <c r="X787" i="1"/>
  <c r="E1200" i="4"/>
  <c r="X751" i="1"/>
  <c r="E1204" i="4"/>
  <c r="X752" i="1"/>
  <c r="E1212" i="4"/>
  <c r="X788" i="1"/>
  <c r="E1220" i="4"/>
  <c r="X663" i="1"/>
  <c r="E1228" i="4"/>
  <c r="X776" i="1"/>
  <c r="E1236" i="4"/>
  <c r="X759" i="1"/>
  <c r="E1244" i="4"/>
  <c r="X764" i="1"/>
  <c r="G1131" i="4"/>
  <c r="AB748" i="1"/>
  <c r="G1139" i="4"/>
  <c r="AB763" i="1"/>
  <c r="G1147" i="4"/>
  <c r="AB663" i="1"/>
  <c r="G1155" i="4"/>
  <c r="AB776" i="1"/>
  <c r="G1163" i="4"/>
  <c r="AB703" i="1"/>
  <c r="G1171" i="4"/>
  <c r="AB685" i="1"/>
  <c r="G1179" i="4"/>
  <c r="AB704" i="1"/>
  <c r="G1187" i="4"/>
  <c r="AB752" i="1"/>
  <c r="G1195" i="4"/>
  <c r="AB750" i="1"/>
  <c r="G1203" i="4"/>
  <c r="AB683" i="1"/>
  <c r="G1207" i="4"/>
  <c r="AB755" i="1"/>
  <c r="G1215" i="4"/>
  <c r="AB713" i="1"/>
  <c r="E1133" i="4"/>
  <c r="X718" i="1"/>
  <c r="E1141" i="4"/>
  <c r="X730" i="1"/>
  <c r="E1145" i="4"/>
  <c r="X688" i="1"/>
  <c r="E1149" i="4"/>
  <c r="X698" i="1"/>
  <c r="E1153" i="4"/>
  <c r="X783" i="1"/>
  <c r="E1157" i="4"/>
  <c r="X766" i="1"/>
  <c r="E1161" i="4"/>
  <c r="X774" i="1"/>
  <c r="E1165" i="4"/>
  <c r="X754" i="1"/>
  <c r="E1169" i="4"/>
  <c r="X731" i="1"/>
  <c r="E1173" i="4"/>
  <c r="X773" i="1"/>
  <c r="E1177" i="4"/>
  <c r="X695" i="1"/>
  <c r="E1181" i="4"/>
  <c r="X745" i="1"/>
  <c r="E1185" i="4"/>
  <c r="X707" i="1"/>
  <c r="E1189" i="4"/>
  <c r="X719" i="1"/>
  <c r="E1193" i="4"/>
  <c r="X720" i="1"/>
  <c r="E1197" i="4"/>
  <c r="X656" i="1"/>
  <c r="E1201" i="4"/>
  <c r="X697" i="1"/>
  <c r="E1205" i="4"/>
  <c r="X728" i="1"/>
  <c r="E1209" i="4"/>
  <c r="X696" i="1"/>
  <c r="E1213" i="4"/>
  <c r="X706" i="1"/>
  <c r="E1217" i="4"/>
  <c r="X679" i="1"/>
  <c r="E1221" i="4"/>
  <c r="X767" i="1"/>
  <c r="E1225" i="4"/>
  <c r="X769" i="1"/>
  <c r="E1229" i="4"/>
  <c r="X729" i="1"/>
  <c r="E1233" i="4"/>
  <c r="X748" i="1"/>
  <c r="E1237" i="4"/>
  <c r="X693" i="1"/>
  <c r="E1241" i="4"/>
  <c r="X677" i="1"/>
  <c r="E1245" i="4"/>
  <c r="X684" i="1"/>
  <c r="E1249" i="4"/>
  <c r="X674" i="1"/>
  <c r="G1132" i="4"/>
  <c r="AB711" i="1"/>
  <c r="G1136" i="4"/>
  <c r="AB739" i="1"/>
  <c r="G1140" i="4"/>
  <c r="AB698" i="1"/>
  <c r="G1144" i="4"/>
  <c r="AB787" i="1"/>
  <c r="G1148" i="4"/>
  <c r="AB768" i="1"/>
  <c r="G1152" i="4"/>
  <c r="AB718" i="1"/>
  <c r="G1156" i="4"/>
  <c r="AB722" i="1"/>
  <c r="G1160" i="4"/>
  <c r="AB705" i="1"/>
  <c r="G1164" i="4"/>
  <c r="AB690" i="1"/>
  <c r="G1168" i="4"/>
  <c r="AB733" i="1"/>
  <c r="G1172" i="4"/>
  <c r="AB699" i="1"/>
  <c r="G1176" i="4"/>
  <c r="AB670" i="1"/>
  <c r="G1180" i="4"/>
  <c r="AB721" i="1"/>
  <c r="G1184" i="4"/>
  <c r="AB781" i="1"/>
  <c r="G1188" i="4"/>
  <c r="AB682" i="1"/>
  <c r="G1192" i="4"/>
  <c r="AB769" i="1"/>
  <c r="G1196" i="4"/>
  <c r="AB757" i="1"/>
  <c r="G1200" i="4"/>
  <c r="AB754" i="1"/>
  <c r="G1204" i="4"/>
  <c r="AB729" i="1"/>
  <c r="G1208" i="4"/>
  <c r="AB727" i="1"/>
  <c r="G1212" i="4"/>
  <c r="AB715" i="1"/>
  <c r="G1216" i="4"/>
  <c r="AB717" i="1"/>
  <c r="G1220" i="4"/>
  <c r="AB673" i="1"/>
  <c r="G1224" i="4"/>
  <c r="AB746" i="1"/>
  <c r="G1228" i="4"/>
  <c r="AB786" i="1"/>
  <c r="G1232" i="4"/>
  <c r="AB710" i="1"/>
  <c r="G1236" i="4"/>
  <c r="AB791" i="1"/>
  <c r="G1240" i="4"/>
  <c r="AB656" i="1"/>
  <c r="G1244" i="4"/>
  <c r="AB740" i="1"/>
  <c r="G1248" i="4"/>
  <c r="AB759" i="1"/>
  <c r="I1130" i="4"/>
  <c r="AF759" i="1"/>
  <c r="I1134" i="4"/>
  <c r="AF704" i="1"/>
  <c r="I1138" i="4"/>
  <c r="AF691" i="1"/>
  <c r="I1142" i="4"/>
  <c r="AF773" i="1"/>
  <c r="I1146" i="4"/>
  <c r="AF731" i="1"/>
  <c r="I1150" i="4"/>
  <c r="AF689" i="1"/>
  <c r="I1154" i="4"/>
  <c r="AF724" i="1"/>
  <c r="I1158" i="4"/>
  <c r="AF716" i="1"/>
  <c r="I1162" i="4"/>
  <c r="AF711" i="1"/>
  <c r="I1166" i="4"/>
  <c r="AF669" i="1"/>
  <c r="I1170" i="4"/>
  <c r="AF709" i="1"/>
  <c r="I1174" i="4"/>
  <c r="AF742" i="1"/>
  <c r="I1178" i="4"/>
  <c r="AF754" i="1"/>
  <c r="I1182" i="4"/>
  <c r="AF659" i="1"/>
  <c r="I1186" i="4"/>
  <c r="AF760" i="1"/>
  <c r="I1190" i="4"/>
  <c r="AF780" i="1"/>
  <c r="I1194" i="4"/>
  <c r="AF706" i="1"/>
  <c r="I1198" i="4"/>
  <c r="AF766" i="1"/>
  <c r="I1202" i="4"/>
  <c r="AF658" i="1"/>
  <c r="I1206" i="4"/>
  <c r="AF695" i="1"/>
  <c r="I1210" i="4"/>
  <c r="AF728" i="1"/>
  <c r="I1214" i="4"/>
  <c r="AF751" i="1"/>
  <c r="I1218" i="4"/>
  <c r="AF667" i="1"/>
  <c r="I1222" i="4"/>
  <c r="AF734" i="1"/>
  <c r="I1226" i="4"/>
  <c r="AF662" i="1"/>
  <c r="I1230" i="4"/>
  <c r="AF776" i="1"/>
  <c r="I1234" i="4"/>
  <c r="AF788" i="1"/>
  <c r="I1238" i="4"/>
  <c r="AF770" i="1"/>
  <c r="I1242" i="4"/>
  <c r="AF723" i="1"/>
  <c r="I1246" i="4"/>
  <c r="AF692" i="1"/>
  <c r="J1129" i="4"/>
  <c r="P732" i="1"/>
  <c r="J1133" i="4"/>
  <c r="P715" i="1"/>
  <c r="J1137" i="4"/>
  <c r="P677" i="1"/>
  <c r="J1141" i="4"/>
  <c r="P788" i="1"/>
  <c r="J1145" i="4"/>
  <c r="P712" i="1"/>
  <c r="J1149" i="4"/>
  <c r="P707" i="1"/>
  <c r="J1153" i="4"/>
  <c r="P687" i="1"/>
  <c r="J1157" i="4"/>
  <c r="P739" i="1"/>
  <c r="J1161" i="4"/>
  <c r="P708" i="1"/>
  <c r="J1165" i="4"/>
  <c r="P760" i="1"/>
  <c r="J1169" i="4"/>
  <c r="P768" i="1"/>
  <c r="J1173" i="4"/>
  <c r="P736" i="1"/>
  <c r="J1177" i="4"/>
  <c r="P714" i="1"/>
  <c r="J1181" i="4"/>
  <c r="P709" i="1"/>
  <c r="J1185" i="4"/>
  <c r="P676" i="1"/>
  <c r="J1189" i="4"/>
  <c r="P692" i="1"/>
  <c r="J1193" i="4"/>
  <c r="P740" i="1"/>
  <c r="J1197" i="4"/>
  <c r="P749" i="1"/>
  <c r="J1201" i="4"/>
  <c r="P727" i="1"/>
  <c r="J1205" i="4"/>
  <c r="P711" i="1"/>
  <c r="J1209" i="4"/>
  <c r="P738" i="1"/>
  <c r="J1213" i="4"/>
  <c r="P684" i="1"/>
  <c r="J1217" i="4"/>
  <c r="P791" i="1"/>
  <c r="J1221" i="4"/>
  <c r="P663" i="1"/>
  <c r="J1225" i="4"/>
  <c r="P713" i="1"/>
  <c r="J1229" i="4"/>
  <c r="P704" i="1"/>
  <c r="J1233" i="4"/>
  <c r="P750" i="1"/>
  <c r="J1237" i="4"/>
  <c r="P734" i="1"/>
  <c r="J1241" i="4"/>
  <c r="P784" i="1"/>
  <c r="J1245" i="4"/>
  <c r="P747" i="1"/>
  <c r="J1249" i="4"/>
  <c r="P670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6" i="1" s="1"/>
  <c r="BBH832" i="1"/>
  <c r="X573" i="1" s="1"/>
  <c r="BGV832" i="1"/>
  <c r="X557" i="1" s="1"/>
  <c r="BGV826" i="1"/>
  <c r="T549" i="1" s="1"/>
  <c r="BEB832" i="1"/>
  <c r="X630" i="1" s="1"/>
  <c r="BHE826" i="1"/>
  <c r="T602" i="1" s="1"/>
  <c r="BFU832" i="1"/>
  <c r="X627" i="1" s="1"/>
  <c r="BHE832" i="1"/>
  <c r="X575" i="1" s="1"/>
  <c r="BGM826" i="1"/>
  <c r="T567" i="1" s="1"/>
  <c r="BHE850" i="1"/>
  <c r="AJ638" i="1" s="1"/>
  <c r="BHE868" i="1"/>
  <c r="AW532" i="1" s="1"/>
  <c r="BGV868" i="1"/>
  <c r="AW605" i="1" s="1"/>
  <c r="BGM868" i="1"/>
  <c r="AW598" i="1" s="1"/>
  <c r="BGD832" i="1"/>
  <c r="X637" i="1" s="1"/>
  <c r="BGD868" i="1"/>
  <c r="AW606" i="1" s="1"/>
  <c r="BFU868" i="1"/>
  <c r="AW551" i="1" s="1"/>
  <c r="BFL868" i="1"/>
  <c r="AW626" i="1" s="1"/>
  <c r="BFL832" i="1"/>
  <c r="X596" i="1" s="1"/>
  <c r="BFC832" i="1"/>
  <c r="X641" i="1" s="1"/>
  <c r="BFC868" i="1"/>
  <c r="AW634" i="1" s="1"/>
  <c r="BEK832" i="1"/>
  <c r="X580" i="1" s="1"/>
  <c r="BDJ832" i="1"/>
  <c r="X558" i="1" s="1"/>
  <c r="BDA832" i="1"/>
  <c r="X535" i="1" s="1"/>
  <c r="BAY832" i="1"/>
  <c r="X625" i="1" s="1"/>
  <c r="BBQ832" i="1"/>
  <c r="X552" i="1" s="1"/>
  <c r="BET832" i="1"/>
  <c r="X634" i="1" s="1"/>
  <c r="BDS832" i="1"/>
  <c r="X537" i="1" s="1"/>
  <c r="BAY868" i="1"/>
  <c r="AW585" i="1" s="1"/>
  <c r="BET868" i="1"/>
  <c r="AW615" i="1" s="1"/>
  <c r="BEK868" i="1"/>
  <c r="AW556" i="1" s="1"/>
  <c r="BEB868" i="1"/>
  <c r="AW636" i="1" s="1"/>
  <c r="BDS868" i="1"/>
  <c r="AW530" i="1" s="1"/>
  <c r="BDJ868" i="1"/>
  <c r="AW567" i="1" s="1"/>
  <c r="BDA868" i="1"/>
  <c r="AW590" i="1" s="1"/>
  <c r="BCR832" i="1"/>
  <c r="X603" i="1" s="1"/>
  <c r="BCR868" i="1"/>
  <c r="AW529" i="1" s="1"/>
  <c r="BCI868" i="1"/>
  <c r="AW587" i="1" s="1"/>
  <c r="BCI832" i="1"/>
  <c r="X623" i="1" s="1"/>
  <c r="BBZ868" i="1"/>
  <c r="AW554" i="1" s="1"/>
  <c r="BBZ832" i="1"/>
  <c r="X581" i="1" s="1"/>
  <c r="BBQ868" i="1"/>
  <c r="AW588" i="1" s="1"/>
  <c r="BBH868" i="1"/>
  <c r="AW641" i="1" s="1"/>
  <c r="BAP868" i="1"/>
  <c r="AW583" i="1" s="1"/>
  <c r="BAP832" i="1"/>
  <c r="X526" i="1" s="1"/>
  <c r="BGV850" i="1"/>
  <c r="AJ598" i="1" s="1"/>
  <c r="BBZ826" i="1"/>
  <c r="T621" i="1" s="1"/>
  <c r="BBZ850" i="1"/>
  <c r="AJ574" i="1" s="1"/>
  <c r="BDA826" i="1"/>
  <c r="T550" i="1" s="1"/>
  <c r="BET826" i="1"/>
  <c r="T553" i="1" s="1"/>
  <c r="BCI850" i="1"/>
  <c r="AJ611" i="1" s="1"/>
  <c r="BFC850" i="1"/>
  <c r="AJ619" i="1" s="1"/>
  <c r="BBH826" i="1"/>
  <c r="T646" i="1" s="1"/>
  <c r="BCI826" i="1"/>
  <c r="T606" i="1" s="1"/>
  <c r="BDS826" i="1"/>
  <c r="T524" i="1" s="1"/>
  <c r="BFU826" i="1"/>
  <c r="T613" i="1" s="1"/>
  <c r="BCR850" i="1"/>
  <c r="AJ568" i="1" s="1"/>
  <c r="BGD826" i="1"/>
  <c r="T544" i="1" s="1"/>
  <c r="BAP850" i="1"/>
  <c r="AJ532" i="1" s="1"/>
  <c r="BDA850" i="1"/>
  <c r="AJ541" i="1" s="1"/>
  <c r="BET850" i="1"/>
  <c r="AJ640" i="1" s="1"/>
  <c r="BGD850" i="1"/>
  <c r="AJ608" i="1" s="1"/>
  <c r="BAY826" i="1"/>
  <c r="T642" i="1" s="1"/>
  <c r="BBH850" i="1"/>
  <c r="AJ537" i="1" s="1"/>
  <c r="BEB826" i="1"/>
  <c r="T635" i="1" s="1"/>
  <c r="BBQ850" i="1"/>
  <c r="AJ543" i="1" s="1"/>
  <c r="BEK850" i="1"/>
  <c r="AJ592" i="1" s="1"/>
  <c r="BFU850" i="1"/>
  <c r="AJ581" i="1" s="1"/>
  <c r="BAP826" i="1"/>
  <c r="T611" i="1" s="1"/>
  <c r="BCR826" i="1"/>
  <c r="T520" i="1" s="1"/>
  <c r="BEK826" i="1"/>
  <c r="T614" i="1" s="1"/>
  <c r="BAY850" i="1"/>
  <c r="AJ570" i="1" s="1"/>
  <c r="BDS850" i="1"/>
  <c r="AJ584" i="1" s="1"/>
  <c r="BGM850" i="1"/>
  <c r="AJ586" i="1" s="1"/>
  <c r="BFC826" i="1"/>
  <c r="T619" i="1" s="1"/>
  <c r="BDJ850" i="1"/>
  <c r="AJ639" i="1" s="1"/>
  <c r="BEB850" i="1"/>
  <c r="AJ556" i="1" s="1"/>
  <c r="BFL850" i="1"/>
  <c r="AJ547" i="1" s="1"/>
  <c r="BBQ826" i="1"/>
  <c r="T610" i="1" s="1"/>
  <c r="BDJ826" i="1"/>
  <c r="T540" i="1" s="1"/>
  <c r="BFL826" i="1"/>
  <c r="T572" i="1" s="1"/>
  <c r="BAP862" i="1"/>
  <c r="AR543" i="1" s="1"/>
  <c r="BBZ862" i="1"/>
  <c r="AR595" i="1" s="1"/>
  <c r="BCR862" i="1"/>
  <c r="AR562" i="1" s="1"/>
  <c r="BET862" i="1"/>
  <c r="AR641" i="1" s="1"/>
  <c r="BGD862" i="1"/>
  <c r="AR635" i="1" s="1"/>
  <c r="BAY814" i="1"/>
  <c r="L594" i="1" s="1"/>
  <c r="BBZ814" i="1"/>
  <c r="L532" i="1" s="1"/>
  <c r="BDJ814" i="1"/>
  <c r="L614" i="1" s="1"/>
  <c r="BET814" i="1"/>
  <c r="L632" i="1" s="1"/>
  <c r="BGD814" i="1"/>
  <c r="L608" i="1" s="1"/>
  <c r="BAP808" i="1"/>
  <c r="H545" i="1" s="1"/>
  <c r="BBZ808" i="1"/>
  <c r="H584" i="1" s="1"/>
  <c r="BDJ808" i="1"/>
  <c r="H597" i="1" s="1"/>
  <c r="BET808" i="1"/>
  <c r="H570" i="1" s="1"/>
  <c r="BGD808" i="1"/>
  <c r="H540" i="1" s="1"/>
  <c r="BAP820" i="1"/>
  <c r="P543" i="1" s="1"/>
  <c r="BBQ820" i="1"/>
  <c r="P517" i="1" s="1"/>
  <c r="BDJ820" i="1"/>
  <c r="P646" i="1" s="1"/>
  <c r="BET820" i="1"/>
  <c r="P619" i="1" s="1"/>
  <c r="BGD820" i="1"/>
  <c r="P639" i="1" s="1"/>
  <c r="BAP838" i="1"/>
  <c r="AB618" i="1" s="1"/>
  <c r="BBZ838" i="1"/>
  <c r="AB614" i="1" s="1"/>
  <c r="BDA838" i="1"/>
  <c r="AB559" i="1" s="1"/>
  <c r="BET838" i="1"/>
  <c r="AB563" i="1" s="1"/>
  <c r="BGD838" i="1"/>
  <c r="AB536" i="1" s="1"/>
  <c r="BAY856" i="1"/>
  <c r="AN529" i="1" s="1"/>
  <c r="BBZ856" i="1"/>
  <c r="AN577" i="1" s="1"/>
  <c r="BDJ856" i="1"/>
  <c r="AN534" i="1" s="1"/>
  <c r="BET856" i="1"/>
  <c r="AN606" i="1" s="1"/>
  <c r="BGD856" i="1"/>
  <c r="AN521" i="1" s="1"/>
  <c r="BAY844" i="1"/>
  <c r="AF545" i="1" s="1"/>
  <c r="BBZ844" i="1"/>
  <c r="AF607" i="1" s="1"/>
  <c r="BDJ844" i="1"/>
  <c r="AF568" i="1" s="1"/>
  <c r="BET844" i="1"/>
  <c r="AF602" i="1" s="1"/>
  <c r="BGD844" i="1"/>
  <c r="AF648" i="1" s="1"/>
  <c r="BAY862" i="1"/>
  <c r="AR581" i="1" s="1"/>
  <c r="BCI862" i="1"/>
  <c r="AR624" i="1" s="1"/>
  <c r="BDS862" i="1"/>
  <c r="AR580" i="1" s="1"/>
  <c r="BFC862" i="1"/>
  <c r="AR610" i="1" s="1"/>
  <c r="BGM862" i="1"/>
  <c r="AR645" i="1" s="1"/>
  <c r="BBH814" i="1"/>
  <c r="L597" i="1" s="1"/>
  <c r="BCI814" i="1"/>
  <c r="L612" i="1" s="1"/>
  <c r="BDS814" i="1"/>
  <c r="L591" i="1" s="1"/>
  <c r="BFC814" i="1"/>
  <c r="L649" i="1" s="1"/>
  <c r="BGM814" i="1"/>
  <c r="L521" i="1" s="1"/>
  <c r="BAY808" i="1"/>
  <c r="H547" i="1" s="1"/>
  <c r="BCI808" i="1"/>
  <c r="H582" i="1" s="1"/>
  <c r="BDS808" i="1"/>
  <c r="H546" i="1" s="1"/>
  <c r="BFC808" i="1"/>
  <c r="H618" i="1" s="1"/>
  <c r="BGM808" i="1"/>
  <c r="H552" i="1" s="1"/>
  <c r="BAY820" i="1"/>
  <c r="P546" i="1" s="1"/>
  <c r="BCI820" i="1"/>
  <c r="P614" i="1" s="1"/>
  <c r="BDS820" i="1"/>
  <c r="P575" i="1" s="1"/>
  <c r="BFC820" i="1"/>
  <c r="P648" i="1" s="1"/>
  <c r="BGM820" i="1"/>
  <c r="P624" i="1" s="1"/>
  <c r="BAY838" i="1"/>
  <c r="AB605" i="1" s="1"/>
  <c r="BCI838" i="1"/>
  <c r="AB631" i="1" s="1"/>
  <c r="BDS838" i="1"/>
  <c r="AB538" i="1" s="1"/>
  <c r="BFC838" i="1"/>
  <c r="AB597" i="1" s="1"/>
  <c r="BGM838" i="1"/>
  <c r="AB562" i="1" s="1"/>
  <c r="BAP856" i="1"/>
  <c r="AN551" i="1" s="1"/>
  <c r="BCI856" i="1"/>
  <c r="AN648" i="1" s="1"/>
  <c r="BDS856" i="1"/>
  <c r="AN604" i="1" s="1"/>
  <c r="BFC856" i="1"/>
  <c r="AN587" i="1" s="1"/>
  <c r="BGM856" i="1"/>
  <c r="AN538" i="1" s="1"/>
  <c r="BAP844" i="1"/>
  <c r="AF579" i="1" s="1"/>
  <c r="BCI844" i="1"/>
  <c r="AF522" i="1" s="1"/>
  <c r="BDS844" i="1"/>
  <c r="AF592" i="1" s="1"/>
  <c r="BFC844" i="1"/>
  <c r="AF641" i="1" s="1"/>
  <c r="BGM844" i="1"/>
  <c r="AF616" i="1" s="1"/>
  <c r="BBH862" i="1"/>
  <c r="AR559" i="1" s="1"/>
  <c r="BDJ862" i="1"/>
  <c r="AR590" i="1" s="1"/>
  <c r="BEB862" i="1"/>
  <c r="AR621" i="1" s="1"/>
  <c r="BFL862" i="1"/>
  <c r="AR585" i="1" s="1"/>
  <c r="BGV862" i="1"/>
  <c r="AR607" i="1" s="1"/>
  <c r="BBQ814" i="1"/>
  <c r="L575" i="1" s="1"/>
  <c r="BCR814" i="1"/>
  <c r="L638" i="1" s="1"/>
  <c r="BEB814" i="1"/>
  <c r="L633" i="1" s="1"/>
  <c r="BFL814" i="1"/>
  <c r="L603" i="1" s="1"/>
  <c r="BGV814" i="1"/>
  <c r="L648" i="1" s="1"/>
  <c r="BBH808" i="1"/>
  <c r="H543" i="1" s="1"/>
  <c r="BCR808" i="1"/>
  <c r="H650" i="1" s="1"/>
  <c r="BEB808" i="1"/>
  <c r="H554" i="1" s="1"/>
  <c r="BFL808" i="1"/>
  <c r="H575" i="1" s="1"/>
  <c r="BGV808" i="1"/>
  <c r="H553" i="1" s="1"/>
  <c r="BBZ820" i="1"/>
  <c r="P644" i="1" s="1"/>
  <c r="BCR820" i="1"/>
  <c r="P606" i="1" s="1"/>
  <c r="BEB820" i="1"/>
  <c r="P618" i="1" s="1"/>
  <c r="BFL820" i="1"/>
  <c r="P636" i="1" s="1"/>
  <c r="BGV820" i="1"/>
  <c r="P572" i="1" s="1"/>
  <c r="BBH838" i="1"/>
  <c r="AB626" i="1" s="1"/>
  <c r="BCR838" i="1"/>
  <c r="AB601" i="1" s="1"/>
  <c r="BEB838" i="1"/>
  <c r="AB625" i="1" s="1"/>
  <c r="BFL838" i="1"/>
  <c r="AB637" i="1" s="1"/>
  <c r="BGV838" i="1"/>
  <c r="AB603" i="1" s="1"/>
  <c r="BBQ856" i="1"/>
  <c r="AN517" i="1" s="1"/>
  <c r="BCR856" i="1"/>
  <c r="AN602" i="1" s="1"/>
  <c r="BEB856" i="1"/>
  <c r="AN524" i="1" s="1"/>
  <c r="BFL856" i="1"/>
  <c r="AN630" i="1" s="1"/>
  <c r="BGV856" i="1"/>
  <c r="AN535" i="1" s="1"/>
  <c r="BBH844" i="1"/>
  <c r="AF611" i="1" s="1"/>
  <c r="BCR844" i="1"/>
  <c r="AF535" i="1" s="1"/>
  <c r="BEB844" i="1"/>
  <c r="AF617" i="1" s="1"/>
  <c r="BFL844" i="1"/>
  <c r="AF585" i="1" s="1"/>
  <c r="BGV844" i="1"/>
  <c r="AF637" i="1" s="1"/>
  <c r="BBQ862" i="1"/>
  <c r="AR575" i="1" s="1"/>
  <c r="BDA862" i="1"/>
  <c r="AR592" i="1" s="1"/>
  <c r="BEK862" i="1"/>
  <c r="AR644" i="1" s="1"/>
  <c r="BFU862" i="1"/>
  <c r="AR602" i="1" s="1"/>
  <c r="BHE862" i="1"/>
  <c r="AR622" i="1" s="1"/>
  <c r="BAP814" i="1"/>
  <c r="L555" i="1" s="1"/>
  <c r="BDA814" i="1"/>
  <c r="L615" i="1" s="1"/>
  <c r="BEK814" i="1"/>
  <c r="L579" i="1" s="1"/>
  <c r="BFU814" i="1"/>
  <c r="L620" i="1" s="1"/>
  <c r="BHE814" i="1"/>
  <c r="L573" i="1" s="1"/>
  <c r="BBQ808" i="1"/>
  <c r="H551" i="1" s="1"/>
  <c r="BDA808" i="1"/>
  <c r="H599" i="1" s="1"/>
  <c r="BEK808" i="1"/>
  <c r="H624" i="1" s="1"/>
  <c r="BFU808" i="1"/>
  <c r="H557" i="1" s="1"/>
  <c r="BHE808" i="1"/>
  <c r="H533" i="1" s="1"/>
  <c r="BBH820" i="1"/>
  <c r="P524" i="1" s="1"/>
  <c r="BDA820" i="1"/>
  <c r="P584" i="1" s="1"/>
  <c r="BEK820" i="1"/>
  <c r="P536" i="1" s="1"/>
  <c r="BFU820" i="1"/>
  <c r="P533" i="1" s="1"/>
  <c r="BHE820" i="1"/>
  <c r="P528" i="1" s="1"/>
  <c r="BBQ838" i="1"/>
  <c r="AB627" i="1" s="1"/>
  <c r="BDJ838" i="1"/>
  <c r="AB594" i="1" s="1"/>
  <c r="BEK838" i="1"/>
  <c r="AB523" i="1" s="1"/>
  <c r="BFU838" i="1"/>
  <c r="AB532" i="1" s="1"/>
  <c r="BHE838" i="1"/>
  <c r="AB613" i="1" s="1"/>
  <c r="BBH856" i="1"/>
  <c r="AN603" i="1" s="1"/>
  <c r="BDA856" i="1"/>
  <c r="AN523" i="1" s="1"/>
  <c r="BEK856" i="1"/>
  <c r="AN573" i="1" s="1"/>
  <c r="BFU856" i="1"/>
  <c r="AN615" i="1" s="1"/>
  <c r="BHE856" i="1"/>
  <c r="AN595" i="1" s="1"/>
  <c r="BBQ844" i="1"/>
  <c r="AF540" i="1" s="1"/>
  <c r="BDA844" i="1"/>
  <c r="AF528" i="1" s="1"/>
  <c r="BEK844" i="1"/>
  <c r="AF645" i="1" s="1"/>
  <c r="BFU844" i="1"/>
  <c r="AF614" i="1" s="1"/>
  <c r="BHE844" i="1"/>
  <c r="AF597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70" i="1" s="1"/>
  <c r="APD863" i="1"/>
  <c r="APE868" i="1" s="1"/>
  <c r="AW555" i="1" s="1"/>
  <c r="APM803" i="1"/>
  <c r="APN808" i="1" s="1"/>
  <c r="H544" i="1" s="1"/>
  <c r="APM815" i="1"/>
  <c r="APN820" i="1" s="1"/>
  <c r="P523" i="1" s="1"/>
  <c r="APM827" i="1"/>
  <c r="APN832" i="1" s="1"/>
  <c r="X650" i="1" s="1"/>
  <c r="APM839" i="1"/>
  <c r="APN844" i="1" s="1"/>
  <c r="AF584" i="1" s="1"/>
  <c r="APM851" i="1"/>
  <c r="APN856" i="1" s="1"/>
  <c r="AN585" i="1" s="1"/>
  <c r="APM863" i="1"/>
  <c r="APN868" i="1" s="1"/>
  <c r="AW646" i="1" s="1"/>
  <c r="APD857" i="1"/>
  <c r="APE862" i="1" s="1"/>
  <c r="AR577" i="1" s="1"/>
  <c r="APM833" i="1"/>
  <c r="APN838" i="1" s="1"/>
  <c r="AB624" i="1" s="1"/>
  <c r="APM797" i="1"/>
  <c r="APM809" i="1"/>
  <c r="APN814" i="1" s="1"/>
  <c r="L639" i="1" s="1"/>
  <c r="APM845" i="1"/>
  <c r="APN850" i="1" s="1"/>
  <c r="AJ633" i="1" s="1"/>
  <c r="ALR821" i="1"/>
  <c r="ALS826" i="1" s="1"/>
  <c r="T599" i="1" s="1"/>
  <c r="ALR833" i="1"/>
  <c r="ALS838" i="1" s="1"/>
  <c r="AB518" i="1" s="1"/>
  <c r="ALR845" i="1"/>
  <c r="ALS850" i="1" s="1"/>
  <c r="AJ616" i="1" s="1"/>
  <c r="ALR857" i="1"/>
  <c r="ALS862" i="1" s="1"/>
  <c r="AR604" i="1" s="1"/>
  <c r="AMA797" i="1"/>
  <c r="AMA809" i="1"/>
  <c r="AMB814" i="1" s="1"/>
  <c r="L522" i="1" s="1"/>
  <c r="AMA821" i="1"/>
  <c r="AMB826" i="1" s="1"/>
  <c r="T528" i="1" s="1"/>
  <c r="AMA833" i="1"/>
  <c r="AMB838" i="1" s="1"/>
  <c r="AB589" i="1" s="1"/>
  <c r="AMA845" i="1"/>
  <c r="AMB850" i="1" s="1"/>
  <c r="AJ525" i="1" s="1"/>
  <c r="AMA857" i="1"/>
  <c r="AMB862" i="1" s="1"/>
  <c r="AR539" i="1" s="1"/>
  <c r="AMJ797" i="1"/>
  <c r="AMJ809" i="1"/>
  <c r="AMK814" i="1" s="1"/>
  <c r="L520" i="1" s="1"/>
  <c r="AMJ821" i="1"/>
  <c r="AMK826" i="1" s="1"/>
  <c r="T594" i="1" s="1"/>
  <c r="AMJ833" i="1"/>
  <c r="AMK838" i="1" s="1"/>
  <c r="AB534" i="1" s="1"/>
  <c r="AMJ845" i="1"/>
  <c r="AMK850" i="1" s="1"/>
  <c r="AJ557" i="1" s="1"/>
  <c r="AMJ857" i="1"/>
  <c r="AMK862" i="1" s="1"/>
  <c r="AR551" i="1" s="1"/>
  <c r="AMS797" i="1"/>
  <c r="AMT802" i="1" s="1"/>
  <c r="D627" i="1" s="1"/>
  <c r="AMS809" i="1"/>
  <c r="AMT814" i="1" s="1"/>
  <c r="L552" i="1" s="1"/>
  <c r="AMS821" i="1"/>
  <c r="AMT826" i="1" s="1"/>
  <c r="T535" i="1" s="1"/>
  <c r="AMS833" i="1"/>
  <c r="AMT838" i="1" s="1"/>
  <c r="AB642" i="1" s="1"/>
  <c r="AMS845" i="1"/>
  <c r="AMT850" i="1" s="1"/>
  <c r="AJ580" i="1" s="1"/>
  <c r="AMS857" i="1"/>
  <c r="AMT862" i="1" s="1"/>
  <c r="AR553" i="1" s="1"/>
  <c r="ANB797" i="1"/>
  <c r="ANB809" i="1"/>
  <c r="ANC814" i="1" s="1"/>
  <c r="L619" i="1" s="1"/>
  <c r="ANB821" i="1"/>
  <c r="ANC826" i="1" s="1"/>
  <c r="T637" i="1" s="1"/>
  <c r="ANB833" i="1"/>
  <c r="ANC838" i="1" s="1"/>
  <c r="AB617" i="1" s="1"/>
  <c r="ANB845" i="1"/>
  <c r="ANC850" i="1" s="1"/>
  <c r="AJ597" i="1" s="1"/>
  <c r="ANB857" i="1"/>
  <c r="ANC862" i="1" s="1"/>
  <c r="AR547" i="1" s="1"/>
  <c r="ANK797" i="1"/>
  <c r="ANK809" i="1"/>
  <c r="ANL814" i="1" s="1"/>
  <c r="L531" i="1" s="1"/>
  <c r="ANK821" i="1"/>
  <c r="ANL826" i="1" s="1"/>
  <c r="T541" i="1" s="1"/>
  <c r="ANK833" i="1"/>
  <c r="ANL838" i="1" s="1"/>
  <c r="AB628" i="1" s="1"/>
  <c r="ANK845" i="1"/>
  <c r="ANL850" i="1" s="1"/>
  <c r="AJ587" i="1" s="1"/>
  <c r="ANK857" i="1"/>
  <c r="ANL862" i="1" s="1"/>
  <c r="AR573" i="1" s="1"/>
  <c r="ANT797" i="1"/>
  <c r="ANT809" i="1"/>
  <c r="ANU814" i="1" s="1"/>
  <c r="L592" i="1" s="1"/>
  <c r="ANT821" i="1"/>
  <c r="ANU826" i="1" s="1"/>
  <c r="T630" i="1" s="1"/>
  <c r="ANT833" i="1"/>
  <c r="ANU838" i="1" s="1"/>
  <c r="AB552" i="1" s="1"/>
  <c r="ANT845" i="1"/>
  <c r="ANU850" i="1" s="1"/>
  <c r="AJ518" i="1" s="1"/>
  <c r="ANT857" i="1"/>
  <c r="ANU862" i="1" s="1"/>
  <c r="AR591" i="1" s="1"/>
  <c r="AOC797" i="1"/>
  <c r="AOC809" i="1"/>
  <c r="AOD814" i="1" s="1"/>
  <c r="L643" i="1" s="1"/>
  <c r="AOC821" i="1"/>
  <c r="AOD826" i="1" s="1"/>
  <c r="T531" i="1" s="1"/>
  <c r="AOC833" i="1"/>
  <c r="AOD838" i="1" s="1"/>
  <c r="AB616" i="1" s="1"/>
  <c r="AOC845" i="1"/>
  <c r="AOD850" i="1" s="1"/>
  <c r="AJ569" i="1" s="1"/>
  <c r="AOC857" i="1"/>
  <c r="AOD862" i="1" s="1"/>
  <c r="AR572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5" i="1" s="1"/>
  <c r="AOU809" i="1"/>
  <c r="AOV814" i="1" s="1"/>
  <c r="L590" i="1" s="1"/>
  <c r="AOU821" i="1"/>
  <c r="AOV826" i="1" s="1"/>
  <c r="T598" i="1" s="1"/>
  <c r="AOU833" i="1"/>
  <c r="AOV838" i="1" s="1"/>
  <c r="AB525" i="1" s="1"/>
  <c r="AOU845" i="1"/>
  <c r="AOV850" i="1" s="1"/>
  <c r="AJ561" i="1" s="1"/>
  <c r="AOU857" i="1"/>
  <c r="AOV862" i="1" s="1"/>
  <c r="AR634" i="1" s="1"/>
  <c r="APD797" i="1"/>
  <c r="APD809" i="1"/>
  <c r="APE814" i="1" s="1"/>
  <c r="L557" i="1" s="1"/>
  <c r="APD821" i="1"/>
  <c r="APE826" i="1" s="1"/>
  <c r="T523" i="1" s="1"/>
  <c r="APD833" i="1"/>
  <c r="APE838" i="1" s="1"/>
  <c r="AB591" i="1" s="1"/>
  <c r="APD845" i="1"/>
  <c r="APE850" i="1" s="1"/>
  <c r="AJ530" i="1" s="1"/>
  <c r="APM821" i="1"/>
  <c r="APN826" i="1" s="1"/>
  <c r="T624" i="1" s="1"/>
  <c r="APM857" i="1"/>
  <c r="APN862" i="1" s="1"/>
  <c r="AR620" i="1" s="1"/>
  <c r="AKZ797" i="1"/>
  <c r="AKZ821" i="1"/>
  <c r="ALA826" i="1" s="1"/>
  <c r="T545" i="1" s="1"/>
  <c r="AKZ845" i="1"/>
  <c r="ALA850" i="1" s="1"/>
  <c r="AJ629" i="1" s="1"/>
  <c r="AKZ857" i="1"/>
  <c r="ALA862" i="1" s="1"/>
  <c r="AR578" i="1" s="1"/>
  <c r="ALI797" i="1"/>
  <c r="ALI809" i="1"/>
  <c r="ALJ814" i="1" s="1"/>
  <c r="L554" i="1" s="1"/>
  <c r="AKQ797" i="1"/>
  <c r="AKQ821" i="1"/>
  <c r="AKR826" i="1" s="1"/>
  <c r="T612" i="1" s="1"/>
  <c r="AKQ845" i="1"/>
  <c r="AKR850" i="1" s="1"/>
  <c r="AJ599" i="1" s="1"/>
  <c r="AKQ809" i="1"/>
  <c r="AKR814" i="1" s="1"/>
  <c r="L600" i="1" s="1"/>
  <c r="AKQ833" i="1"/>
  <c r="AKR838" i="1" s="1"/>
  <c r="AB602" i="1" s="1"/>
  <c r="AKQ857" i="1"/>
  <c r="AKR862" i="1" s="1"/>
  <c r="AR579" i="1" s="1"/>
  <c r="AKZ809" i="1"/>
  <c r="ALA814" i="1" s="1"/>
  <c r="L529" i="1" s="1"/>
  <c r="AKZ833" i="1"/>
  <c r="ALA838" i="1" s="1"/>
  <c r="AB529" i="1" s="1"/>
  <c r="ALI833" i="1"/>
  <c r="ALJ838" i="1" s="1"/>
  <c r="AB586" i="1" s="1"/>
  <c r="ALI857" i="1"/>
  <c r="ALJ862" i="1" s="1"/>
  <c r="AR605" i="1" s="1"/>
  <c r="ALR809" i="1"/>
  <c r="ALS814" i="1" s="1"/>
  <c r="L636" i="1" s="1"/>
  <c r="ALI821" i="1"/>
  <c r="ALJ826" i="1" s="1"/>
  <c r="T597" i="1" s="1"/>
  <c r="ALI845" i="1"/>
  <c r="ALJ850" i="1" s="1"/>
  <c r="AJ517" i="1" s="1"/>
  <c r="ALR797" i="1"/>
  <c r="AKQ803" i="1"/>
  <c r="AKR808" i="1" s="1"/>
  <c r="H534" i="1" s="1"/>
  <c r="AKQ815" i="1"/>
  <c r="AKR820" i="1" s="1"/>
  <c r="P610" i="1" s="1"/>
  <c r="AKQ827" i="1"/>
  <c r="AKR832" i="1" s="1"/>
  <c r="X521" i="1" s="1"/>
  <c r="AKQ839" i="1"/>
  <c r="AKR844" i="1" s="1"/>
  <c r="AF622" i="1" s="1"/>
  <c r="AKQ851" i="1"/>
  <c r="AKR856" i="1" s="1"/>
  <c r="AN642" i="1" s="1"/>
  <c r="AKQ863" i="1"/>
  <c r="AKR868" i="1" s="1"/>
  <c r="AW539" i="1" s="1"/>
  <c r="AKZ803" i="1"/>
  <c r="ALA808" i="1" s="1"/>
  <c r="H521" i="1" s="1"/>
  <c r="AKZ815" i="1"/>
  <c r="ALA820" i="1" s="1"/>
  <c r="P522" i="1" s="1"/>
  <c r="AKZ827" i="1"/>
  <c r="ALA832" i="1" s="1"/>
  <c r="X540" i="1" s="1"/>
  <c r="AKZ839" i="1"/>
  <c r="ALA844" i="1" s="1"/>
  <c r="AF643" i="1" s="1"/>
  <c r="AKZ851" i="1"/>
  <c r="ALA856" i="1" s="1"/>
  <c r="AN550" i="1" s="1"/>
  <c r="AKZ863" i="1"/>
  <c r="ALA868" i="1" s="1"/>
  <c r="AW540" i="1" s="1"/>
  <c r="ALI803" i="1"/>
  <c r="ALJ808" i="1" s="1"/>
  <c r="H619" i="1" s="1"/>
  <c r="ALI815" i="1"/>
  <c r="ALJ820" i="1" s="1"/>
  <c r="P560" i="1" s="1"/>
  <c r="ALI827" i="1"/>
  <c r="ALJ832" i="1" s="1"/>
  <c r="X561" i="1" s="1"/>
  <c r="ALI839" i="1"/>
  <c r="ALJ844" i="1" s="1"/>
  <c r="AF596" i="1" s="1"/>
  <c r="ALI851" i="1"/>
  <c r="ALJ856" i="1" s="1"/>
  <c r="AN549" i="1" s="1"/>
  <c r="ALI863" i="1"/>
  <c r="ALJ868" i="1" s="1"/>
  <c r="AW566" i="1" s="1"/>
  <c r="ALR803" i="1"/>
  <c r="ALS808" i="1" s="1"/>
  <c r="H605" i="1" s="1"/>
  <c r="ALR815" i="1"/>
  <c r="ALS820" i="1" s="1"/>
  <c r="P585" i="1" s="1"/>
  <c r="ALR827" i="1"/>
  <c r="ALS832" i="1" s="1"/>
  <c r="X541" i="1" s="1"/>
  <c r="ALR839" i="1"/>
  <c r="ALS844" i="1" s="1"/>
  <c r="AF519" i="1" s="1"/>
  <c r="ALR851" i="1"/>
  <c r="ALS856" i="1" s="1"/>
  <c r="AN562" i="1" s="1"/>
  <c r="ALR863" i="1"/>
  <c r="ALS868" i="1" s="1"/>
  <c r="AW597" i="1" s="1"/>
  <c r="AMA803" i="1"/>
  <c r="AMB808" i="1" s="1"/>
  <c r="H594" i="1" s="1"/>
  <c r="AMA815" i="1"/>
  <c r="AMB820" i="1" s="1"/>
  <c r="P611" i="1" s="1"/>
  <c r="AMA827" i="1"/>
  <c r="AMB832" i="1" s="1"/>
  <c r="X519" i="1" s="1"/>
  <c r="AMA839" i="1"/>
  <c r="AMB844" i="1" s="1"/>
  <c r="AF534" i="1" s="1"/>
  <c r="AMA851" i="1"/>
  <c r="AMB856" i="1" s="1"/>
  <c r="AN569" i="1" s="1"/>
  <c r="AMA863" i="1"/>
  <c r="AMB868" i="1" s="1"/>
  <c r="AW623" i="1" s="1"/>
  <c r="AMJ803" i="1"/>
  <c r="AMK808" i="1" s="1"/>
  <c r="H535" i="1" s="1"/>
  <c r="AMJ815" i="1"/>
  <c r="AMK820" i="1" s="1"/>
  <c r="P565" i="1" s="1"/>
  <c r="AMJ827" i="1"/>
  <c r="AMK832" i="1" s="1"/>
  <c r="X545" i="1" s="1"/>
  <c r="AMJ839" i="1"/>
  <c r="AMK844" i="1" s="1"/>
  <c r="AF575" i="1" s="1"/>
  <c r="AMJ851" i="1"/>
  <c r="AMK856" i="1" s="1"/>
  <c r="AN616" i="1" s="1"/>
  <c r="AMJ863" i="1"/>
  <c r="AMK868" i="1" s="1"/>
  <c r="AW601" i="1" s="1"/>
  <c r="AMS803" i="1"/>
  <c r="AMT808" i="1" s="1"/>
  <c r="H610" i="1" s="1"/>
  <c r="AMS815" i="1"/>
  <c r="AMT820" i="1" s="1"/>
  <c r="P626" i="1" s="1"/>
  <c r="AMS827" i="1"/>
  <c r="AMT832" i="1" s="1"/>
  <c r="X595" i="1" s="1"/>
  <c r="AMS839" i="1"/>
  <c r="AMT844" i="1" s="1"/>
  <c r="AF589" i="1" s="1"/>
  <c r="AMS851" i="1"/>
  <c r="AMT856" i="1" s="1"/>
  <c r="AN607" i="1" s="1"/>
  <c r="AMS863" i="1"/>
  <c r="AMT868" i="1" s="1"/>
  <c r="AW565" i="1" s="1"/>
  <c r="ANB803" i="1"/>
  <c r="ANC808" i="1" s="1"/>
  <c r="H562" i="1" s="1"/>
  <c r="ANB815" i="1"/>
  <c r="ANC820" i="1" s="1"/>
  <c r="P566" i="1" s="1"/>
  <c r="ANB827" i="1"/>
  <c r="ANC832" i="1" s="1"/>
  <c r="X601" i="1" s="1"/>
  <c r="ANB839" i="1"/>
  <c r="ANC844" i="1" s="1"/>
  <c r="AF553" i="1" s="1"/>
  <c r="ANB851" i="1"/>
  <c r="ANC856" i="1" s="1"/>
  <c r="AN531" i="1" s="1"/>
  <c r="ANB863" i="1"/>
  <c r="ANC868" i="1" s="1"/>
  <c r="AW557" i="1" s="1"/>
  <c r="ANK803" i="1"/>
  <c r="ANL808" i="1" s="1"/>
  <c r="H579" i="1" s="1"/>
  <c r="ANK815" i="1"/>
  <c r="ANL820" i="1" s="1"/>
  <c r="P596" i="1" s="1"/>
  <c r="ANK827" i="1"/>
  <c r="ANL832" i="1" s="1"/>
  <c r="X599" i="1" s="1"/>
  <c r="ANK839" i="1"/>
  <c r="ANL844" i="1" s="1"/>
  <c r="AF541" i="1" s="1"/>
  <c r="ANK851" i="1"/>
  <c r="ANL856" i="1" s="1"/>
  <c r="AN641" i="1" s="1"/>
  <c r="ANK863" i="1"/>
  <c r="ANL868" i="1" s="1"/>
  <c r="AW576" i="1" s="1"/>
  <c r="ANT803" i="1"/>
  <c r="ANU808" i="1" s="1"/>
  <c r="H528" i="1" s="1"/>
  <c r="ANT815" i="1"/>
  <c r="ANU820" i="1" s="1"/>
  <c r="P643" i="1" s="1"/>
  <c r="ANT827" i="1"/>
  <c r="ANU832" i="1" s="1"/>
  <c r="X566" i="1" s="1"/>
  <c r="ANT839" i="1"/>
  <c r="ANU844" i="1" s="1"/>
  <c r="AF525" i="1" s="1"/>
  <c r="ANT851" i="1"/>
  <c r="ANU856" i="1" s="1"/>
  <c r="AN537" i="1" s="1"/>
  <c r="ANT863" i="1"/>
  <c r="ANU868" i="1" s="1"/>
  <c r="AW617" i="1" s="1"/>
  <c r="AOC803" i="1"/>
  <c r="AOD808" i="1" s="1"/>
  <c r="H558" i="1" s="1"/>
  <c r="AOC815" i="1"/>
  <c r="AOD820" i="1" s="1"/>
  <c r="P558" i="1" s="1"/>
  <c r="AOC827" i="1"/>
  <c r="AOD832" i="1" s="1"/>
  <c r="X587" i="1" s="1"/>
  <c r="AOC839" i="1"/>
  <c r="AOD844" i="1" s="1"/>
  <c r="AF609" i="1" s="1"/>
  <c r="AOC851" i="1"/>
  <c r="AOD856" i="1" s="1"/>
  <c r="AN519" i="1" s="1"/>
  <c r="AOC863" i="1"/>
  <c r="AOD868" i="1" s="1"/>
  <c r="AW58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9" i="1" s="1"/>
  <c r="AOU815" i="1"/>
  <c r="AOV820" i="1" s="1"/>
  <c r="P529" i="1" s="1"/>
  <c r="AOU827" i="1"/>
  <c r="AOV832" i="1" s="1"/>
  <c r="X591" i="1" s="1"/>
  <c r="AOU839" i="1"/>
  <c r="AOV844" i="1" s="1"/>
  <c r="AF548" i="1" s="1"/>
  <c r="AOU851" i="1"/>
  <c r="AOV856" i="1" s="1"/>
  <c r="AN626" i="1" s="1"/>
  <c r="AOU863" i="1"/>
  <c r="AOV868" i="1" s="1"/>
  <c r="AW550" i="1" s="1"/>
  <c r="APD803" i="1"/>
  <c r="APE808" i="1" s="1"/>
  <c r="H520" i="1" s="1"/>
  <c r="APD815" i="1"/>
  <c r="APE820" i="1" s="1"/>
  <c r="P568" i="1" s="1"/>
  <c r="APD827" i="1"/>
  <c r="APE832" i="1" s="1"/>
  <c r="X615" i="1" s="1"/>
  <c r="APD839" i="1"/>
  <c r="APE844" i="1" s="1"/>
  <c r="AF633" i="1" s="1"/>
  <c r="AOC870" i="1" l="1"/>
  <c r="P491" i="1" s="1"/>
  <c r="AMA870" i="1"/>
  <c r="P471" i="1" s="1"/>
  <c r="ALR870" i="1"/>
  <c r="P494" i="1" s="1"/>
  <c r="AOU870" i="1"/>
  <c r="T489" i="1" s="1"/>
  <c r="AMS870" i="1"/>
  <c r="P492" i="1" s="1"/>
  <c r="AMB802" i="1"/>
  <c r="D623" i="1" s="1"/>
  <c r="AOD802" i="1"/>
  <c r="D587" i="1" s="1"/>
  <c r="AOM802" i="1"/>
  <c r="ALS802" i="1"/>
  <c r="D625" i="1" s="1"/>
  <c r="YB797" i="1"/>
  <c r="G12" i="1" l="1"/>
  <c r="G100" i="1"/>
  <c r="G82" i="1"/>
  <c r="G77" i="1"/>
  <c r="G73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602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3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4" i="1" s="1"/>
  <c r="BAG868" i="1"/>
  <c r="AW534" i="1" s="1"/>
  <c r="AZO808" i="1"/>
  <c r="H620" i="1" s="1"/>
  <c r="AVB808" i="1"/>
  <c r="AYN832" i="1"/>
  <c r="X644" i="1" s="1"/>
  <c r="ATI868" i="1"/>
  <c r="AXV844" i="1"/>
  <c r="AF567" i="1" s="1"/>
  <c r="AZF868" i="1"/>
  <c r="AW624" i="1" s="1"/>
  <c r="AWU850" i="1"/>
  <c r="AJ601" i="1" s="1"/>
  <c r="AXV868" i="1"/>
  <c r="AW644" i="1" s="1"/>
  <c r="ARG850" i="1"/>
  <c r="AZO856" i="1"/>
  <c r="AN637" i="1" s="1"/>
  <c r="AZO814" i="1"/>
  <c r="L625" i="1" s="1"/>
  <c r="ASZ808" i="1"/>
  <c r="H645" i="1" s="1"/>
  <c r="AXM820" i="1"/>
  <c r="P602" i="1" s="1"/>
  <c r="ASH832" i="1"/>
  <c r="X586" i="1" s="1"/>
  <c r="AUJ820" i="1"/>
  <c r="AQX814" i="1"/>
  <c r="AYN868" i="1"/>
  <c r="AW596" i="1" s="1"/>
  <c r="AUA862" i="1"/>
  <c r="AXM838" i="1"/>
  <c r="AB578" i="1" s="1"/>
  <c r="AWC802" i="1"/>
  <c r="AVK826" i="1"/>
  <c r="ASQ856" i="1"/>
  <c r="AYW826" i="1"/>
  <c r="T571" i="1" s="1"/>
  <c r="AQX826" i="1"/>
  <c r="AUS814" i="1"/>
  <c r="AUS808" i="1"/>
  <c r="AZX856" i="1"/>
  <c r="AN652" i="1" s="1"/>
  <c r="AVK844" i="1"/>
  <c r="AUJ808" i="1"/>
  <c r="AXV808" i="1"/>
  <c r="H518" i="1" s="1"/>
  <c r="AZX850" i="1"/>
  <c r="AJ553" i="1" s="1"/>
  <c r="ATR862" i="1"/>
  <c r="AQO814" i="1"/>
  <c r="L593" i="1" s="1"/>
  <c r="AZX814" i="1"/>
  <c r="L628" i="1" s="1"/>
  <c r="ASQ862" i="1"/>
  <c r="ASQ820" i="1"/>
  <c r="ATR820" i="1"/>
  <c r="AWC838" i="1"/>
  <c r="ARY850" i="1"/>
  <c r="AZX844" i="1"/>
  <c r="AF636" i="1" s="1"/>
  <c r="AYN856" i="1"/>
  <c r="AN621" i="1" s="1"/>
  <c r="AZX862" i="1"/>
  <c r="AR617" i="1" s="1"/>
  <c r="AVT820" i="1"/>
  <c r="AZF820" i="1"/>
  <c r="P587" i="1" s="1"/>
  <c r="AUA820" i="1"/>
  <c r="AQO838" i="1"/>
  <c r="AB551" i="1" s="1"/>
  <c r="AYW862" i="1"/>
  <c r="AR576" i="1" s="1"/>
  <c r="ARP862" i="1"/>
  <c r="AYN862" i="1"/>
  <c r="AR609" i="1" s="1"/>
  <c r="AVK862" i="1"/>
  <c r="AXV826" i="1"/>
  <c r="T652" i="1" s="1"/>
  <c r="ASQ808" i="1"/>
  <c r="AVT862" i="1"/>
  <c r="AXV862" i="1"/>
  <c r="AR651" i="1" s="1"/>
  <c r="AWU820" i="1"/>
  <c r="P651" i="1" s="1"/>
  <c r="AZX820" i="1"/>
  <c r="P570" i="1" s="1"/>
  <c r="ASZ820" i="1"/>
  <c r="P574" i="1" s="1"/>
  <c r="AWU862" i="1"/>
  <c r="AR614" i="1" s="1"/>
  <c r="ATI832" i="1"/>
  <c r="ARY838" i="1"/>
  <c r="AUA808" i="1"/>
  <c r="AYE808" i="1"/>
  <c r="H532" i="1" s="1"/>
  <c r="AUJ814" i="1"/>
  <c r="AWU838" i="1"/>
  <c r="AB606" i="1" s="1"/>
  <c r="BAG808" i="1"/>
  <c r="H559" i="1" s="1"/>
  <c r="AVB820" i="1"/>
  <c r="ATI826" i="1"/>
  <c r="ARG808" i="1"/>
  <c r="AXD808" i="1"/>
  <c r="H606" i="1" s="1"/>
  <c r="AUA814" i="1"/>
  <c r="AVK814" i="1"/>
  <c r="AYN850" i="1"/>
  <c r="AJ593" i="1" s="1"/>
  <c r="AYE820" i="1"/>
  <c r="P520" i="1" s="1"/>
  <c r="AVK820" i="1"/>
  <c r="ARG832" i="1"/>
  <c r="AYW850" i="1"/>
  <c r="AJ603" i="1" s="1"/>
  <c r="ARP838" i="1"/>
  <c r="ATI850" i="1"/>
  <c r="AYN808" i="1"/>
  <c r="H563" i="1" s="1"/>
  <c r="AWU814" i="1"/>
  <c r="L530" i="1" s="1"/>
  <c r="AYN820" i="1"/>
  <c r="P625" i="1" s="1"/>
  <c r="AQX838" i="1"/>
  <c r="AWC808" i="1"/>
  <c r="AZX808" i="1"/>
  <c r="H638" i="1" s="1"/>
  <c r="BAG832" i="1"/>
  <c r="X556" i="1" s="1"/>
  <c r="AXV850" i="1"/>
  <c r="AJ630" i="1" s="1"/>
  <c r="AQO862" i="1"/>
  <c r="AR633" i="1" s="1"/>
  <c r="AUJ850" i="1"/>
  <c r="AQO826" i="1"/>
  <c r="T645" i="1" s="1"/>
  <c r="AUJ826" i="1"/>
  <c r="AYW838" i="1"/>
  <c r="AB528" i="1" s="1"/>
  <c r="AWL862" i="1"/>
  <c r="AUS838" i="1"/>
  <c r="AUS844" i="1"/>
  <c r="ARY862" i="1"/>
  <c r="ASZ850" i="1"/>
  <c r="AJ539" i="1" s="1"/>
  <c r="AUA838" i="1"/>
  <c r="ARG868" i="1"/>
  <c r="AUJ868" i="1"/>
  <c r="AVT868" i="1"/>
  <c r="AYW868" i="1"/>
  <c r="AW569" i="1" s="1"/>
  <c r="ARY820" i="1"/>
  <c r="AUS862" i="1"/>
  <c r="AWC850" i="1"/>
  <c r="AUA850" i="1"/>
  <c r="AWL808" i="1"/>
  <c r="ASZ826" i="1"/>
  <c r="T651" i="1" s="1"/>
  <c r="ASZ868" i="1"/>
  <c r="AW608" i="1" s="1"/>
  <c r="AZF826" i="1"/>
  <c r="T574" i="1" s="1"/>
  <c r="AUA856" i="1"/>
  <c r="AWL856" i="1"/>
  <c r="AXD820" i="1"/>
  <c r="P645" i="1" s="1"/>
  <c r="AYW820" i="1"/>
  <c r="P613" i="1" s="1"/>
  <c r="AQO820" i="1"/>
  <c r="P629" i="1" s="1"/>
  <c r="AXM844" i="1"/>
  <c r="AF549" i="1" s="1"/>
  <c r="AUA868" i="1"/>
  <c r="ARY832" i="1"/>
  <c r="AUS832" i="1"/>
  <c r="AWB870" i="1"/>
  <c r="AWC832" i="1"/>
  <c r="BAG850" i="1"/>
  <c r="AJ626" i="1" s="1"/>
  <c r="AWU844" i="1"/>
  <c r="AF571" i="1" s="1"/>
  <c r="BAG844" i="1"/>
  <c r="AF546" i="1" s="1"/>
  <c r="AVT850" i="1"/>
  <c r="AXM814" i="1"/>
  <c r="L616" i="1" s="1"/>
  <c r="ARP820" i="1"/>
  <c r="AUS820" i="1"/>
  <c r="ARG814" i="1"/>
  <c r="ARG820" i="1"/>
  <c r="ASZ838" i="1"/>
  <c r="AB630" i="1" s="1"/>
  <c r="AYN844" i="1"/>
  <c r="AF591" i="1" s="1"/>
  <c r="AVB856" i="1"/>
  <c r="ASQ838" i="1"/>
  <c r="ARP844" i="1"/>
  <c r="AYE844" i="1"/>
  <c r="AF555" i="1" s="1"/>
  <c r="AWL820" i="1"/>
  <c r="AVK808" i="1"/>
  <c r="AYE814" i="1"/>
  <c r="L622" i="1" s="1"/>
  <c r="AUS826" i="1"/>
  <c r="AXM826" i="1"/>
  <c r="T593" i="1" s="1"/>
  <c r="AYN814" i="1"/>
  <c r="L567" i="1" s="1"/>
  <c r="ASH838" i="1"/>
  <c r="AB585" i="1" s="1"/>
  <c r="AVT838" i="1"/>
  <c r="AVK838" i="1"/>
  <c r="BAG826" i="1"/>
  <c r="T554" i="1" s="1"/>
  <c r="AXD850" i="1"/>
  <c r="AJ646" i="1" s="1"/>
  <c r="ATI856" i="1"/>
  <c r="AXM856" i="1"/>
  <c r="AN572" i="1" s="1"/>
  <c r="AQX868" i="1"/>
  <c r="ARY868" i="1"/>
  <c r="AYE868" i="1"/>
  <c r="AW571" i="1" s="1"/>
  <c r="AUS868" i="1"/>
  <c r="AXM868" i="1"/>
  <c r="AW610" i="1" s="1"/>
  <c r="AVB862" i="1"/>
  <c r="AWL850" i="1"/>
  <c r="AWL832" i="1"/>
  <c r="BAG862" i="1"/>
  <c r="AR632" i="1" s="1"/>
  <c r="AYE832" i="1"/>
  <c r="X547" i="1" s="1"/>
  <c r="AWU808" i="1"/>
  <c r="H529" i="1" s="1"/>
  <c r="AUA826" i="1"/>
  <c r="AVT826" i="1"/>
  <c r="AWC826" i="1"/>
  <c r="AZO820" i="1"/>
  <c r="P549" i="1" s="1"/>
  <c r="AUJ838" i="1"/>
  <c r="ARG856" i="1"/>
  <c r="BAG856" i="1"/>
  <c r="AN544" i="1" s="1"/>
  <c r="AXV820" i="1"/>
  <c r="P590" i="1" s="1"/>
  <c r="ATR856" i="1"/>
  <c r="AXD856" i="1"/>
  <c r="AN624" i="1" s="1"/>
  <c r="AZF838" i="1"/>
  <c r="AB521" i="1" s="1"/>
  <c r="ARP826" i="1"/>
  <c r="ASH844" i="1"/>
  <c r="AF600" i="1" s="1"/>
  <c r="AUA844" i="1"/>
  <c r="AQX832" i="1"/>
  <c r="AVB832" i="1"/>
  <c r="AXD832" i="1"/>
  <c r="X533" i="1" s="1"/>
  <c r="ASQ832" i="1"/>
  <c r="AWU832" i="1"/>
  <c r="X645" i="1" s="1"/>
  <c r="AZF832" i="1"/>
  <c r="X559" i="1" s="1"/>
  <c r="ARG838" i="1"/>
  <c r="AXV838" i="1"/>
  <c r="AB650" i="1" s="1"/>
  <c r="AQX844" i="1"/>
  <c r="AVB844" i="1"/>
  <c r="AXD844" i="1"/>
  <c r="AF621" i="1" s="1"/>
  <c r="ASH850" i="1"/>
  <c r="AJ559" i="1" s="1"/>
  <c r="AVB814" i="1"/>
  <c r="AVT814" i="1"/>
  <c r="ATR826" i="1"/>
  <c r="AZO844" i="1"/>
  <c r="AF577" i="1" s="1"/>
  <c r="ASQ814" i="1"/>
  <c r="BAG838" i="1"/>
  <c r="AB522" i="1" s="1"/>
  <c r="AVB802" i="1"/>
  <c r="AVA870" i="1"/>
  <c r="AVK856" i="1"/>
  <c r="AQO808" i="1"/>
  <c r="H555" i="1" s="1"/>
  <c r="ATI808" i="1"/>
  <c r="ASZ862" i="1"/>
  <c r="AR646" i="1" s="1"/>
  <c r="AXM862" i="1"/>
  <c r="AR636" i="1" s="1"/>
  <c r="ATR814" i="1"/>
  <c r="AZF814" i="1"/>
  <c r="L602" i="1" s="1"/>
  <c r="AVB826" i="1"/>
  <c r="AWL826" i="1"/>
  <c r="AZX826" i="1"/>
  <c r="T627" i="1" s="1"/>
  <c r="AUJ856" i="1"/>
  <c r="AVT856" i="1"/>
  <c r="AZX838" i="1"/>
  <c r="AB610" i="1" s="1"/>
  <c r="AYE838" i="1"/>
  <c r="AB633" i="1" s="1"/>
  <c r="AVT844" i="1"/>
  <c r="AZF844" i="1"/>
  <c r="AF547" i="1" s="1"/>
  <c r="AXV856" i="1"/>
  <c r="AN567" i="1" s="1"/>
  <c r="ARP868" i="1"/>
  <c r="ASH868" i="1"/>
  <c r="AW584" i="1" s="1"/>
  <c r="AVK868" i="1"/>
  <c r="AZX868" i="1"/>
  <c r="AW652" i="1" s="1"/>
  <c r="ARG862" i="1"/>
  <c r="AYE850" i="1"/>
  <c r="AJ536" i="1" s="1"/>
  <c r="AWC814" i="1"/>
  <c r="ARP856" i="1"/>
  <c r="ARY814" i="1"/>
  <c r="ASZ814" i="1"/>
  <c r="L651" i="1" s="1"/>
  <c r="AYW814" i="1"/>
  <c r="L650" i="1" s="1"/>
  <c r="AQX862" i="1"/>
  <c r="AZF862" i="1"/>
  <c r="AR599" i="1" s="1"/>
  <c r="ARY808" i="1"/>
  <c r="ARG826" i="1"/>
  <c r="AXD826" i="1"/>
  <c r="T576" i="1" s="1"/>
  <c r="ASH862" i="1"/>
  <c r="AR588" i="1" s="1"/>
  <c r="AQX820" i="1"/>
  <c r="AZO838" i="1"/>
  <c r="AB592" i="1" s="1"/>
  <c r="AUS856" i="1"/>
  <c r="ATI862" i="1"/>
  <c r="AWL868" i="1"/>
  <c r="AYW808" i="1"/>
  <c r="H647" i="1" s="1"/>
  <c r="ASQ850" i="1"/>
  <c r="AUJ844" i="1"/>
  <c r="ASH826" i="1"/>
  <c r="T588" i="1" s="1"/>
  <c r="ARP832" i="1"/>
  <c r="AVK832" i="1"/>
  <c r="ATR832" i="1"/>
  <c r="ASZ832" i="1"/>
  <c r="X642" i="1" s="1"/>
  <c r="AXM832" i="1"/>
  <c r="X604" i="1" s="1"/>
  <c r="AZO832" i="1"/>
  <c r="X554" i="1" s="1"/>
  <c r="AZF850" i="1"/>
  <c r="AJ523" i="1" s="1"/>
  <c r="ASZ856" i="1"/>
  <c r="AN536" i="1" s="1"/>
  <c r="AVB838" i="1"/>
  <c r="AYN838" i="1"/>
  <c r="AB643" i="1" s="1"/>
  <c r="ASQ844" i="1"/>
  <c r="ATR850" i="1"/>
  <c r="AYW844" i="1"/>
  <c r="AF626" i="1" s="1"/>
  <c r="AZF808" i="1"/>
  <c r="H583" i="1" s="1"/>
  <c r="ATI844" i="1"/>
  <c r="ARP814" i="1"/>
  <c r="AWL814" i="1"/>
  <c r="AYW832" i="1"/>
  <c r="X606" i="1" s="1"/>
  <c r="AQX808" i="1"/>
  <c r="ATR808" i="1"/>
  <c r="AVT808" i="1"/>
  <c r="AXV814" i="1"/>
  <c r="L629" i="1" s="1"/>
  <c r="ARY826" i="1"/>
  <c r="ATI838" i="1"/>
  <c r="ASH820" i="1"/>
  <c r="P577" i="1" s="1"/>
  <c r="AWC862" i="1"/>
  <c r="ASH808" i="1"/>
  <c r="H628" i="1" s="1"/>
  <c r="AXD814" i="1"/>
  <c r="L605" i="1" s="1"/>
  <c r="ATI814" i="1"/>
  <c r="BAG814" i="1"/>
  <c r="L566" i="1" s="1"/>
  <c r="ASH814" i="1"/>
  <c r="L624" i="1" s="1"/>
  <c r="AWU826" i="1"/>
  <c r="T539" i="1" s="1"/>
  <c r="AZF856" i="1"/>
  <c r="AN622" i="1" s="1"/>
  <c r="ATR838" i="1"/>
  <c r="AYN826" i="1"/>
  <c r="T596" i="1" s="1"/>
  <c r="ATR844" i="1"/>
  <c r="AUS850" i="1"/>
  <c r="ARY802" i="1"/>
  <c r="ARX870" i="1"/>
  <c r="AQO868" i="1"/>
  <c r="AW542" i="1" s="1"/>
  <c r="ATR868" i="1"/>
  <c r="ASQ868" i="1"/>
  <c r="AXV832" i="1"/>
  <c r="X647" i="1" s="1"/>
  <c r="BAG820" i="1"/>
  <c r="P532" i="1" s="1"/>
  <c r="ARP850" i="1"/>
  <c r="AXM850" i="1"/>
  <c r="AJ624" i="1" s="1"/>
  <c r="AVB850" i="1"/>
  <c r="ASH856" i="1"/>
  <c r="AN646" i="1" s="1"/>
  <c r="AYE856" i="1"/>
  <c r="AN598" i="1" s="1"/>
  <c r="ASQ826" i="1"/>
  <c r="AUJ862" i="1"/>
  <c r="ARG844" i="1"/>
  <c r="AWL844" i="1"/>
  <c r="AXD862" i="1"/>
  <c r="AR593" i="1" s="1"/>
  <c r="ARP808" i="1"/>
  <c r="AXM808" i="1"/>
  <c r="H530" i="1" s="1"/>
  <c r="AVB868" i="1"/>
  <c r="AZO826" i="1"/>
  <c r="T600" i="1" s="1"/>
  <c r="AQX850" i="1"/>
  <c r="AWL838" i="1"/>
  <c r="AQX856" i="1"/>
  <c r="AWC856" i="1"/>
  <c r="ATI820" i="1"/>
  <c r="AZO862" i="1"/>
  <c r="AR627" i="1" s="1"/>
  <c r="AWC820" i="1"/>
  <c r="AWU868" i="1"/>
  <c r="AW638" i="1" s="1"/>
  <c r="AQO856" i="1"/>
  <c r="AN605" i="1" s="1"/>
  <c r="AQO850" i="1"/>
  <c r="AJ635" i="1" s="1"/>
  <c r="AVK850" i="1"/>
  <c r="AYE826" i="1"/>
  <c r="T547" i="1" s="1"/>
  <c r="ASZ844" i="1"/>
  <c r="AF566" i="1" s="1"/>
  <c r="AQO832" i="1"/>
  <c r="X633" i="1" s="1"/>
  <c r="AUJ832" i="1"/>
  <c r="AUA832" i="1"/>
  <c r="AVT832" i="1"/>
  <c r="AZX832" i="1"/>
  <c r="X622" i="1" s="1"/>
  <c r="AZO850" i="1"/>
  <c r="AJ542" i="1" s="1"/>
  <c r="ARY856" i="1"/>
  <c r="AXD838" i="1"/>
  <c r="AB564" i="1" s="1"/>
  <c r="AQO844" i="1"/>
  <c r="AF651" i="1" s="1"/>
  <c r="ARY844" i="1"/>
  <c r="AWC844" i="1"/>
  <c r="AWU856" i="1"/>
  <c r="AN647" i="1" s="1"/>
  <c r="AYW856" i="1"/>
  <c r="AN629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388" i="1" s="1"/>
  <c r="B61" i="5"/>
  <c r="E395" i="1" s="1"/>
  <c r="G395" i="1" s="1"/>
  <c r="B137" i="5"/>
  <c r="E389" i="1" s="1"/>
  <c r="B134" i="5"/>
  <c r="E386" i="1" s="1"/>
  <c r="B138" i="5"/>
  <c r="E364" i="1" s="1"/>
  <c r="B129" i="5"/>
  <c r="E392" i="1" s="1"/>
  <c r="B71" i="5"/>
  <c r="E366" i="1" s="1"/>
  <c r="B43" i="5"/>
  <c r="E377" i="1" s="1"/>
  <c r="B103" i="5"/>
  <c r="E385" i="1" s="1"/>
  <c r="B99" i="5"/>
  <c r="E362" i="1" s="1"/>
  <c r="G362" i="1" s="1"/>
  <c r="B127" i="5"/>
  <c r="E369" i="1" s="1"/>
  <c r="B125" i="5"/>
  <c r="E383" i="1" s="1"/>
  <c r="B29" i="5"/>
  <c r="E373" i="1" s="1"/>
  <c r="B53" i="5"/>
  <c r="E365" i="1" s="1"/>
  <c r="G365" i="1" s="1"/>
  <c r="B116" i="5"/>
  <c r="E372" i="1" s="1"/>
  <c r="G372" i="1" s="1"/>
  <c r="B15" i="5"/>
  <c r="E390" i="1" s="1"/>
  <c r="B37" i="5"/>
  <c r="E391" i="1" s="1"/>
  <c r="B93" i="5"/>
  <c r="E387" i="1" s="1"/>
  <c r="B64" i="5"/>
  <c r="E374" i="1" s="1"/>
  <c r="B111" i="5"/>
  <c r="E397" i="1" s="1"/>
  <c r="B86" i="5"/>
  <c r="E375" i="1" s="1"/>
  <c r="B83" i="5"/>
  <c r="E363" i="1" s="1"/>
  <c r="B55" i="5"/>
  <c r="E380" i="1" s="1"/>
  <c r="B132" i="5"/>
  <c r="E367" i="1" s="1"/>
  <c r="B139" i="5"/>
  <c r="E379" i="1" s="1"/>
  <c r="B92" i="5"/>
  <c r="E368" i="1" s="1"/>
  <c r="G368" i="1" s="1"/>
  <c r="B20" i="5"/>
  <c r="E382" i="1" s="1"/>
  <c r="E37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7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5" i="1" s="1"/>
  <c r="G345" i="1" s="1"/>
  <c r="B133" i="5"/>
  <c r="E351" i="1" s="1"/>
  <c r="B89" i="5"/>
  <c r="E354" i="1" s="1"/>
  <c r="G387" i="1" l="1"/>
  <c r="G371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1" i="1" s="1"/>
  <c r="AZE870" i="1"/>
  <c r="T480" i="1" s="1"/>
  <c r="AWU802" i="1"/>
  <c r="D527" i="1" s="1"/>
  <c r="AWT870" i="1"/>
  <c r="AYE802" i="1"/>
  <c r="D531" i="1" s="1"/>
  <c r="AYD870" i="1"/>
  <c r="ASH802" i="1"/>
  <c r="D600" i="1" s="1"/>
  <c r="ASG870" i="1"/>
  <c r="T491" i="1" s="1"/>
  <c r="AYW802" i="1"/>
  <c r="D637" i="1" s="1"/>
  <c r="AYV870" i="1"/>
  <c r="T500" i="1" s="1"/>
  <c r="ALA802" i="1"/>
  <c r="D604" i="1" s="1"/>
  <c r="AKZ870" i="1"/>
  <c r="P468" i="1" s="1"/>
  <c r="ALI870" i="1"/>
  <c r="P482" i="1" s="1"/>
  <c r="ALJ802" i="1"/>
  <c r="D592" i="1" s="1"/>
  <c r="ANT870" i="1"/>
  <c r="P490" i="1" s="1"/>
  <c r="ANU802" i="1"/>
  <c r="D583" i="1" s="1"/>
  <c r="AMJ870" i="1"/>
  <c r="P469" i="1" s="1"/>
  <c r="AMK802" i="1"/>
  <c r="D524" i="1" s="1"/>
  <c r="APE802" i="1"/>
  <c r="D570" i="1" s="1"/>
  <c r="APD870" i="1"/>
  <c r="P475" i="1" s="1"/>
  <c r="ANL802" i="1"/>
  <c r="D536" i="1" s="1"/>
  <c r="ANK870" i="1"/>
  <c r="P480" i="1" s="1"/>
  <c r="ANB870" i="1"/>
  <c r="P496" i="1" s="1"/>
  <c r="ANC802" i="1"/>
  <c r="D603" i="1" s="1"/>
  <c r="AKQ870" i="1"/>
  <c r="P489" i="1" s="1"/>
  <c r="AKR802" i="1"/>
  <c r="D606" i="1" s="1"/>
  <c r="APN802" i="1"/>
  <c r="D564" i="1" s="1"/>
  <c r="APM870" i="1"/>
  <c r="T495" i="1" s="1"/>
  <c r="BBY870" i="1"/>
  <c r="T475" i="1" s="1"/>
  <c r="BBZ802" i="1"/>
  <c r="D541" i="1" s="1"/>
  <c r="BFB870" i="1"/>
  <c r="T505" i="1" s="1"/>
  <c r="BFC802" i="1"/>
  <c r="D538" i="1" s="1"/>
  <c r="BGD802" i="1"/>
  <c r="D578" i="1" s="1"/>
  <c r="BGC870" i="1"/>
  <c r="T485" i="1" s="1"/>
  <c r="BAP802" i="1"/>
  <c r="D576" i="1" s="1"/>
  <c r="BAO870" i="1"/>
  <c r="T468" i="1" s="1"/>
  <c r="BCH870" i="1"/>
  <c r="T490" i="1" s="1"/>
  <c r="BCI802" i="1"/>
  <c r="D528" i="1" s="1"/>
  <c r="BCQ870" i="1"/>
  <c r="T481" i="1" s="1"/>
  <c r="BCR802" i="1"/>
  <c r="D525" i="1" s="1"/>
  <c r="BEK802" i="1"/>
  <c r="D648" i="1" s="1"/>
  <c r="BEJ870" i="1"/>
  <c r="T492" i="1" s="1"/>
  <c r="BGM802" i="1"/>
  <c r="D615" i="1" s="1"/>
  <c r="BGL870" i="1"/>
  <c r="T476" i="1" s="1"/>
  <c r="BBP870" i="1"/>
  <c r="T471" i="1" s="1"/>
  <c r="BBQ802" i="1"/>
  <c r="D602" i="1" s="1"/>
  <c r="BFK870" i="1"/>
  <c r="BFL802" i="1"/>
  <c r="D530" i="1" s="1"/>
  <c r="BAX870" i="1"/>
  <c r="T478" i="1" s="1"/>
  <c r="BAY802" i="1"/>
  <c r="D526" i="1" s="1"/>
  <c r="BDI870" i="1"/>
  <c r="T482" i="1" s="1"/>
  <c r="BDJ802" i="1"/>
  <c r="D569" i="1" s="1"/>
  <c r="BCZ870" i="1"/>
  <c r="T472" i="1" s="1"/>
  <c r="BDA802" i="1"/>
  <c r="D557" i="1" s="1"/>
  <c r="BES870" i="1"/>
  <c r="T494" i="1" s="1"/>
  <c r="BET802" i="1"/>
  <c r="D588" i="1" s="1"/>
  <c r="BGV802" i="1"/>
  <c r="D584" i="1" s="1"/>
  <c r="BGU870" i="1"/>
  <c r="T484" i="1" s="1"/>
  <c r="BBG870" i="1"/>
  <c r="T479" i="1" s="1"/>
  <c r="BBH802" i="1"/>
  <c r="D537" i="1" s="1"/>
  <c r="BDR870" i="1"/>
  <c r="BDS802" i="1"/>
  <c r="D522" i="1" s="1"/>
  <c r="BEA870" i="1"/>
  <c r="T497" i="1" s="1"/>
  <c r="BEB802" i="1"/>
  <c r="D571" i="1" s="1"/>
  <c r="BFU802" i="1"/>
  <c r="D520" i="1" s="1"/>
  <c r="BFT870" i="1"/>
  <c r="T477" i="1" s="1"/>
  <c r="BHD870" i="1"/>
  <c r="T473" i="1" s="1"/>
  <c r="BHE802" i="1"/>
  <c r="D575" i="1" s="1"/>
  <c r="ASP870" i="1"/>
  <c r="ASQ802" i="1"/>
  <c r="AZW870" i="1"/>
  <c r="T501" i="1" s="1"/>
  <c r="AZX802" i="1"/>
  <c r="D610" i="1" s="1"/>
  <c r="AQO802" i="1"/>
  <c r="D605" i="1" s="1"/>
  <c r="AQN870" i="1"/>
  <c r="T498" i="1" s="1"/>
  <c r="AXV802" i="1"/>
  <c r="D595" i="1" s="1"/>
  <c r="AXU870" i="1"/>
  <c r="AQW870" i="1"/>
  <c r="AQX802" i="1"/>
  <c r="ARP802" i="1"/>
  <c r="ARO870" i="1"/>
  <c r="BAG802" i="1"/>
  <c r="D597" i="1" s="1"/>
  <c r="BAF870" i="1"/>
  <c r="T470" i="1" s="1"/>
  <c r="ATI802" i="1"/>
  <c r="ATH870" i="1"/>
  <c r="AZN870" i="1"/>
  <c r="T488" i="1" s="1"/>
  <c r="AZO802" i="1"/>
  <c r="D545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85" i="1" s="1"/>
  <c r="AXL870" i="1"/>
  <c r="AVK802" i="1"/>
  <c r="AVJ870" i="1"/>
  <c r="AXD802" i="1"/>
  <c r="D561" i="1" s="1"/>
  <c r="AXC870" i="1"/>
  <c r="AUA802" i="1"/>
  <c r="ATZ870" i="1"/>
  <c r="AVS870" i="1"/>
  <c r="AVT802" i="1"/>
  <c r="ARF870" i="1"/>
  <c r="ARG802" i="1"/>
  <c r="AYM870" i="1"/>
  <c r="AYN802" i="1"/>
  <c r="D618" i="1" s="1"/>
  <c r="AHX814" i="1"/>
  <c r="L627" i="1" s="1"/>
  <c r="AQF814" i="1"/>
  <c r="L623" i="1" s="1"/>
  <c r="AIP814" i="1"/>
  <c r="L631" i="1" s="1"/>
  <c r="AHO814" i="1"/>
  <c r="L630" i="1" s="1"/>
  <c r="AJQ814" i="1"/>
  <c r="L527" i="1" s="1"/>
  <c r="AIG814" i="1"/>
  <c r="L640" i="1" s="1"/>
  <c r="APW814" i="1"/>
  <c r="AJZ814" i="1"/>
  <c r="L547" i="1" s="1"/>
  <c r="AIY814" i="1"/>
  <c r="L606" i="1" s="1"/>
  <c r="AKI814" i="1"/>
  <c r="L524" i="1" s="1"/>
  <c r="AJH814" i="1"/>
  <c r="L584" i="1" s="1"/>
  <c r="AJZ838" i="1"/>
  <c r="AB520" i="1" s="1"/>
  <c r="AHX850" i="1"/>
  <c r="AJ564" i="1" s="1"/>
  <c r="AJH850" i="1"/>
  <c r="AJ534" i="1" s="1"/>
  <c r="APW850" i="1"/>
  <c r="AIY838" i="1"/>
  <c r="AB549" i="1" s="1"/>
  <c r="AKI838" i="1"/>
  <c r="AB565" i="1" s="1"/>
  <c r="AIG868" i="1"/>
  <c r="AW548" i="1" s="1"/>
  <c r="AJQ868" i="1"/>
  <c r="AW518" i="1" s="1"/>
  <c r="AIY826" i="1"/>
  <c r="T568" i="1" s="1"/>
  <c r="AJZ826" i="1"/>
  <c r="T579" i="1" s="1"/>
  <c r="AKH870" i="1"/>
  <c r="P473" i="1" s="1"/>
  <c r="AKI802" i="1"/>
  <c r="D543" i="1" s="1"/>
  <c r="AIY802" i="1"/>
  <c r="D553" i="1" s="1"/>
  <c r="AIX870" i="1"/>
  <c r="P481" i="1" s="1"/>
  <c r="APV870" i="1"/>
  <c r="APW802" i="1"/>
  <c r="AHO820" i="1"/>
  <c r="P559" i="1" s="1"/>
  <c r="AIY820" i="1"/>
  <c r="P571" i="1" s="1"/>
  <c r="AKI820" i="1"/>
  <c r="P556" i="1" s="1"/>
  <c r="APW820" i="1"/>
  <c r="AHO808" i="1"/>
  <c r="H603" i="1" s="1"/>
  <c r="AJZ808" i="1"/>
  <c r="H622" i="1" s="1"/>
  <c r="AJH808" i="1"/>
  <c r="H632" i="1" s="1"/>
  <c r="APW808" i="1"/>
  <c r="AHO862" i="1"/>
  <c r="AR530" i="1" s="1"/>
  <c r="AJQ862" i="1"/>
  <c r="AR529" i="1" s="1"/>
  <c r="AIG862" i="1"/>
  <c r="AR584" i="1" s="1"/>
  <c r="APW862" i="1"/>
  <c r="AIG844" i="1"/>
  <c r="AF586" i="1" s="1"/>
  <c r="AJQ844" i="1"/>
  <c r="AF537" i="1" s="1"/>
  <c r="AIG832" i="1"/>
  <c r="X619" i="1" s="1"/>
  <c r="AIP832" i="1"/>
  <c r="X520" i="1" s="1"/>
  <c r="AHO856" i="1"/>
  <c r="AN541" i="1" s="1"/>
  <c r="AKI856" i="1"/>
  <c r="AN559" i="1" s="1"/>
  <c r="AJQ856" i="1"/>
  <c r="AN600" i="1" s="1"/>
  <c r="APW856" i="1"/>
  <c r="AIG850" i="1"/>
  <c r="AJ575" i="1" s="1"/>
  <c r="AJQ850" i="1"/>
  <c r="AJ565" i="1" s="1"/>
  <c r="AJZ850" i="1"/>
  <c r="AJ582" i="1" s="1"/>
  <c r="AJH838" i="1"/>
  <c r="AB588" i="1" s="1"/>
  <c r="AIP868" i="1"/>
  <c r="AW528" i="1" s="1"/>
  <c r="AJZ868" i="1"/>
  <c r="AW628" i="1" s="1"/>
  <c r="AHX826" i="1"/>
  <c r="T519" i="1" s="1"/>
  <c r="AJH826" i="1"/>
  <c r="T628" i="1" s="1"/>
  <c r="AJG870" i="1"/>
  <c r="AJH802" i="1"/>
  <c r="D548" i="1" s="1"/>
  <c r="AJY870" i="1"/>
  <c r="P479" i="1" s="1"/>
  <c r="AJZ802" i="1"/>
  <c r="D596" i="1" s="1"/>
  <c r="AHX820" i="1"/>
  <c r="P640" i="1" s="1"/>
  <c r="AJH820" i="1"/>
  <c r="P616" i="1" s="1"/>
  <c r="AQF820" i="1"/>
  <c r="P608" i="1" s="1"/>
  <c r="AHX808" i="1"/>
  <c r="H573" i="1" s="1"/>
  <c r="AKI808" i="1"/>
  <c r="H574" i="1" s="1"/>
  <c r="AJQ808" i="1"/>
  <c r="H592" i="1" s="1"/>
  <c r="AQF808" i="1"/>
  <c r="H640" i="1" s="1"/>
  <c r="AIP862" i="1"/>
  <c r="AR535" i="1" s="1"/>
  <c r="AJZ862" i="1"/>
  <c r="AR603" i="1" s="1"/>
  <c r="AQF862" i="1"/>
  <c r="AR647" i="1" s="1"/>
  <c r="AIP844" i="1"/>
  <c r="AF542" i="1" s="1"/>
  <c r="AJZ844" i="1"/>
  <c r="AF593" i="1" s="1"/>
  <c r="AJZ832" i="1"/>
  <c r="X532" i="1" s="1"/>
  <c r="AIY832" i="1"/>
  <c r="X517" i="1" s="1"/>
  <c r="AHX856" i="1"/>
  <c r="AN527" i="1" s="1"/>
  <c r="AIP856" i="1"/>
  <c r="AN561" i="1" s="1"/>
  <c r="AQF856" i="1"/>
  <c r="AN640" i="1" s="1"/>
  <c r="AHO850" i="1"/>
  <c r="AJ535" i="1" s="1"/>
  <c r="AIP850" i="1"/>
  <c r="AJ607" i="1" s="1"/>
  <c r="AHO838" i="1"/>
  <c r="AB607" i="1" s="1"/>
  <c r="AJQ838" i="1"/>
  <c r="AB545" i="1" s="1"/>
  <c r="AHX838" i="1"/>
  <c r="AB555" i="1" s="1"/>
  <c r="APW838" i="1"/>
  <c r="AHO868" i="1"/>
  <c r="AW536" i="1" s="1"/>
  <c r="AIY868" i="1"/>
  <c r="AW558" i="1" s="1"/>
  <c r="AKI868" i="1"/>
  <c r="AW640" i="1" s="1"/>
  <c r="APW868" i="1"/>
  <c r="AHO826" i="1"/>
  <c r="T586" i="1" s="1"/>
  <c r="AIG826" i="1"/>
  <c r="T618" i="1" s="1"/>
  <c r="AJQ826" i="1"/>
  <c r="T578" i="1" s="1"/>
  <c r="AHO802" i="1"/>
  <c r="D621" i="1" s="1"/>
  <c r="AHN870" i="1"/>
  <c r="P486" i="1" s="1"/>
  <c r="AIF870" i="1"/>
  <c r="P498" i="1" s="1"/>
  <c r="AIG802" i="1"/>
  <c r="D607" i="1" s="1"/>
  <c r="AJQ802" i="1"/>
  <c r="D550" i="1" s="1"/>
  <c r="AJP870" i="1"/>
  <c r="P467" i="1" s="1"/>
  <c r="AQE870" i="1"/>
  <c r="P506" i="1" s="1"/>
  <c r="AQF802" i="1"/>
  <c r="D586" i="1" s="1"/>
  <c r="AIG820" i="1"/>
  <c r="P569" i="1" s="1"/>
  <c r="AJQ820" i="1"/>
  <c r="P530" i="1" s="1"/>
  <c r="AIG808" i="1"/>
  <c r="H626" i="1" s="1"/>
  <c r="AIY862" i="1"/>
  <c r="AR566" i="1" s="1"/>
  <c r="AKI862" i="1"/>
  <c r="AR582" i="1" s="1"/>
  <c r="AHO844" i="1"/>
  <c r="AF544" i="1" s="1"/>
  <c r="AIY844" i="1"/>
  <c r="AF606" i="1" s="1"/>
  <c r="AKI844" i="1"/>
  <c r="AF518" i="1" s="1"/>
  <c r="APW844" i="1"/>
  <c r="AHO832" i="1"/>
  <c r="X553" i="1" s="1"/>
  <c r="AKI832" i="1"/>
  <c r="X542" i="1" s="1"/>
  <c r="AJH832" i="1"/>
  <c r="X602" i="1" s="1"/>
  <c r="APW832" i="1"/>
  <c r="AIG856" i="1"/>
  <c r="AN564" i="1" s="1"/>
  <c r="AIY856" i="1"/>
  <c r="AN533" i="1" s="1"/>
  <c r="AKI850" i="1"/>
  <c r="AJ648" i="1" s="1"/>
  <c r="AIY850" i="1"/>
  <c r="AJ529" i="1" s="1"/>
  <c r="AQF850" i="1"/>
  <c r="AJ614" i="1" s="1"/>
  <c r="AIP838" i="1"/>
  <c r="AB611" i="1" s="1"/>
  <c r="AIG838" i="1"/>
  <c r="AB609" i="1" s="1"/>
  <c r="AQF838" i="1"/>
  <c r="AB629" i="1" s="1"/>
  <c r="AHX868" i="1"/>
  <c r="AW562" i="1" s="1"/>
  <c r="AJH868" i="1"/>
  <c r="AW645" i="1" s="1"/>
  <c r="AQF868" i="1"/>
  <c r="AW622" i="1" s="1"/>
  <c r="AKI826" i="1"/>
  <c r="T563" i="1" s="1"/>
  <c r="AIP826" i="1"/>
  <c r="T633" i="1" s="1"/>
  <c r="APW826" i="1"/>
  <c r="AQF826" i="1"/>
  <c r="T590" i="1" s="1"/>
  <c r="AHW870" i="1"/>
  <c r="P488" i="1" s="1"/>
  <c r="AHX802" i="1"/>
  <c r="D598" i="1" s="1"/>
  <c r="AIO870" i="1"/>
  <c r="P485" i="1" s="1"/>
  <c r="AIP802" i="1"/>
  <c r="D523" i="1" s="1"/>
  <c r="AIP820" i="1"/>
  <c r="P609" i="1" s="1"/>
  <c r="AJZ820" i="1"/>
  <c r="P521" i="1" s="1"/>
  <c r="AIP808" i="1"/>
  <c r="H578" i="1" s="1"/>
  <c r="AIY808" i="1"/>
  <c r="H623" i="1" s="1"/>
  <c r="AJH862" i="1"/>
  <c r="AR637" i="1" s="1"/>
  <c r="AHX862" i="1"/>
  <c r="AR567" i="1" s="1"/>
  <c r="AHX844" i="1"/>
  <c r="AF628" i="1" s="1"/>
  <c r="AJH844" i="1"/>
  <c r="AF573" i="1" s="1"/>
  <c r="AQF844" i="1"/>
  <c r="AF612" i="1" s="1"/>
  <c r="AHX832" i="1"/>
  <c r="X600" i="1" s="1"/>
  <c r="AJQ832" i="1"/>
  <c r="X546" i="1" s="1"/>
  <c r="AQF832" i="1"/>
  <c r="X610" i="1" s="1"/>
  <c r="AJZ856" i="1"/>
  <c r="AN563" i="1" s="1"/>
  <c r="AJH856" i="1"/>
  <c r="AN518" i="1" s="1"/>
  <c r="T467" i="1" l="1"/>
  <c r="G14" i="1"/>
  <c r="T486" i="1"/>
  <c r="O307" i="1"/>
  <c r="G97" i="1"/>
  <c r="T499" i="1"/>
  <c r="T474" i="1"/>
  <c r="P497" i="1"/>
  <c r="T487" i="1"/>
  <c r="T483" i="1"/>
  <c r="T469" i="1"/>
  <c r="T493" i="1"/>
  <c r="N333" i="1"/>
  <c r="G36" i="1"/>
  <c r="O315" i="1"/>
  <c r="G68" i="1"/>
  <c r="O297" i="1"/>
  <c r="G26" i="1"/>
  <c r="O289" i="1"/>
  <c r="G109" i="1"/>
  <c r="G22" i="1"/>
  <c r="G6" i="1"/>
  <c r="O295" i="1"/>
  <c r="G138" i="1"/>
  <c r="O317" i="1"/>
  <c r="G54" i="1"/>
  <c r="O294" i="1"/>
  <c r="G115" i="1"/>
  <c r="O314" i="1"/>
  <c r="G75" i="1"/>
  <c r="O300" i="1"/>
  <c r="G106" i="1"/>
  <c r="O313" i="1"/>
  <c r="G87" i="1"/>
  <c r="O303" i="1"/>
  <c r="G85" i="1"/>
  <c r="O302" i="1"/>
  <c r="G133" i="1"/>
  <c r="O318" i="1"/>
  <c r="G88" i="1"/>
  <c r="G72" i="1"/>
  <c r="G5" i="1"/>
  <c r="G107" i="1"/>
  <c r="G104" i="1"/>
  <c r="O308" i="1"/>
  <c r="O304" i="1"/>
  <c r="O291" i="1"/>
  <c r="G69" i="1"/>
  <c r="O298" i="1"/>
  <c r="G91" i="1"/>
  <c r="O305" i="1"/>
  <c r="G103" i="1"/>
  <c r="O311" i="1"/>
  <c r="G96" i="1"/>
  <c r="O306" i="1"/>
  <c r="G38" i="1"/>
  <c r="O316" i="1"/>
  <c r="O290" i="1"/>
  <c r="O301" i="1"/>
  <c r="O312" i="1"/>
  <c r="O309" i="1"/>
  <c r="O288" i="1"/>
  <c r="G48" i="1"/>
  <c r="O293" i="1"/>
  <c r="G70" i="1"/>
  <c r="O299" i="1"/>
  <c r="G39" i="1"/>
  <c r="O292" i="1"/>
  <c r="G101" i="1"/>
  <c r="O310" i="1"/>
  <c r="G67" i="1"/>
  <c r="O296" i="1"/>
  <c r="G71" i="1"/>
  <c r="G7" i="1"/>
  <c r="G55" i="1"/>
  <c r="G102" i="1"/>
  <c r="G62" i="1"/>
  <c r="G127" i="1"/>
  <c r="G27" i="1"/>
  <c r="G80" i="1"/>
  <c r="G124" i="1"/>
  <c r="G128" i="1"/>
  <c r="G98" i="1"/>
  <c r="G90" i="1"/>
  <c r="G33" i="1"/>
  <c r="G118" i="1"/>
  <c r="G105" i="1"/>
  <c r="G99" i="1"/>
  <c r="G18" i="1"/>
  <c r="G43" i="1"/>
  <c r="G60" i="1"/>
  <c r="G66" i="1"/>
  <c r="G125" i="1"/>
  <c r="G64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7" i="1" s="1"/>
  <c r="B105" i="5"/>
  <c r="E358" i="1" s="1"/>
  <c r="B165" i="5"/>
  <c r="E455" i="1" s="1"/>
  <c r="G455" i="1" s="1"/>
  <c r="B73" i="5"/>
  <c r="E326" i="1" s="1"/>
  <c r="B69" i="5"/>
  <c r="E360" i="1" s="1"/>
  <c r="B62" i="5"/>
  <c r="E319" i="1" s="1"/>
  <c r="B33" i="5"/>
  <c r="E313" i="1" s="1"/>
  <c r="B25" i="5"/>
  <c r="E359" i="1" s="1"/>
  <c r="B13" i="5"/>
  <c r="E320" i="1" s="1"/>
  <c r="G320" i="1" s="1"/>
  <c r="G431" i="1" l="1"/>
  <c r="G444" i="1"/>
  <c r="G361" i="1"/>
  <c r="G381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0" i="1" s="1"/>
  <c r="G300" i="1" s="1"/>
  <c r="B84" i="5"/>
  <c r="E317" i="1" s="1"/>
  <c r="B96" i="5"/>
  <c r="E288" i="1" s="1"/>
  <c r="B19" i="5"/>
  <c r="E329" i="1" s="1"/>
  <c r="B9" i="5"/>
  <c r="E289" i="1" s="1"/>
  <c r="B11" i="5"/>
  <c r="E353" i="1" s="1"/>
  <c r="G353" i="1" s="1"/>
  <c r="B76" i="5"/>
  <c r="E315" i="1" s="1"/>
  <c r="G315" i="1" s="1"/>
  <c r="B117" i="5"/>
  <c r="E347" i="1" s="1"/>
  <c r="G347" i="1" s="1"/>
  <c r="E352" i="1"/>
  <c r="B36" i="5"/>
  <c r="E335" i="1" s="1"/>
  <c r="B39" i="5"/>
  <c r="E301" i="1" s="1"/>
  <c r="B156" i="5"/>
  <c r="E419" i="1" s="1"/>
  <c r="B47" i="5"/>
  <c r="E357" i="1" s="1"/>
  <c r="B48" i="5"/>
  <c r="E306" i="1" s="1"/>
  <c r="G306" i="1" s="1"/>
  <c r="B60" i="5"/>
  <c r="E291" i="1" s="1"/>
  <c r="B109" i="5"/>
  <c r="E316" i="1" s="1"/>
  <c r="G316" i="1" s="1"/>
  <c r="B30" i="5"/>
  <c r="E299" i="1" s="1"/>
  <c r="B34" i="5"/>
  <c r="E305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2" i="1"/>
  <c r="B85" i="5"/>
  <c r="E331" i="1" s="1"/>
  <c r="B91" i="5"/>
  <c r="E310" i="1" s="1"/>
  <c r="B176" i="5"/>
  <c r="E433" i="1" s="1"/>
  <c r="B140" i="5"/>
  <c r="E325" i="1" s="1"/>
  <c r="B151" i="5"/>
  <c r="E457" i="1" s="1"/>
  <c r="B24" i="5"/>
  <c r="E338" i="1" s="1"/>
  <c r="B153" i="5"/>
  <c r="E458" i="1" s="1"/>
  <c r="B79" i="5"/>
  <c r="E342" i="1" s="1"/>
  <c r="B81" i="5"/>
  <c r="E334" i="1" s="1"/>
  <c r="G334" i="1" s="1"/>
  <c r="B166" i="5"/>
  <c r="E413" i="1" s="1"/>
  <c r="B100" i="5"/>
  <c r="E294" i="1" s="1"/>
  <c r="G294" i="1" s="1"/>
  <c r="B107" i="5"/>
  <c r="E312" i="1" s="1"/>
  <c r="B110" i="5"/>
  <c r="E321" i="1" s="1"/>
  <c r="B115" i="5"/>
  <c r="E293" i="1" s="1"/>
  <c r="B177" i="5"/>
  <c r="E452" i="1" s="1"/>
  <c r="G452" i="1" s="1"/>
  <c r="B101" i="5"/>
  <c r="E322" i="1" s="1"/>
  <c r="B7" i="5"/>
  <c r="B144" i="5"/>
  <c r="E456" i="1" s="1"/>
  <c r="B31" i="5"/>
  <c r="E304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0" i="1" s="1"/>
  <c r="B121" i="5"/>
  <c r="E297" i="1" s="1"/>
  <c r="B122" i="5"/>
  <c r="E303" i="1" s="1"/>
  <c r="G303" i="1" s="1"/>
  <c r="B123" i="5"/>
  <c r="E311" i="1" s="1"/>
  <c r="G311" i="1" s="1"/>
  <c r="B135" i="5"/>
  <c r="E292" i="1" s="1"/>
  <c r="G292" i="1" s="1"/>
  <c r="G296" i="1" l="1"/>
  <c r="E339" i="1"/>
  <c r="G339" i="1" s="1"/>
  <c r="G461" i="1"/>
  <c r="G319" i="1"/>
  <c r="G378" i="1"/>
  <c r="G360" i="1"/>
  <c r="G432" i="1"/>
  <c r="G357" i="1"/>
  <c r="G383" i="1"/>
  <c r="G415" i="1"/>
  <c r="G418" i="1"/>
  <c r="G435" i="1"/>
  <c r="G440" i="1"/>
  <c r="G369" i="1"/>
  <c r="G419" i="1"/>
  <c r="G408" i="1"/>
  <c r="G423" i="1"/>
  <c r="G356" i="1"/>
  <c r="G293" i="1"/>
  <c r="G297" i="1"/>
  <c r="G451" i="1"/>
  <c r="G424" i="1"/>
  <c r="G328" i="1"/>
  <c r="G385" i="1"/>
  <c r="G448" i="1"/>
  <c r="G427" i="1"/>
  <c r="G322" i="1"/>
  <c r="G406" i="1"/>
  <c r="G388" i="1"/>
  <c r="G314" i="1"/>
  <c r="G351" i="1"/>
  <c r="G358" i="1"/>
  <c r="G449" i="1"/>
  <c r="G335" i="1"/>
  <c r="G331" i="1"/>
  <c r="G416" i="1"/>
  <c r="G441" i="1"/>
  <c r="G439" i="1"/>
  <c r="G458" i="1"/>
  <c r="G456" i="1"/>
  <c r="G355" i="1"/>
  <c r="G370" i="1"/>
  <c r="G434" i="1"/>
  <c r="G453" i="1"/>
  <c r="G450" i="1"/>
  <c r="G426" i="1"/>
  <c r="G377" i="1"/>
  <c r="G457" i="1"/>
  <c r="G291" i="1"/>
  <c r="G308" i="1"/>
  <c r="G301" i="1"/>
  <c r="G391" i="1"/>
  <c r="G417" i="1"/>
  <c r="G409" i="1"/>
  <c r="G352" i="1"/>
  <c r="G288" i="1"/>
  <c r="G330" i="1"/>
  <c r="G299" i="1"/>
  <c r="G422" i="1"/>
  <c r="G429" i="1"/>
  <c r="G411" i="1"/>
  <c r="G447" i="1"/>
  <c r="G329" i="1"/>
  <c r="G350" i="1"/>
  <c r="G310" i="1"/>
  <c r="G389" i="1"/>
  <c r="G433" i="1"/>
  <c r="G333" i="1"/>
  <c r="G342" i="1"/>
  <c r="G446" i="1"/>
  <c r="G359" i="1"/>
  <c r="G290" i="1"/>
  <c r="G420" i="1"/>
  <c r="G400" i="1"/>
  <c r="G304" i="1"/>
  <c r="G305" i="1"/>
  <c r="G338" i="1"/>
  <c r="G399" i="1"/>
  <c r="G326" i="1"/>
  <c r="G379" i="1"/>
  <c r="G309" i="1"/>
  <c r="G318" i="1"/>
  <c r="G436" i="1"/>
  <c r="G346" i="1"/>
  <c r="G413" i="1"/>
  <c r="G396" i="1"/>
  <c r="G407" i="1"/>
  <c r="G390" i="1"/>
  <c r="G321" i="1"/>
  <c r="G324" i="1"/>
  <c r="G428" i="1"/>
  <c r="G438" i="1"/>
  <c r="G430" i="1"/>
  <c r="G312" i="1"/>
  <c r="G410" i="1"/>
  <c r="G398" i="1"/>
  <c r="G343" i="1"/>
  <c r="G437" i="1"/>
  <c r="G364" i="1"/>
  <c r="G392" i="1"/>
  <c r="G317" i="1"/>
  <c r="G325" i="1"/>
  <c r="G313" i="1"/>
  <c r="G376" i="1"/>
  <c r="G354" i="1"/>
  <c r="G298" i="1"/>
  <c r="G380" i="1"/>
  <c r="G332" i="1"/>
  <c r="G366" i="1"/>
  <c r="G425" i="1"/>
  <c r="G373" i="1"/>
  <c r="G375" i="1"/>
  <c r="G349" i="1"/>
  <c r="G367" i="1"/>
  <c r="G374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6" i="1" s="1"/>
  <c r="RG827" i="1"/>
  <c r="RH832" i="1" s="1"/>
  <c r="X624" i="1" s="1"/>
  <c r="XN832" i="1"/>
  <c r="X620" i="1" s="1"/>
  <c r="EC839" i="1"/>
  <c r="ED844" i="1" s="1"/>
  <c r="AF620" i="1" s="1"/>
  <c r="RG839" i="1"/>
  <c r="RH844" i="1" s="1"/>
  <c r="AF564" i="1" s="1"/>
  <c r="RG857" i="1"/>
  <c r="RH862" i="1" s="1"/>
  <c r="AR586" i="1" s="1"/>
  <c r="ACI857" i="1"/>
  <c r="ACJ862" i="1" s="1"/>
  <c r="ACI863" i="1"/>
  <c r="ACJ868" i="1" s="1"/>
  <c r="RQ832" i="1"/>
  <c r="X574" i="1" s="1"/>
  <c r="QO821" i="1"/>
  <c r="QP826" i="1" s="1"/>
  <c r="ABZ821" i="1"/>
  <c r="ACA826" i="1" s="1"/>
  <c r="VK827" i="1"/>
  <c r="VL832" i="1" s="1"/>
  <c r="FD839" i="1"/>
  <c r="FE844" i="1" s="1"/>
  <c r="AF605" i="1" s="1"/>
  <c r="VK839" i="1"/>
  <c r="VL844" i="1" s="1"/>
  <c r="EC809" i="1"/>
  <c r="ED814" i="1" s="1"/>
  <c r="L583" i="1" s="1"/>
  <c r="ACI815" i="1"/>
  <c r="ACJ820" i="1" s="1"/>
  <c r="WD826" i="1"/>
  <c r="HF839" i="1"/>
  <c r="HG844" i="1" s="1"/>
  <c r="AF623" i="1" s="1"/>
  <c r="AAY845" i="1"/>
  <c r="AAZ850" i="1" s="1"/>
  <c r="AJ605" i="1" s="1"/>
  <c r="ACI845" i="1"/>
  <c r="ACJ850" i="1" s="1"/>
  <c r="RQ814" i="1"/>
  <c r="L540" i="1" s="1"/>
  <c r="ZG832" i="1"/>
  <c r="X616" i="1" s="1"/>
  <c r="EC833" i="1"/>
  <c r="ED838" i="1" s="1"/>
  <c r="AB646" i="1" s="1"/>
  <c r="RQ850" i="1"/>
  <c r="AJ632" i="1" s="1"/>
  <c r="US845" i="1"/>
  <c r="UT850" i="1" s="1"/>
  <c r="QO803" i="1"/>
  <c r="QP808" i="1" s="1"/>
  <c r="FD809" i="1"/>
  <c r="FE814" i="1" s="1"/>
  <c r="L569" i="1" s="1"/>
  <c r="RG809" i="1"/>
  <c r="RH814" i="1" s="1"/>
  <c r="L587" i="1" s="1"/>
  <c r="ABQ815" i="1"/>
  <c r="ABR820" i="1" s="1"/>
  <c r="P627" i="1" s="1"/>
  <c r="ZG826" i="1"/>
  <c r="T650" i="1" s="1"/>
  <c r="ADA803" i="1"/>
  <c r="ADB808" i="1" s="1"/>
  <c r="AAY827" i="1"/>
  <c r="AAZ832" i="1" s="1"/>
  <c r="X643" i="1" s="1"/>
  <c r="ACI827" i="1"/>
  <c r="ACJ832" i="1" s="1"/>
  <c r="ADA833" i="1"/>
  <c r="ADB838" i="1" s="1"/>
  <c r="AAG839" i="1"/>
  <c r="AAH844" i="1" s="1"/>
  <c r="AF652" i="1" s="1"/>
  <c r="HF851" i="1"/>
  <c r="HG856" i="1" s="1"/>
  <c r="AN597" i="1" s="1"/>
  <c r="RG851" i="1"/>
  <c r="RH856" i="1" s="1"/>
  <c r="AN583" i="1" s="1"/>
  <c r="ZG856" i="1"/>
  <c r="AN554" i="1" s="1"/>
  <c r="FD863" i="1"/>
  <c r="FE868" i="1" s="1"/>
  <c r="AW591" i="1" s="1"/>
  <c r="AAY797" i="1"/>
  <c r="ZX845" i="1"/>
  <c r="ZY850" i="1" s="1"/>
  <c r="AJ620" i="1" s="1"/>
  <c r="ACR809" i="1"/>
  <c r="ACS814" i="1" s="1"/>
  <c r="ABQ851" i="1"/>
  <c r="ABR856" i="1" s="1"/>
  <c r="AN651" i="1" s="1"/>
  <c r="FD821" i="1"/>
  <c r="FE826" i="1" s="1"/>
  <c r="T521" i="1" s="1"/>
  <c r="ACI797" i="1"/>
  <c r="ACR803" i="1"/>
  <c r="ACS808" i="1" s="1"/>
  <c r="HF809" i="1"/>
  <c r="HG814" i="1" s="1"/>
  <c r="L572" i="1" s="1"/>
  <c r="QO809" i="1"/>
  <c r="QP814" i="1" s="1"/>
  <c r="YX814" i="1"/>
  <c r="L564" i="1" s="1"/>
  <c r="ABH809" i="1"/>
  <c r="ABI814" i="1" s="1"/>
  <c r="L652" i="1" s="1"/>
  <c r="ZP820" i="1"/>
  <c r="P531" i="1" s="1"/>
  <c r="ABZ803" i="1"/>
  <c r="ACA808" i="1" s="1"/>
  <c r="EC815" i="1"/>
  <c r="ED820" i="1" s="1"/>
  <c r="P540" i="1" s="1"/>
  <c r="OE820" i="1"/>
  <c r="P534" i="1" s="1"/>
  <c r="RG815" i="1"/>
  <c r="RH820" i="1" s="1"/>
  <c r="P547" i="1" s="1"/>
  <c r="XN820" i="1"/>
  <c r="P539" i="1" s="1"/>
  <c r="ZX803" i="1"/>
  <c r="ZY808" i="1" s="1"/>
  <c r="H565" i="1" s="1"/>
  <c r="EC845" i="1"/>
  <c r="ED850" i="1" s="1"/>
  <c r="AJ604" i="1" s="1"/>
  <c r="HF845" i="1"/>
  <c r="HG850" i="1" s="1"/>
  <c r="AJ645" i="1" s="1"/>
  <c r="ZG850" i="1"/>
  <c r="AJ571" i="1" s="1"/>
  <c r="ADA845" i="1"/>
  <c r="ADB850" i="1" s="1"/>
  <c r="EC851" i="1"/>
  <c r="ED856" i="1" s="1"/>
  <c r="AN591" i="1" s="1"/>
  <c r="US851" i="1"/>
  <c r="UT856" i="1" s="1"/>
  <c r="VK851" i="1"/>
  <c r="VL856" i="1" s="1"/>
  <c r="XN856" i="1"/>
  <c r="AN588" i="1" s="1"/>
  <c r="ZX851" i="1"/>
  <c r="ZY856" i="1" s="1"/>
  <c r="AN525" i="1" s="1"/>
  <c r="ZG862" i="1"/>
  <c r="AR568" i="1" s="1"/>
  <c r="AAG857" i="1"/>
  <c r="AAH862" i="1" s="1"/>
  <c r="AR628" i="1" s="1"/>
  <c r="AAY857" i="1"/>
  <c r="AAZ862" i="1" s="1"/>
  <c r="AR625" i="1" s="1"/>
  <c r="ABH839" i="1"/>
  <c r="ABI844" i="1" s="1"/>
  <c r="AF565" i="1" s="1"/>
  <c r="OE850" i="1"/>
  <c r="AJ544" i="1" s="1"/>
  <c r="XN862" i="1"/>
  <c r="AR531" i="1" s="1"/>
  <c r="ZP868" i="1"/>
  <c r="AW613" i="1" s="1"/>
  <c r="EC797" i="1"/>
  <c r="FD797" i="1"/>
  <c r="RG797" i="1"/>
  <c r="EC803" i="1"/>
  <c r="ED808" i="1" s="1"/>
  <c r="H541" i="1" s="1"/>
  <c r="WD808" i="1"/>
  <c r="ZG808" i="1"/>
  <c r="H642" i="1" s="1"/>
  <c r="ABQ803" i="1"/>
  <c r="ABR808" i="1" s="1"/>
  <c r="H601" i="1" s="1"/>
  <c r="HF815" i="1"/>
  <c r="HG820" i="1" s="1"/>
  <c r="P641" i="1" s="1"/>
  <c r="QO815" i="1"/>
  <c r="QP820" i="1" s="1"/>
  <c r="RQ820" i="1"/>
  <c r="P579" i="1" s="1"/>
  <c r="US815" i="1"/>
  <c r="UT820" i="1" s="1"/>
  <c r="YX820" i="1"/>
  <c r="P638" i="1" s="1"/>
  <c r="ZX815" i="1"/>
  <c r="ZY820" i="1" s="1"/>
  <c r="P582" i="1" s="1"/>
  <c r="ABH815" i="1"/>
  <c r="ABI820" i="1" s="1"/>
  <c r="P612" i="1" s="1"/>
  <c r="OE826" i="1"/>
  <c r="T577" i="1" s="1"/>
  <c r="UA827" i="1"/>
  <c r="UB832" i="1" s="1"/>
  <c r="X652" i="1" s="1"/>
  <c r="RQ838" i="1"/>
  <c r="AB600" i="1" s="1"/>
  <c r="UA833" i="1"/>
  <c r="UB838" i="1" s="1"/>
  <c r="AB519" i="1" s="1"/>
  <c r="US833" i="1"/>
  <c r="UT838" i="1" s="1"/>
  <c r="XN838" i="1"/>
  <c r="AB596" i="1" s="1"/>
  <c r="ZX833" i="1"/>
  <c r="ZY838" i="1" s="1"/>
  <c r="AB599" i="1" s="1"/>
  <c r="ABZ833" i="1"/>
  <c r="ACA838" i="1" s="1"/>
  <c r="ACR833" i="1"/>
  <c r="ACS838" i="1" s="1"/>
  <c r="ABH845" i="1"/>
  <c r="ABI850" i="1" s="1"/>
  <c r="AJ526" i="1" s="1"/>
  <c r="QO851" i="1"/>
  <c r="QP856" i="1" s="1"/>
  <c r="WD862" i="1"/>
  <c r="RG863" i="1"/>
  <c r="RH868" i="1" s="1"/>
  <c r="AW531" i="1" s="1"/>
  <c r="AAP863" i="1"/>
  <c r="AAQ868" i="1" s="1"/>
  <c r="ABZ863" i="1"/>
  <c r="ACA868" i="1" s="1"/>
  <c r="ACR797" i="1"/>
  <c r="FD803" i="1"/>
  <c r="FE808" i="1" s="1"/>
  <c r="H625" i="1" s="1"/>
  <c r="HF803" i="1"/>
  <c r="HG808" i="1" s="1"/>
  <c r="H607" i="1" s="1"/>
  <c r="OE808" i="1"/>
  <c r="H604" i="1" s="1"/>
  <c r="AAG803" i="1"/>
  <c r="AAH808" i="1" s="1"/>
  <c r="H589" i="1" s="1"/>
  <c r="UA809" i="1"/>
  <c r="UB814" i="1" s="1"/>
  <c r="L621" i="1" s="1"/>
  <c r="WD814" i="1"/>
  <c r="ABZ809" i="1"/>
  <c r="ACA814" i="1" s="1"/>
  <c r="WD820" i="1"/>
  <c r="ZG820" i="1"/>
  <c r="P628" i="1" s="1"/>
  <c r="ACR815" i="1"/>
  <c r="ACS820" i="1" s="1"/>
  <c r="ZP826" i="1"/>
  <c r="T569" i="1" s="1"/>
  <c r="AAY821" i="1"/>
  <c r="AAZ826" i="1" s="1"/>
  <c r="T649" i="1" s="1"/>
  <c r="ABQ821" i="1"/>
  <c r="ABR826" i="1" s="1"/>
  <c r="T634" i="1" s="1"/>
  <c r="US827" i="1"/>
  <c r="UT832" i="1" s="1"/>
  <c r="YX832" i="1"/>
  <c r="X589" i="1" s="1"/>
  <c r="ZX827" i="1"/>
  <c r="ZY832" i="1" s="1"/>
  <c r="X631" i="1" s="1"/>
  <c r="AAP827" i="1"/>
  <c r="AAQ832" i="1" s="1"/>
  <c r="ABH827" i="1"/>
  <c r="ABI832" i="1" s="1"/>
  <c r="X636" i="1" s="1"/>
  <c r="ABZ827" i="1"/>
  <c r="ACA832" i="1" s="1"/>
  <c r="HF833" i="1"/>
  <c r="HG838" i="1" s="1"/>
  <c r="AB652" i="1" s="1"/>
  <c r="OE844" i="1"/>
  <c r="AF538" i="1" s="1"/>
  <c r="US839" i="1"/>
  <c r="UT844" i="1" s="1"/>
  <c r="ZP844" i="1"/>
  <c r="AF524" i="1" s="1"/>
  <c r="ACI839" i="1"/>
  <c r="ACJ844" i="1" s="1"/>
  <c r="ADA839" i="1"/>
  <c r="ADB844" i="1" s="1"/>
  <c r="UA845" i="1"/>
  <c r="UB850" i="1" s="1"/>
  <c r="AJ551" i="1" s="1"/>
  <c r="WD850" i="1"/>
  <c r="YX850" i="1"/>
  <c r="AJ577" i="1" s="1"/>
  <c r="ZO870" i="1"/>
  <c r="P472" i="1" s="1"/>
  <c r="ADA797" i="1"/>
  <c r="ADB802" i="1" s="1"/>
  <c r="XN808" i="1"/>
  <c r="H633" i="1" s="1"/>
  <c r="VK809" i="1"/>
  <c r="VL814" i="1" s="1"/>
  <c r="FD815" i="1"/>
  <c r="FE820" i="1" s="1"/>
  <c r="P545" i="1" s="1"/>
  <c r="VK815" i="1"/>
  <c r="VL820" i="1" s="1"/>
  <c r="VK821" i="1"/>
  <c r="VL826" i="1" s="1"/>
  <c r="XN826" i="1"/>
  <c r="T632" i="1" s="1"/>
  <c r="ZX821" i="1"/>
  <c r="ZY826" i="1" s="1"/>
  <c r="T601" i="1" s="1"/>
  <c r="AAP821" i="1"/>
  <c r="AAQ826" i="1" s="1"/>
  <c r="ACR821" i="1"/>
  <c r="ACS826" i="1" s="1"/>
  <c r="EC827" i="1"/>
  <c r="ED832" i="1" s="1"/>
  <c r="X583" i="1" s="1"/>
  <c r="WD832" i="1"/>
  <c r="AAG827" i="1"/>
  <c r="AAH832" i="1" s="1"/>
  <c r="X648" i="1" s="1"/>
  <c r="ABQ827" i="1"/>
  <c r="ABR832" i="1" s="1"/>
  <c r="X626" i="1" s="1"/>
  <c r="ZG838" i="1"/>
  <c r="AB636" i="1" s="1"/>
  <c r="RQ808" i="1"/>
  <c r="H609" i="1" s="1"/>
  <c r="YX808" i="1"/>
  <c r="H648" i="1" s="1"/>
  <c r="OE814" i="1"/>
  <c r="L558" i="1" s="1"/>
  <c r="US809" i="1"/>
  <c r="UT814" i="1" s="1"/>
  <c r="XN814" i="1"/>
  <c r="L561" i="1" s="1"/>
  <c r="ZX809" i="1"/>
  <c r="ZY814" i="1" s="1"/>
  <c r="L646" i="1" s="1"/>
  <c r="AAP809" i="1"/>
  <c r="AAQ814" i="1" s="1"/>
  <c r="AAP815" i="1"/>
  <c r="AAQ820" i="1" s="1"/>
  <c r="RQ826" i="1"/>
  <c r="T582" i="1" s="1"/>
  <c r="UA821" i="1"/>
  <c r="UB826" i="1" s="1"/>
  <c r="T518" i="1" s="1"/>
  <c r="YX826" i="1"/>
  <c r="T608" i="1" s="1"/>
  <c r="HF827" i="1"/>
  <c r="HG832" i="1" s="1"/>
  <c r="X562" i="1" s="1"/>
  <c r="OE832" i="1"/>
  <c r="X536" i="1" s="1"/>
  <c r="QO827" i="1"/>
  <c r="QP832" i="1" s="1"/>
  <c r="ZP832" i="1"/>
  <c r="X568" i="1" s="1"/>
  <c r="AAG833" i="1"/>
  <c r="AAH838" i="1" s="1"/>
  <c r="AB651" i="1" s="1"/>
  <c r="AAY833" i="1"/>
  <c r="AAZ838" i="1" s="1"/>
  <c r="AB632" i="1" s="1"/>
  <c r="UA839" i="1"/>
  <c r="UB844" i="1" s="1"/>
  <c r="AF640" i="1" s="1"/>
  <c r="AAP839" i="1"/>
  <c r="AAQ844" i="1" s="1"/>
  <c r="ABZ839" i="1"/>
  <c r="ACA844" i="1" s="1"/>
  <c r="ABH833" i="1"/>
  <c r="ABI838" i="1" s="1"/>
  <c r="AB569" i="1" s="1"/>
  <c r="RG845" i="1"/>
  <c r="RH850" i="1" s="1"/>
  <c r="AJ548" i="1" s="1"/>
  <c r="XN850" i="1"/>
  <c r="AJ528" i="1" s="1"/>
  <c r="ZP850" i="1"/>
  <c r="AJ637" i="1" s="1"/>
  <c r="ACR845" i="1"/>
  <c r="ACS850" i="1" s="1"/>
  <c r="OE856" i="1"/>
  <c r="AN593" i="1" s="1"/>
  <c r="YX856" i="1"/>
  <c r="AN553" i="1" s="1"/>
  <c r="AAP851" i="1"/>
  <c r="AAQ856" i="1" s="1"/>
  <c r="ABH851" i="1"/>
  <c r="ABI856" i="1" s="1"/>
  <c r="AN628" i="1" s="1"/>
  <c r="ACR851" i="1"/>
  <c r="ACS856" i="1" s="1"/>
  <c r="EC857" i="1"/>
  <c r="ED862" i="1" s="1"/>
  <c r="AR537" i="1" s="1"/>
  <c r="UA863" i="1"/>
  <c r="UB868" i="1" s="1"/>
  <c r="AW649" i="1" s="1"/>
  <c r="XN868" i="1"/>
  <c r="AW544" i="1" s="1"/>
  <c r="ADA863" i="1"/>
  <c r="ADB868" i="1" s="1"/>
  <c r="RQ856" i="1"/>
  <c r="AN632" i="1" s="1"/>
  <c r="ZP856" i="1"/>
  <c r="AN634" i="1" s="1"/>
  <c r="AAG851" i="1"/>
  <c r="AAH856" i="1" s="1"/>
  <c r="AN644" i="1" s="1"/>
  <c r="ADA851" i="1"/>
  <c r="ADB856" i="1" s="1"/>
  <c r="OE862" i="1"/>
  <c r="AR523" i="1" s="1"/>
  <c r="YX862" i="1"/>
  <c r="AR648" i="1" s="1"/>
  <c r="ZX857" i="1"/>
  <c r="ZY862" i="1" s="1"/>
  <c r="AR631" i="1" s="1"/>
  <c r="AAP857" i="1"/>
  <c r="AAQ862" i="1" s="1"/>
  <c r="EC863" i="1"/>
  <c r="ED868" i="1" s="1"/>
  <c r="AW527" i="1" s="1"/>
  <c r="US863" i="1"/>
  <c r="UT868" i="1" s="1"/>
  <c r="AAY863" i="1"/>
  <c r="AAZ868" i="1" s="1"/>
  <c r="AW573" i="1" s="1"/>
  <c r="UA797" i="1"/>
  <c r="UB802" i="1" s="1"/>
  <c r="D649" i="1" s="1"/>
  <c r="ZX797" i="1"/>
  <c r="AAP797" i="1"/>
  <c r="UA803" i="1"/>
  <c r="UB808" i="1" s="1"/>
  <c r="H639" i="1" s="1"/>
  <c r="US803" i="1"/>
  <c r="UT808" i="1" s="1"/>
  <c r="AAP803" i="1"/>
  <c r="AAQ808" i="1" s="1"/>
  <c r="ABH803" i="1"/>
  <c r="ABI808" i="1" s="1"/>
  <c r="H634" i="1" s="1"/>
  <c r="US797" i="1"/>
  <c r="VK797" i="1"/>
  <c r="VL802" i="1" s="1"/>
  <c r="AAG797" i="1"/>
  <c r="ABH797" i="1"/>
  <c r="ABZ797" i="1"/>
  <c r="AAY803" i="1"/>
  <c r="AAZ808" i="1" s="1"/>
  <c r="H531" i="1" s="1"/>
  <c r="HF797" i="1"/>
  <c r="QO797" i="1"/>
  <c r="ABQ797" i="1"/>
  <c r="RG803" i="1"/>
  <c r="RH808" i="1" s="1"/>
  <c r="H646" i="1" s="1"/>
  <c r="ACI803" i="1"/>
  <c r="ACJ808" i="1" s="1"/>
  <c r="AAG809" i="1"/>
  <c r="AAH814" i="1" s="1"/>
  <c r="L604" i="1" s="1"/>
  <c r="AAY809" i="1"/>
  <c r="AAZ814" i="1" s="1"/>
  <c r="L626" i="1" s="1"/>
  <c r="UA815" i="1"/>
  <c r="UB820" i="1" s="1"/>
  <c r="P652" i="1" s="1"/>
  <c r="ABZ815" i="1"/>
  <c r="ACA820" i="1" s="1"/>
  <c r="ADA815" i="1"/>
  <c r="ADB820" i="1" s="1"/>
  <c r="RG821" i="1"/>
  <c r="RH826" i="1" s="1"/>
  <c r="T640" i="1" s="1"/>
  <c r="US821" i="1"/>
  <c r="UT826" i="1" s="1"/>
  <c r="ABH821" i="1"/>
  <c r="ABI826" i="1" s="1"/>
  <c r="T58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99" i="1" s="1"/>
  <c r="AAY815" i="1"/>
  <c r="AAZ820" i="1" s="1"/>
  <c r="P552" i="1" s="1"/>
  <c r="EC821" i="1"/>
  <c r="ED826" i="1" s="1"/>
  <c r="T543" i="1" s="1"/>
  <c r="HF821" i="1"/>
  <c r="HG826" i="1" s="1"/>
  <c r="T639" i="1" s="1"/>
  <c r="AAG821" i="1"/>
  <c r="AAH826" i="1" s="1"/>
  <c r="T629" i="1" s="1"/>
  <c r="FD827" i="1"/>
  <c r="FE832" i="1" s="1"/>
  <c r="X543" i="1" s="1"/>
  <c r="ACR827" i="1"/>
  <c r="ACS832" i="1" s="1"/>
  <c r="ADA827" i="1"/>
  <c r="ADB832" i="1" s="1"/>
  <c r="FD833" i="1"/>
  <c r="FE838" i="1" s="1"/>
  <c r="AB619" i="1" s="1"/>
  <c r="QO833" i="1"/>
  <c r="QP838" i="1" s="1"/>
  <c r="RG833" i="1"/>
  <c r="RH838" i="1" s="1"/>
  <c r="AB575" i="1" s="1"/>
  <c r="VK833" i="1"/>
  <c r="VL838" i="1" s="1"/>
  <c r="WD838" i="1"/>
  <c r="ZP838" i="1"/>
  <c r="AB558" i="1" s="1"/>
  <c r="OE838" i="1"/>
  <c r="AB544" i="1" s="1"/>
  <c r="YX838" i="1"/>
  <c r="AB553" i="1" s="1"/>
  <c r="AAP833" i="1"/>
  <c r="AAQ838" i="1" s="1"/>
  <c r="ABQ833" i="1"/>
  <c r="ABR838" i="1" s="1"/>
  <c r="AB648" i="1" s="1"/>
  <c r="ACI833" i="1"/>
  <c r="ACJ838" i="1" s="1"/>
  <c r="QO839" i="1"/>
  <c r="QP844" i="1" s="1"/>
  <c r="ZX839" i="1"/>
  <c r="ZY844" i="1" s="1"/>
  <c r="AF559" i="1" s="1"/>
  <c r="AAY839" i="1"/>
  <c r="AAZ844" i="1" s="1"/>
  <c r="AF644" i="1" s="1"/>
  <c r="ABQ839" i="1"/>
  <c r="ABR844" i="1" s="1"/>
  <c r="AF646" i="1" s="1"/>
  <c r="XN844" i="1"/>
  <c r="AF594" i="1" s="1"/>
  <c r="YX844" i="1"/>
  <c r="AF529" i="1" s="1"/>
  <c r="AAG845" i="1"/>
  <c r="AAH850" i="1" s="1"/>
  <c r="AJ554" i="1" s="1"/>
  <c r="ABZ845" i="1"/>
  <c r="ACA850" i="1" s="1"/>
  <c r="RQ844" i="1"/>
  <c r="AF543" i="1" s="1"/>
  <c r="WD844" i="1"/>
  <c r="ACR839" i="1"/>
  <c r="ACS844" i="1" s="1"/>
  <c r="QO845" i="1"/>
  <c r="QP850" i="1" s="1"/>
  <c r="ABQ845" i="1"/>
  <c r="ABR850" i="1" s="1"/>
  <c r="AJ572" i="1" s="1"/>
  <c r="FD851" i="1"/>
  <c r="FE856" i="1" s="1"/>
  <c r="AN530" i="1" s="1"/>
  <c r="UA851" i="1"/>
  <c r="UB856" i="1" s="1"/>
  <c r="AN571" i="1" s="1"/>
  <c r="AAY851" i="1"/>
  <c r="AAZ856" i="1" s="1"/>
  <c r="AN635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7" i="1" s="1"/>
  <c r="HF857" i="1"/>
  <c r="HG862" i="1" s="1"/>
  <c r="AR564" i="1" s="1"/>
  <c r="QO857" i="1"/>
  <c r="QP862" i="1" s="1"/>
  <c r="ZP862" i="1"/>
  <c r="AR608" i="1" s="1"/>
  <c r="ABQ857" i="1"/>
  <c r="ABR862" i="1" s="1"/>
  <c r="AR638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74" i="1" s="1"/>
  <c r="VK863" i="1"/>
  <c r="VL868" i="1" s="1"/>
  <c r="WD868" i="1"/>
  <c r="ABH863" i="1"/>
  <c r="ABI868" i="1" s="1"/>
  <c r="AW586" i="1" s="1"/>
  <c r="ZP802" i="1"/>
  <c r="D517" i="1" s="1"/>
  <c r="OD870" i="1"/>
  <c r="RP870" i="1"/>
  <c r="P484" i="1" s="1"/>
  <c r="WC870" i="1"/>
  <c r="XM870" i="1"/>
  <c r="P487" i="1" s="1"/>
  <c r="RQ802" i="1"/>
  <c r="D630" i="1" s="1"/>
  <c r="ZG814" i="1"/>
  <c r="L645" i="1" s="1"/>
  <c r="YW870" i="1"/>
  <c r="T496" i="1" s="1"/>
  <c r="WD802" i="1"/>
  <c r="XN802" i="1"/>
  <c r="D554" i="1" s="1"/>
  <c r="YX802" i="1"/>
  <c r="D634" i="1" s="1"/>
  <c r="ZP808" i="1"/>
  <c r="H581" i="1" s="1"/>
  <c r="ZP814" i="1"/>
  <c r="L526" i="1" s="1"/>
  <c r="ZF870" i="1"/>
  <c r="T506" i="1" s="1"/>
  <c r="OE802" i="1"/>
  <c r="D626" i="1" s="1"/>
  <c r="ZG802" i="1"/>
  <c r="D645" i="1" s="1"/>
  <c r="ZG844" i="1"/>
  <c r="AF608" i="1" s="1"/>
  <c r="FD845" i="1"/>
  <c r="FE850" i="1" s="1"/>
  <c r="AJ618" i="1" s="1"/>
  <c r="VK845" i="1"/>
  <c r="VL850" i="1" s="1"/>
  <c r="AAP845" i="1"/>
  <c r="AAQ850" i="1" s="1"/>
  <c r="ACI851" i="1"/>
  <c r="ACJ856" i="1" s="1"/>
  <c r="RQ862" i="1"/>
  <c r="AR545" i="1" s="1"/>
  <c r="HF863" i="1"/>
  <c r="HG868" i="1" s="1"/>
  <c r="AW632" i="1" s="1"/>
  <c r="QO863" i="1"/>
  <c r="QP868" i="1" s="1"/>
  <c r="AAG863" i="1"/>
  <c r="AAH868" i="1" s="1"/>
  <c r="AW637" i="1" s="1"/>
  <c r="ABQ863" i="1"/>
  <c r="ABR868" i="1" s="1"/>
  <c r="AW621" i="1" s="1"/>
  <c r="YX868" i="1"/>
  <c r="AW581" i="1" s="1"/>
  <c r="ZG868" i="1"/>
  <c r="AW625" i="1" s="1"/>
  <c r="H469" i="1" l="1"/>
  <c r="G134" i="1"/>
  <c r="G112" i="1"/>
  <c r="G17" i="1"/>
  <c r="ACR870" i="1"/>
  <c r="ACI870" i="1"/>
  <c r="ABH870" i="1"/>
  <c r="P502" i="1" s="1"/>
  <c r="EC870" i="1"/>
  <c r="H473" i="1" s="1"/>
  <c r="G59" i="1"/>
  <c r="G65" i="1"/>
  <c r="ABZ870" i="1"/>
  <c r="ABQ870" i="1"/>
  <c r="AAY870" i="1"/>
  <c r="P500" i="1" s="1"/>
  <c r="AAP870" i="1"/>
  <c r="AAG870" i="1"/>
  <c r="P507" i="1" s="1"/>
  <c r="ZX870" i="1"/>
  <c r="P499" i="1" s="1"/>
  <c r="US870" i="1"/>
  <c r="FD870" i="1"/>
  <c r="QO870" i="1"/>
  <c r="RG870" i="1"/>
  <c r="L480" i="1" s="1"/>
  <c r="G13" i="1"/>
  <c r="HF870" i="1"/>
  <c r="AAZ802" i="1"/>
  <c r="D581" i="1" s="1"/>
  <c r="FE802" i="1"/>
  <c r="D589" i="1" s="1"/>
  <c r="VK870" i="1"/>
  <c r="ACS802" i="1"/>
  <c r="ADA870" i="1"/>
  <c r="QP802" i="1"/>
  <c r="ACA802" i="1"/>
  <c r="UT802" i="1"/>
  <c r="AAQ802" i="1"/>
  <c r="HG802" i="1"/>
  <c r="D591" i="1" s="1"/>
  <c r="ED802" i="1"/>
  <c r="D519" i="1" s="1"/>
  <c r="ABR802" i="1"/>
  <c r="D532" i="1" s="1"/>
  <c r="ABI802" i="1"/>
  <c r="D562" i="1" s="1"/>
  <c r="ACJ802" i="1"/>
  <c r="ZY802" i="1"/>
  <c r="D577" i="1" s="1"/>
  <c r="RH802" i="1"/>
  <c r="D643" i="1" s="1"/>
  <c r="AAH802" i="1"/>
  <c r="D567" i="1" s="1"/>
  <c r="UA870" i="1"/>
  <c r="P508" i="1" s="1"/>
  <c r="P501" i="1" l="1"/>
  <c r="D479" i="1"/>
  <c r="H482" i="1"/>
  <c r="G110" i="1"/>
  <c r="G126" i="1"/>
  <c r="G116" i="1"/>
  <c r="G31" i="1"/>
  <c r="G108" i="1"/>
  <c r="G49" i="1"/>
  <c r="G117" i="1"/>
  <c r="G113" i="1"/>
  <c r="G132" i="1"/>
  <c r="G114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46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6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92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9" i="1" s="1"/>
  <c r="HY832" i="1"/>
  <c r="X585" i="1" s="1"/>
  <c r="HY856" i="1"/>
  <c r="AN638" i="1" s="1"/>
  <c r="HY814" i="1"/>
  <c r="L525" i="1" s="1"/>
  <c r="HY838" i="1"/>
  <c r="AB639" i="1" s="1"/>
  <c r="HY820" i="1"/>
  <c r="P605" i="1" s="1"/>
  <c r="HY844" i="1"/>
  <c r="AF517" i="1" s="1"/>
  <c r="HY808" i="1"/>
  <c r="H590" i="1" s="1"/>
  <c r="HX870" i="1"/>
  <c r="D482" i="1" s="1"/>
  <c r="HY802" i="1"/>
  <c r="D636" i="1" s="1"/>
  <c r="HY850" i="1"/>
  <c r="AJ625" i="1" s="1"/>
  <c r="HY868" i="1"/>
  <c r="AW580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2" i="1" s="1"/>
  <c r="AEB815" i="1"/>
  <c r="AEC820" i="1" s="1"/>
  <c r="P564" i="1" s="1"/>
  <c r="AEB845" i="1"/>
  <c r="AEC850" i="1" s="1"/>
  <c r="AJ649" i="1" s="1"/>
  <c r="TI863" i="1"/>
  <c r="TJ868" i="1" s="1"/>
  <c r="G797" i="1"/>
  <c r="AHF868" i="1"/>
  <c r="AW522" i="1" s="1"/>
  <c r="XW868" i="1"/>
  <c r="AW611" i="1" s="1"/>
  <c r="GF862" i="1"/>
  <c r="YF868" i="1"/>
  <c r="AW521" i="1" s="1"/>
  <c r="AEC826" i="1"/>
  <c r="T647" i="1" s="1"/>
  <c r="AEU814" i="1"/>
  <c r="YF862" i="1"/>
  <c r="AR606" i="1" s="1"/>
  <c r="AEU868" i="1"/>
  <c r="XE838" i="1"/>
  <c r="AB566" i="1" s="1"/>
  <c r="ADK838" i="1"/>
  <c r="AB647" i="1" s="1"/>
  <c r="KS832" i="1"/>
  <c r="X549" i="1" s="1"/>
  <c r="HP868" i="1"/>
  <c r="AW604" i="1" s="1"/>
  <c r="DU850" i="1"/>
  <c r="AJ562" i="1" s="1"/>
  <c r="AEU820" i="1"/>
  <c r="AEL862" i="1"/>
  <c r="AEL838" i="1"/>
  <c r="AEU826" i="1"/>
  <c r="XE850" i="1"/>
  <c r="AJ545" i="1" s="1"/>
  <c r="AEL856" i="1"/>
  <c r="ADK844" i="1"/>
  <c r="AF625" i="1" s="1"/>
  <c r="XE820" i="1"/>
  <c r="P615" i="1" s="1"/>
  <c r="AEL808" i="1"/>
  <c r="YF832" i="1"/>
  <c r="X629" i="1" s="1"/>
  <c r="GX856" i="1"/>
  <c r="AN540" i="1" s="1"/>
  <c r="OW826" i="1"/>
  <c r="T623" i="1" s="1"/>
  <c r="DU862" i="1"/>
  <c r="AR549" i="1" s="1"/>
  <c r="IH862" i="1"/>
  <c r="AR558" i="1" s="1"/>
  <c r="KS838" i="1"/>
  <c r="AB570" i="1" s="1"/>
  <c r="AEC856" i="1"/>
  <c r="AN568" i="1" s="1"/>
  <c r="OW832" i="1"/>
  <c r="X607" i="1" s="1"/>
  <c r="OW844" i="1"/>
  <c r="AF638" i="1" s="1"/>
  <c r="AEL868" i="1"/>
  <c r="HP862" i="1"/>
  <c r="AR520" i="1" s="1"/>
  <c r="YF850" i="1"/>
  <c r="AJ594" i="1" s="1"/>
  <c r="AEC844" i="1"/>
  <c r="AF590" i="1" s="1"/>
  <c r="AEC808" i="1"/>
  <c r="H629" i="1" s="1"/>
  <c r="AEC832" i="1"/>
  <c r="X651" i="1" s="1"/>
  <c r="AEU832" i="1"/>
  <c r="AEC814" i="1"/>
  <c r="L641" i="1" s="1"/>
  <c r="AEL820" i="1"/>
  <c r="AEL832" i="1"/>
  <c r="AEC838" i="1"/>
  <c r="AB546" i="1" s="1"/>
  <c r="AEU808" i="1"/>
  <c r="AEU802" i="1"/>
  <c r="AEU850" i="1"/>
  <c r="AEL826" i="1"/>
  <c r="YF826" i="1"/>
  <c r="T552" i="1" s="1"/>
  <c r="WM832" i="1"/>
  <c r="X550" i="1" s="1"/>
  <c r="XE844" i="1"/>
  <c r="AF578" i="1" s="1"/>
  <c r="GF856" i="1"/>
  <c r="WM814" i="1"/>
  <c r="L601" i="1" s="1"/>
  <c r="IH856" i="1"/>
  <c r="AN552" i="1" s="1"/>
  <c r="DU832" i="1"/>
  <c r="X576" i="1" s="1"/>
  <c r="AEL802" i="1"/>
  <c r="YF814" i="1"/>
  <c r="L582" i="1" s="1"/>
  <c r="WM868" i="1"/>
  <c r="AW582" i="1" s="1"/>
  <c r="AEC802" i="1"/>
  <c r="D650" i="1" s="1"/>
  <c r="IH868" i="1"/>
  <c r="AW603" i="1" s="1"/>
  <c r="TJ832" i="1"/>
  <c r="HP814" i="1"/>
  <c r="L551" i="1" s="1"/>
  <c r="HP832" i="1"/>
  <c r="X530" i="1" s="1"/>
  <c r="XE856" i="1"/>
  <c r="AN620" i="1" s="1"/>
  <c r="KS850" i="1"/>
  <c r="AJ555" i="1" s="1"/>
  <c r="TJ862" i="1"/>
  <c r="XE808" i="1"/>
  <c r="H577" i="1" s="1"/>
  <c r="DU802" i="1"/>
  <c r="D558" i="1" s="1"/>
  <c r="DT870" i="1"/>
  <c r="WL870" i="1"/>
  <c r="L470" i="1" s="1"/>
  <c r="WM802" i="1"/>
  <c r="D539" i="1" s="1"/>
  <c r="ADK814" i="1"/>
  <c r="L644" i="1" s="1"/>
  <c r="IH850" i="1"/>
  <c r="AJ573" i="1" s="1"/>
  <c r="TJ844" i="1"/>
  <c r="WM838" i="1"/>
  <c r="AB517" i="1" s="1"/>
  <c r="GF832" i="1"/>
  <c r="GX862" i="1"/>
  <c r="AR571" i="1" s="1"/>
  <c r="IH838" i="1"/>
  <c r="AB612" i="1" s="1"/>
  <c r="DU808" i="1"/>
  <c r="H561" i="1" s="1"/>
  <c r="TJ808" i="1"/>
  <c r="ADK862" i="1"/>
  <c r="AR652" i="1" s="1"/>
  <c r="GF820" i="1"/>
  <c r="KS844" i="1"/>
  <c r="AF551" i="1" s="1"/>
  <c r="GF814" i="1"/>
  <c r="OW802" i="1"/>
  <c r="D638" i="1" s="1"/>
  <c r="OV870" i="1"/>
  <c r="L481" i="1" s="1"/>
  <c r="GF838" i="1"/>
  <c r="DU868" i="1"/>
  <c r="AW524" i="1" s="1"/>
  <c r="DU826" i="1"/>
  <c r="T517" i="1" s="1"/>
  <c r="KS856" i="1"/>
  <c r="AN618" i="1" s="1"/>
  <c r="HP820" i="1"/>
  <c r="P604" i="1" s="1"/>
  <c r="DU856" i="1"/>
  <c r="AN528" i="1" s="1"/>
  <c r="TJ856" i="1"/>
  <c r="GX868" i="1"/>
  <c r="AW619" i="1" s="1"/>
  <c r="ADK826" i="1"/>
  <c r="T638" i="1" s="1"/>
  <c r="XE826" i="1"/>
  <c r="T557" i="1" s="1"/>
  <c r="HP850" i="1"/>
  <c r="AJ621" i="1" s="1"/>
  <c r="ADK802" i="1"/>
  <c r="D533" i="1" s="1"/>
  <c r="ADJ870" i="1"/>
  <c r="YF802" i="1"/>
  <c r="D573" i="1" s="1"/>
  <c r="YE870" i="1"/>
  <c r="L477" i="1" s="1"/>
  <c r="DU844" i="1"/>
  <c r="AF604" i="1" s="1"/>
  <c r="GX838" i="1"/>
  <c r="AB539" i="1" s="1"/>
  <c r="YF838" i="1"/>
  <c r="AB640" i="1" s="1"/>
  <c r="XE862" i="1"/>
  <c r="AR629" i="1" s="1"/>
  <c r="HP826" i="1"/>
  <c r="T527" i="1" s="1"/>
  <c r="TJ838" i="1"/>
  <c r="OW808" i="1"/>
  <c r="H617" i="1" s="1"/>
  <c r="HP808" i="1"/>
  <c r="H608" i="1" s="1"/>
  <c r="WM808" i="1"/>
  <c r="H600" i="1" s="1"/>
  <c r="WM862" i="1"/>
  <c r="AR552" i="1" s="1"/>
  <c r="DU820" i="1"/>
  <c r="P554" i="1" s="1"/>
  <c r="ADK868" i="1"/>
  <c r="AW629" i="1" s="1"/>
  <c r="KS802" i="1"/>
  <c r="D609" i="1" s="1"/>
  <c r="KR870" i="1"/>
  <c r="L473" i="1" s="1"/>
  <c r="XE814" i="1"/>
  <c r="L538" i="1" s="1"/>
  <c r="TJ802" i="1"/>
  <c r="OW868" i="1"/>
  <c r="AW609" i="1" s="1"/>
  <c r="WM826" i="1"/>
  <c r="T570" i="1" s="1"/>
  <c r="GX832" i="1"/>
  <c r="X551" i="1" s="1"/>
  <c r="WM856" i="1"/>
  <c r="AN576" i="1" s="1"/>
  <c r="GX826" i="1"/>
  <c r="T555" i="1" s="1"/>
  <c r="HO870" i="1"/>
  <c r="H472" i="1" s="1"/>
  <c r="HP802" i="1"/>
  <c r="D614" i="1" s="1"/>
  <c r="XD870" i="1"/>
  <c r="XE802" i="1"/>
  <c r="D611" i="1" s="1"/>
  <c r="DU814" i="1"/>
  <c r="L537" i="1" s="1"/>
  <c r="IH832" i="1"/>
  <c r="X605" i="1" s="1"/>
  <c r="KS814" i="1"/>
  <c r="L578" i="1" s="1"/>
  <c r="WM844" i="1"/>
  <c r="AF639" i="1" s="1"/>
  <c r="DU838" i="1"/>
  <c r="AB548" i="1" s="1"/>
  <c r="HP838" i="1"/>
  <c r="AB537" i="1" s="1"/>
  <c r="OW820" i="1"/>
  <c r="P553" i="1" s="1"/>
  <c r="ADK820" i="1"/>
  <c r="P595" i="1" s="1"/>
  <c r="HP844" i="1"/>
  <c r="AF557" i="1" s="1"/>
  <c r="IH826" i="1"/>
  <c r="T536" i="1" s="1"/>
  <c r="IH808" i="1"/>
  <c r="H538" i="1" s="1"/>
  <c r="TJ814" i="1"/>
  <c r="IG870" i="1"/>
  <c r="IH802" i="1"/>
  <c r="D565" i="1" s="1"/>
  <c r="OW862" i="1"/>
  <c r="AR626" i="1" s="1"/>
  <c r="TJ850" i="1"/>
  <c r="KS820" i="1"/>
  <c r="P623" i="1" s="1"/>
  <c r="XE832" i="1"/>
  <c r="X617" i="1" s="1"/>
  <c r="GX820" i="1"/>
  <c r="P597" i="1" s="1"/>
  <c r="GX814" i="1"/>
  <c r="L563" i="1" s="1"/>
  <c r="OW838" i="1"/>
  <c r="AB567" i="1" s="1"/>
  <c r="HP856" i="1"/>
  <c r="AN601" i="1" s="1"/>
  <c r="YF856" i="1"/>
  <c r="AN565" i="1" s="1"/>
  <c r="GF868" i="1"/>
  <c r="OW850" i="1"/>
  <c r="AJ527" i="1" s="1"/>
  <c r="TJ826" i="1"/>
  <c r="GF802" i="1"/>
  <c r="GE870" i="1"/>
  <c r="D484" i="1" s="1"/>
  <c r="GX802" i="1"/>
  <c r="D631" i="1" s="1"/>
  <c r="GW870" i="1"/>
  <c r="OW814" i="1"/>
  <c r="L618" i="1" s="1"/>
  <c r="ADK832" i="1"/>
  <c r="X612" i="1" s="1"/>
  <c r="GF844" i="1"/>
  <c r="YF844" i="1"/>
  <c r="AF527" i="1" s="1"/>
  <c r="IH844" i="1"/>
  <c r="AF582" i="1" s="1"/>
  <c r="KS826" i="1"/>
  <c r="T587" i="1" s="1"/>
  <c r="GX850" i="1"/>
  <c r="AJ524" i="1" s="1"/>
  <c r="GX808" i="1"/>
  <c r="H602" i="1" s="1"/>
  <c r="KS808" i="1"/>
  <c r="H614" i="1" s="1"/>
  <c r="ADK808" i="1"/>
  <c r="H630" i="1" s="1"/>
  <c r="WM820" i="1"/>
  <c r="P544" i="1" s="1"/>
  <c r="TJ820" i="1"/>
  <c r="IH814" i="1"/>
  <c r="L596" i="1" s="1"/>
  <c r="GF808" i="1"/>
  <c r="YF808" i="1"/>
  <c r="H571" i="1" s="1"/>
  <c r="GX844" i="1"/>
  <c r="AF530" i="1" s="1"/>
  <c r="OW856" i="1"/>
  <c r="AN619" i="1" s="1"/>
  <c r="IH820" i="1"/>
  <c r="P617" i="1" s="1"/>
  <c r="ADK856" i="1"/>
  <c r="AN608" i="1" s="1"/>
  <c r="YF820" i="1"/>
  <c r="P649" i="1" s="1"/>
  <c r="ADK850" i="1"/>
  <c r="AJ615" i="1" s="1"/>
  <c r="GF826" i="1"/>
  <c r="WM850" i="1"/>
  <c r="AJ563" i="1" s="1"/>
  <c r="SR868" i="1"/>
  <c r="AW563" i="1" s="1"/>
  <c r="AFD868" i="1"/>
  <c r="TA862" i="1"/>
  <c r="AR526" i="1" s="1"/>
  <c r="NM862" i="1"/>
  <c r="AR613" i="1" s="1"/>
  <c r="YO868" i="1"/>
  <c r="AW593" i="1" s="1"/>
  <c r="VU862" i="1"/>
  <c r="AR597" i="1" s="1"/>
  <c r="MU868" i="1"/>
  <c r="EV868" i="1"/>
  <c r="AW523" i="1" s="1"/>
  <c r="AI862" i="1"/>
  <c r="AR521" i="1" s="1"/>
  <c r="Q856" i="1"/>
  <c r="AN596" i="1" s="1"/>
  <c r="GO862" i="1"/>
  <c r="AR600" i="1" s="1"/>
  <c r="UK868" i="1"/>
  <c r="AW647" i="1" s="1"/>
  <c r="BA868" i="1"/>
  <c r="AW599" i="1" s="1"/>
  <c r="FW862" i="1"/>
  <c r="AR538" i="1" s="1"/>
  <c r="NM856" i="1"/>
  <c r="AN575" i="1" s="1"/>
  <c r="DC862" i="1"/>
  <c r="AR532" i="1" s="1"/>
  <c r="PF868" i="1"/>
  <c r="AW578" i="1" s="1"/>
  <c r="AI868" i="1"/>
  <c r="AW552" i="1" s="1"/>
  <c r="FN862" i="1"/>
  <c r="AR522" i="1" s="1"/>
  <c r="AR862" i="1"/>
  <c r="AR524" i="1" s="1"/>
  <c r="VC862" i="1"/>
  <c r="AR640" i="1" s="1"/>
  <c r="PF862" i="1"/>
  <c r="AR557" i="1" s="1"/>
  <c r="KA862" i="1"/>
  <c r="AR554" i="1" s="1"/>
  <c r="AGE868" i="1"/>
  <c r="AW553" i="1" s="1"/>
  <c r="WV868" i="1"/>
  <c r="AW630" i="1" s="1"/>
  <c r="IQ868" i="1"/>
  <c r="AW520" i="1" s="1"/>
  <c r="QG868" i="1"/>
  <c r="AW535" i="1" s="1"/>
  <c r="JR868" i="1"/>
  <c r="AW560" i="1" s="1"/>
  <c r="VU868" i="1"/>
  <c r="AW642" i="1" s="1"/>
  <c r="Z868" i="1"/>
  <c r="AW538" i="1" s="1"/>
  <c r="CB868" i="1"/>
  <c r="AW607" i="1" s="1"/>
  <c r="EM868" i="1"/>
  <c r="AW549" i="1" s="1"/>
  <c r="GO868" i="1"/>
  <c r="AW519" i="1" s="1"/>
  <c r="KJ868" i="1"/>
  <c r="NM868" i="1"/>
  <c r="AW631" i="1" s="1"/>
  <c r="Q868" i="1"/>
  <c r="AW575" i="1" s="1"/>
  <c r="QY868" i="1"/>
  <c r="AW651" i="1" s="1"/>
  <c r="FW868" i="1"/>
  <c r="AW570" i="1" s="1"/>
  <c r="H868" i="1"/>
  <c r="AW525" i="1" s="1"/>
  <c r="H862" i="1"/>
  <c r="AR536" i="1" s="1"/>
  <c r="CB862" i="1"/>
  <c r="AR519" i="1" s="1"/>
  <c r="UK862" i="1"/>
  <c r="AR650" i="1" s="1"/>
  <c r="JR862" i="1"/>
  <c r="AR534" i="1" s="1"/>
  <c r="ND862" i="1"/>
  <c r="AR518" i="1" s="1"/>
  <c r="XW862" i="1"/>
  <c r="AR643" i="1" s="1"/>
  <c r="DL862" i="1"/>
  <c r="AR565" i="1" s="1"/>
  <c r="AGN862" i="1"/>
  <c r="AR560" i="1" s="1"/>
  <c r="QY862" i="1"/>
  <c r="AR618" i="1" s="1"/>
  <c r="BJ862" i="1"/>
  <c r="AR569" i="1" s="1"/>
  <c r="Q862" i="1"/>
  <c r="AR542" i="1" s="1"/>
  <c r="BA862" i="1"/>
  <c r="AR556" i="1" s="1"/>
  <c r="IQ862" i="1"/>
  <c r="AR611" i="1" s="1"/>
  <c r="SR862" i="1"/>
  <c r="AR561" i="1" s="1"/>
  <c r="CK862" i="1"/>
  <c r="AR555" i="1" s="1"/>
  <c r="Z862" i="1"/>
  <c r="AR596" i="1" s="1"/>
  <c r="NV862" i="1"/>
  <c r="AR630" i="1" s="1"/>
  <c r="PX862" i="1"/>
  <c r="AR598" i="1" s="1"/>
  <c r="MC862" i="1"/>
  <c r="AR615" i="1" s="1"/>
  <c r="BS862" i="1"/>
  <c r="AR541" i="1" s="1"/>
  <c r="PO862" i="1"/>
  <c r="AR601" i="1" s="1"/>
  <c r="EM862" i="1"/>
  <c r="AR525" i="1" s="1"/>
  <c r="EM856" i="1"/>
  <c r="AN526" i="1" s="1"/>
  <c r="UK838" i="1"/>
  <c r="AB579" i="1" s="1"/>
  <c r="CK868" i="1"/>
  <c r="AW541" i="1" s="1"/>
  <c r="QY838" i="1"/>
  <c r="AB634" i="1" s="1"/>
  <c r="AHF856" i="1"/>
  <c r="AN614" i="1" s="1"/>
  <c r="JR856" i="1"/>
  <c r="AN625" i="1" s="1"/>
  <c r="CB856" i="1"/>
  <c r="AN584" i="1" s="1"/>
  <c r="UK856" i="1"/>
  <c r="AN558" i="1" s="1"/>
  <c r="FW856" i="1"/>
  <c r="AN590" i="1" s="1"/>
  <c r="ON856" i="1"/>
  <c r="AN560" i="1" s="1"/>
  <c r="Z856" i="1"/>
  <c r="AN586" i="1" s="1"/>
  <c r="SR856" i="1"/>
  <c r="AN610" i="1" s="1"/>
  <c r="DC856" i="1"/>
  <c r="AN556" i="1" s="1"/>
  <c r="ND856" i="1"/>
  <c r="AN545" i="1" s="1"/>
  <c r="BJ856" i="1"/>
  <c r="AN579" i="1" s="1"/>
  <c r="AGW856" i="1"/>
  <c r="AN566" i="1" s="1"/>
  <c r="FN850" i="1"/>
  <c r="AJ579" i="1" s="1"/>
  <c r="XW850" i="1"/>
  <c r="AJ644" i="1" s="1"/>
  <c r="NM850" i="1"/>
  <c r="AJ643" i="1" s="1"/>
  <c r="AHF850" i="1"/>
  <c r="AJ602" i="1" s="1"/>
  <c r="AR832" i="1"/>
  <c r="X524" i="1" s="1"/>
  <c r="BJ868" i="1"/>
  <c r="AW577" i="1" s="1"/>
  <c r="AHF838" i="1"/>
  <c r="AB573" i="1" s="1"/>
  <c r="PO868" i="1"/>
  <c r="AW564" i="1" s="1"/>
  <c r="MU838" i="1"/>
  <c r="CT838" i="1"/>
  <c r="AB572" i="1" s="1"/>
  <c r="JR832" i="1"/>
  <c r="X592" i="1" s="1"/>
  <c r="UK832" i="1"/>
  <c r="X594" i="1" s="1"/>
  <c r="BJ838" i="1"/>
  <c r="AB547" i="1" s="1"/>
  <c r="VU856" i="1"/>
  <c r="AN633" i="1" s="1"/>
  <c r="BA850" i="1"/>
  <c r="AJ578" i="1" s="1"/>
  <c r="AFM868" i="1"/>
  <c r="XW856" i="1"/>
  <c r="AN631" i="1" s="1"/>
  <c r="ADT862" i="1"/>
  <c r="LT832" i="1"/>
  <c r="X538" i="1" s="1"/>
  <c r="JI808" i="1"/>
  <c r="H572" i="1" s="1"/>
  <c r="VC826" i="1"/>
  <c r="T604" i="1" s="1"/>
  <c r="MU850" i="1"/>
  <c r="JI868" i="1"/>
  <c r="AW614" i="1" s="1"/>
  <c r="WV844" i="1"/>
  <c r="AF523" i="1" s="1"/>
  <c r="UK826" i="1"/>
  <c r="T643" i="1" s="1"/>
  <c r="KA868" i="1"/>
  <c r="AW533" i="1" s="1"/>
  <c r="DL814" i="1"/>
  <c r="L617" i="1" s="1"/>
  <c r="AI814" i="1"/>
  <c r="L548" i="1" s="1"/>
  <c r="TS868" i="1"/>
  <c r="AW650" i="1" s="1"/>
  <c r="QG820" i="1"/>
  <c r="P548" i="1" s="1"/>
  <c r="MC850" i="1"/>
  <c r="AJ652" i="1" s="1"/>
  <c r="AGE838" i="1"/>
  <c r="AB582" i="1" s="1"/>
  <c r="VC868" i="1"/>
  <c r="AW627" i="1" s="1"/>
  <c r="YO850" i="1"/>
  <c r="AJ595" i="1" s="1"/>
  <c r="BJ814" i="1"/>
  <c r="L549" i="1" s="1"/>
  <c r="KA814" i="1"/>
  <c r="L634" i="1" s="1"/>
  <c r="LK862" i="1"/>
  <c r="SI838" i="1"/>
  <c r="AB571" i="1" s="1"/>
  <c r="IZ868" i="1"/>
  <c r="AW639" i="1" s="1"/>
  <c r="VC850" i="1"/>
  <c r="AJ591" i="1" s="1"/>
  <c r="YO844" i="1"/>
  <c r="AF649" i="1" s="1"/>
  <c r="CT844" i="1"/>
  <c r="AF627" i="1" s="1"/>
  <c r="AR850" i="1"/>
  <c r="AJ606" i="1" s="1"/>
  <c r="PX826" i="1"/>
  <c r="T565" i="1" s="1"/>
  <c r="H850" i="1"/>
  <c r="AJ585" i="1" s="1"/>
  <c r="ADT850" i="1"/>
  <c r="JI844" i="1"/>
  <c r="AF539" i="1" s="1"/>
  <c r="RZ862" i="1"/>
  <c r="IZ844" i="1"/>
  <c r="AF569" i="1" s="1"/>
  <c r="TS850" i="1"/>
  <c r="AJ613" i="1" s="1"/>
  <c r="AGN850" i="1"/>
  <c r="AJ576" i="1" s="1"/>
  <c r="BJ850" i="1"/>
  <c r="AJ583" i="1" s="1"/>
  <c r="AFV832" i="1"/>
  <c r="AGN832" i="1"/>
  <c r="X563" i="1" s="1"/>
  <c r="VU826" i="1"/>
  <c r="T641" i="1" s="1"/>
  <c r="LB862" i="1"/>
  <c r="AR533" i="1" s="1"/>
  <c r="KJ862" i="1"/>
  <c r="GO814" i="1"/>
  <c r="L560" i="1" s="1"/>
  <c r="ND814" i="1"/>
  <c r="L581" i="1" s="1"/>
  <c r="AFD838" i="1"/>
  <c r="KA808" i="1"/>
  <c r="H627" i="1" s="1"/>
  <c r="AFV850" i="1"/>
  <c r="VC814" i="1"/>
  <c r="L609" i="1" s="1"/>
  <c r="KA838" i="1"/>
  <c r="AB526" i="1" s="1"/>
  <c r="TA838" i="1"/>
  <c r="AB574" i="1" s="1"/>
  <c r="PF838" i="1"/>
  <c r="AB641" i="1" s="1"/>
  <c r="Z844" i="1"/>
  <c r="AF588" i="1" s="1"/>
  <c r="AFV868" i="1"/>
  <c r="ND868" i="1"/>
  <c r="AW594" i="1" s="1"/>
  <c r="AFD832" i="1"/>
  <c r="AFM850" i="1"/>
  <c r="ON832" i="1"/>
  <c r="X613" i="1" s="1"/>
  <c r="QG826" i="1"/>
  <c r="T556" i="1" s="1"/>
  <c r="TA820" i="1"/>
  <c r="P632" i="1" s="1"/>
  <c r="QG838" i="1"/>
  <c r="AB587" i="1" s="1"/>
  <c r="YO838" i="1"/>
  <c r="AB541" i="1" s="1"/>
  <c r="YO856" i="1"/>
  <c r="AN592" i="1" s="1"/>
  <c r="KJ844" i="1"/>
  <c r="PX832" i="1"/>
  <c r="X635" i="1" s="1"/>
  <c r="AGN868" i="1"/>
  <c r="AW568" i="1" s="1"/>
  <c r="AFD820" i="1"/>
  <c r="PO826" i="1"/>
  <c r="T583" i="1" s="1"/>
  <c r="AFM820" i="1"/>
  <c r="LK850" i="1"/>
  <c r="ADT838" i="1"/>
  <c r="ND844" i="1"/>
  <c r="AF560" i="1" s="1"/>
  <c r="YO862" i="1"/>
  <c r="AR528" i="1" s="1"/>
  <c r="ND850" i="1"/>
  <c r="AJ628" i="1" s="1"/>
  <c r="IQ832" i="1"/>
  <c r="X544" i="1" s="1"/>
  <c r="EM850" i="1"/>
  <c r="AJ560" i="1" s="1"/>
  <c r="CB838" i="1"/>
  <c r="AB577" i="1" s="1"/>
  <c r="JI826" i="1"/>
  <c r="T522" i="1" s="1"/>
  <c r="QY844" i="1"/>
  <c r="AF650" i="1" s="1"/>
  <c r="BS832" i="1"/>
  <c r="X523" i="1" s="1"/>
  <c r="PF826" i="1"/>
  <c r="T530" i="1" s="1"/>
  <c r="AGN820" i="1"/>
  <c r="P527" i="1" s="1"/>
  <c r="LB850" i="1"/>
  <c r="AJ596" i="1" s="1"/>
  <c r="DL868" i="1"/>
  <c r="AW543" i="1" s="1"/>
  <c r="ON862" i="1"/>
  <c r="AR623" i="1" s="1"/>
  <c r="TA868" i="1"/>
  <c r="AW547" i="1" s="1"/>
  <c r="BS850" i="1"/>
  <c r="AJ540" i="1" s="1"/>
  <c r="LT826" i="1"/>
  <c r="T589" i="1" s="1"/>
  <c r="MC832" i="1"/>
  <c r="X649" i="1" s="1"/>
  <c r="GO838" i="1"/>
  <c r="AB550" i="1" s="1"/>
  <c r="SR820" i="1"/>
  <c r="P594" i="1" s="1"/>
  <c r="EM820" i="1"/>
  <c r="P578" i="1" s="1"/>
  <c r="AI838" i="1"/>
  <c r="AB524" i="1" s="1"/>
  <c r="AFM838" i="1"/>
  <c r="EV838" i="1"/>
  <c r="AB543" i="1" s="1"/>
  <c r="CK838" i="1"/>
  <c r="AB590" i="1" s="1"/>
  <c r="AFD850" i="1"/>
  <c r="ADT868" i="1"/>
  <c r="QG862" i="1"/>
  <c r="AR616" i="1" s="1"/>
  <c r="FN868" i="1"/>
  <c r="AW572" i="1" s="1"/>
  <c r="CT856" i="1"/>
  <c r="AN599" i="1" s="1"/>
  <c r="ML844" i="1"/>
  <c r="AF595" i="1" s="1"/>
  <c r="AFD844" i="1"/>
  <c r="AI844" i="1"/>
  <c r="AF558" i="1" s="1"/>
  <c r="CT862" i="1"/>
  <c r="AR574" i="1" s="1"/>
  <c r="CB850" i="1"/>
  <c r="AJ520" i="1" s="1"/>
  <c r="ON844" i="1"/>
  <c r="AF632" i="1" s="1"/>
  <c r="AFD808" i="1"/>
  <c r="IQ850" i="1"/>
  <c r="AJ546" i="1" s="1"/>
  <c r="VU850" i="1"/>
  <c r="AJ558" i="1" s="1"/>
  <c r="EV832" i="1"/>
  <c r="X529" i="1" s="1"/>
  <c r="IZ826" i="1"/>
  <c r="T532" i="1" s="1"/>
  <c r="FW826" i="1"/>
  <c r="T542" i="1" s="1"/>
  <c r="RZ826" i="1"/>
  <c r="MU844" i="1"/>
  <c r="LT862" i="1"/>
  <c r="AR548" i="1" s="1"/>
  <c r="EM838" i="1"/>
  <c r="AB556" i="1" s="1"/>
  <c r="AFM856" i="1"/>
  <c r="TS862" i="1"/>
  <c r="AR563" i="1" s="1"/>
  <c r="KA856" i="1"/>
  <c r="AN643" i="1" s="1"/>
  <c r="PO814" i="1"/>
  <c r="L539" i="1" s="1"/>
  <c r="PF844" i="1"/>
  <c r="AF531" i="1" s="1"/>
  <c r="GO844" i="1"/>
  <c r="AF521" i="1" s="1"/>
  <c r="ON868" i="1"/>
  <c r="AW643" i="1" s="1"/>
  <c r="CK850" i="1"/>
  <c r="AJ622" i="1" s="1"/>
  <c r="RZ844" i="1"/>
  <c r="LK832" i="1"/>
  <c r="AFM832" i="1"/>
  <c r="AI832" i="1"/>
  <c r="X534" i="1" s="1"/>
  <c r="KJ832" i="1"/>
  <c r="RZ838" i="1"/>
  <c r="AHF862" i="1"/>
  <c r="AR583" i="1" s="1"/>
  <c r="SI826" i="1"/>
  <c r="T644" i="1" s="1"/>
  <c r="LB838" i="1"/>
  <c r="AB623" i="1" s="1"/>
  <c r="XW808" i="1"/>
  <c r="H550" i="1" s="1"/>
  <c r="PX868" i="1"/>
  <c r="AW620" i="1" s="1"/>
  <c r="CK844" i="1"/>
  <c r="AF572" i="1" s="1"/>
  <c r="AR814" i="1"/>
  <c r="L536" i="1" s="1"/>
  <c r="BJ844" i="1"/>
  <c r="AF598" i="1" s="1"/>
  <c r="EV844" i="1"/>
  <c r="AF552" i="1" s="1"/>
  <c r="DC844" i="1"/>
  <c r="AF634" i="1" s="1"/>
  <c r="VC844" i="1"/>
  <c r="AF599" i="1" s="1"/>
  <c r="DL844" i="1"/>
  <c r="AF615" i="1" s="1"/>
  <c r="FW844" i="1"/>
  <c r="AF619" i="1" s="1"/>
  <c r="VU814" i="1"/>
  <c r="L647" i="1" s="1"/>
  <c r="RZ832" i="1"/>
  <c r="SR832" i="1"/>
  <c r="X567" i="1" s="1"/>
  <c r="NV868" i="1"/>
  <c r="AW559" i="1" s="1"/>
  <c r="WV850" i="1"/>
  <c r="AJ642" i="1" s="1"/>
  <c r="PF832" i="1"/>
  <c r="X638" i="1" s="1"/>
  <c r="DL832" i="1"/>
  <c r="X531" i="1" s="1"/>
  <c r="VC832" i="1"/>
  <c r="X639" i="1" s="1"/>
  <c r="NV832" i="1"/>
  <c r="X621" i="1" s="1"/>
  <c r="RZ814" i="1"/>
  <c r="EV814" i="1"/>
  <c r="L550" i="1" s="1"/>
  <c r="EV826" i="1"/>
  <c r="T538" i="1" s="1"/>
  <c r="ADT814" i="1"/>
  <c r="KA820" i="1"/>
  <c r="P576" i="1" s="1"/>
  <c r="AGN826" i="1"/>
  <c r="T609" i="1" s="1"/>
  <c r="IZ850" i="1"/>
  <c r="AJ590" i="1" s="1"/>
  <c r="IZ862" i="1"/>
  <c r="AR594" i="1" s="1"/>
  <c r="UK802" i="1"/>
  <c r="D642" i="1" s="1"/>
  <c r="UJ870" i="1"/>
  <c r="PX838" i="1"/>
  <c r="AB593" i="1" s="1"/>
  <c r="PO838" i="1"/>
  <c r="AB584" i="1" s="1"/>
  <c r="AFV838" i="1"/>
  <c r="FN832" i="1"/>
  <c r="X560" i="1" s="1"/>
  <c r="LT850" i="1"/>
  <c r="AJ634" i="1" s="1"/>
  <c r="XW832" i="1"/>
  <c r="X588" i="1" s="1"/>
  <c r="GO832" i="1"/>
  <c r="X571" i="1" s="1"/>
  <c r="BJ832" i="1"/>
  <c r="X584" i="1" s="1"/>
  <c r="AHF826" i="1"/>
  <c r="T581" i="1" s="1"/>
  <c r="NM808" i="1"/>
  <c r="H635" i="1" s="1"/>
  <c r="NV808" i="1"/>
  <c r="H560" i="1" s="1"/>
  <c r="CT808" i="1"/>
  <c r="H568" i="1" s="1"/>
  <c r="AFD862" i="1"/>
  <c r="SI868" i="1"/>
  <c r="AW635" i="1" s="1"/>
  <c r="AGE856" i="1"/>
  <c r="AN532" i="1" s="1"/>
  <c r="NV814" i="1"/>
  <c r="L571" i="1" s="1"/>
  <c r="QG814" i="1"/>
  <c r="L533" i="1" s="1"/>
  <c r="Q814" i="1"/>
  <c r="L534" i="1" s="1"/>
  <c r="AHF814" i="1"/>
  <c r="L535" i="1" s="1"/>
  <c r="NV844" i="1"/>
  <c r="AF630" i="1" s="1"/>
  <c r="AGE820" i="1"/>
  <c r="P586" i="1" s="1"/>
  <c r="WV820" i="1"/>
  <c r="P630" i="1" s="1"/>
  <c r="JR826" i="1"/>
  <c r="T566" i="1" s="1"/>
  <c r="BA826" i="1"/>
  <c r="T616" i="1" s="1"/>
  <c r="TA826" i="1"/>
  <c r="T620" i="1" s="1"/>
  <c r="ND826" i="1"/>
  <c r="T529" i="1" s="1"/>
  <c r="BS826" i="1"/>
  <c r="T591" i="1" s="1"/>
  <c r="FN802" i="1"/>
  <c r="D640" i="1" s="1"/>
  <c r="FM870" i="1"/>
  <c r="D483" i="1" s="1"/>
  <c r="UK844" i="1"/>
  <c r="AF642" i="1" s="1"/>
  <c r="AGV870" i="1"/>
  <c r="P503" i="1" s="1"/>
  <c r="AGW802" i="1"/>
  <c r="D616" i="1" s="1"/>
  <c r="CT868" i="1"/>
  <c r="AW545" i="1" s="1"/>
  <c r="GN870" i="1"/>
  <c r="D475" i="1" s="1"/>
  <c r="GO802" i="1"/>
  <c r="D593" i="1" s="1"/>
  <c r="JI802" i="1"/>
  <c r="D574" i="1" s="1"/>
  <c r="JH870" i="1"/>
  <c r="H475" i="1" s="1"/>
  <c r="ADS870" i="1"/>
  <c r="ADT802" i="1"/>
  <c r="CK802" i="1"/>
  <c r="D620" i="1" s="1"/>
  <c r="CJ870" i="1"/>
  <c r="NV802" i="1"/>
  <c r="D647" i="1" s="1"/>
  <c r="NU870" i="1"/>
  <c r="H481" i="1" s="1"/>
  <c r="CA870" i="1"/>
  <c r="D470" i="1" s="1"/>
  <c r="CB802" i="1"/>
  <c r="D644" i="1" s="1"/>
  <c r="PW870" i="1"/>
  <c r="L476" i="1" s="1"/>
  <c r="PX802" i="1"/>
  <c r="D534" i="1" s="1"/>
  <c r="LB802" i="1"/>
  <c r="D579" i="1" s="1"/>
  <c r="LA870" i="1"/>
  <c r="H479" i="1" s="1"/>
  <c r="AFC870" i="1"/>
  <c r="AFD802" i="1"/>
  <c r="AI820" i="1"/>
  <c r="P634" i="1" s="1"/>
  <c r="PF820" i="1"/>
  <c r="P583" i="1" s="1"/>
  <c r="ADT820" i="1"/>
  <c r="JR820" i="1"/>
  <c r="P592" i="1" s="1"/>
  <c r="H820" i="1"/>
  <c r="P551" i="1" s="1"/>
  <c r="EV820" i="1"/>
  <c r="P633" i="1" s="1"/>
  <c r="JI820" i="1"/>
  <c r="P637" i="1" s="1"/>
  <c r="MC856" i="1"/>
  <c r="AN617" i="1" s="1"/>
  <c r="AHF802" i="1"/>
  <c r="D535" i="1" s="1"/>
  <c r="AHE870" i="1"/>
  <c r="P474" i="1" s="1"/>
  <c r="AR868" i="1"/>
  <c r="AW537" i="1" s="1"/>
  <c r="BA808" i="1"/>
  <c r="H519" i="1" s="1"/>
  <c r="LT808" i="1"/>
  <c r="H517" i="1" s="1"/>
  <c r="ADT808" i="1"/>
  <c r="Z808" i="1"/>
  <c r="H596" i="1" s="1"/>
  <c r="ND808" i="1"/>
  <c r="H524" i="1" s="1"/>
  <c r="TA808" i="1"/>
  <c r="H522" i="1" s="1"/>
  <c r="CB808" i="1"/>
  <c r="H588" i="1" s="1"/>
  <c r="FW808" i="1"/>
  <c r="H542" i="1" s="1"/>
  <c r="ML850" i="1"/>
  <c r="AJ519" i="1" s="1"/>
  <c r="CT850" i="1"/>
  <c r="AJ589" i="1" s="1"/>
  <c r="LT868" i="1"/>
  <c r="AW612" i="1" s="1"/>
  <c r="LT856" i="1"/>
  <c r="AN542" i="1" s="1"/>
  <c r="RZ856" i="1"/>
  <c r="IQ856" i="1"/>
  <c r="AN557" i="1" s="1"/>
  <c r="PO856" i="1"/>
  <c r="AN543" i="1" s="1"/>
  <c r="AFV856" i="1"/>
  <c r="MC844" i="1"/>
  <c r="AF635" i="1" s="1"/>
  <c r="XV870" i="1"/>
  <c r="XW802" i="1"/>
  <c r="D619" i="1" s="1"/>
  <c r="AGW826" i="1"/>
  <c r="T575" i="1" s="1"/>
  <c r="YO832" i="1"/>
  <c r="X555" i="1" s="1"/>
  <c r="Z850" i="1"/>
  <c r="AJ566" i="1" s="1"/>
  <c r="Q850" i="1"/>
  <c r="AJ588" i="1" s="1"/>
  <c r="LT838" i="1"/>
  <c r="AB560" i="1" s="1"/>
  <c r="TS832" i="1"/>
  <c r="X572" i="1" s="1"/>
  <c r="XW814" i="1"/>
  <c r="L586" i="1" s="1"/>
  <c r="MU832" i="1"/>
  <c r="FN826" i="1"/>
  <c r="T580" i="1" s="1"/>
  <c r="AFU870" i="1"/>
  <c r="AFV802" i="1"/>
  <c r="WV802" i="1"/>
  <c r="D563" i="1" s="1"/>
  <c r="WU870" i="1"/>
  <c r="L478" i="1" s="1"/>
  <c r="YO826" i="1"/>
  <c r="T615" i="1" s="1"/>
  <c r="H844" i="1"/>
  <c r="AF533" i="1" s="1"/>
  <c r="PX844" i="1"/>
  <c r="AF580" i="1" s="1"/>
  <c r="VU844" i="1"/>
  <c r="AF562" i="1" s="1"/>
  <c r="LB844" i="1"/>
  <c r="AF587" i="1" s="1"/>
  <c r="AFD826" i="1"/>
  <c r="PO850" i="1"/>
  <c r="AJ609" i="1" s="1"/>
  <c r="DL850" i="1"/>
  <c r="AJ538" i="1" s="1"/>
  <c r="YO820" i="1"/>
  <c r="P588" i="1" s="1"/>
  <c r="CB832" i="1"/>
  <c r="X577" i="1" s="1"/>
  <c r="TA832" i="1"/>
  <c r="X528" i="1" s="1"/>
  <c r="VU832" i="1"/>
  <c r="X618" i="1" s="1"/>
  <c r="H832" i="1"/>
  <c r="X570" i="1" s="1"/>
  <c r="ML832" i="1"/>
  <c r="X590" i="1" s="1"/>
  <c r="NM826" i="1"/>
  <c r="T558" i="1" s="1"/>
  <c r="SR826" i="1"/>
  <c r="T626" i="1" s="1"/>
  <c r="TA814" i="1"/>
  <c r="L543" i="1" s="1"/>
  <c r="UK850" i="1"/>
  <c r="AJ651" i="1" s="1"/>
  <c r="PF850" i="1"/>
  <c r="AJ531" i="1" s="1"/>
  <c r="AGN838" i="1"/>
  <c r="AB561" i="1" s="1"/>
  <c r="BA838" i="1"/>
  <c r="AB583" i="1" s="1"/>
  <c r="TS844" i="1"/>
  <c r="AF576" i="1" s="1"/>
  <c r="KA832" i="1"/>
  <c r="X614" i="1" s="1"/>
  <c r="CT832" i="1"/>
  <c r="X565" i="1" s="1"/>
  <c r="NM832" i="1"/>
  <c r="X582" i="1" s="1"/>
  <c r="EM844" i="1"/>
  <c r="AF583" i="1" s="1"/>
  <c r="BA814" i="1"/>
  <c r="L553" i="1" s="1"/>
  <c r="AFM814" i="1"/>
  <c r="LK814" i="1"/>
  <c r="JI862" i="1"/>
  <c r="AR619" i="1" s="1"/>
  <c r="AGE862" i="1"/>
  <c r="AR517" i="1" s="1"/>
  <c r="FN856" i="1"/>
  <c r="AN548" i="1" s="1"/>
  <c r="SI808" i="1"/>
  <c r="H569" i="1" s="1"/>
  <c r="VC808" i="1"/>
  <c r="H643" i="1" s="1"/>
  <c r="DL808" i="1"/>
  <c r="H525" i="1" s="1"/>
  <c r="KA844" i="1"/>
  <c r="AF536" i="1" s="1"/>
  <c r="GO808" i="1"/>
  <c r="H613" i="1" s="1"/>
  <c r="DC826" i="1"/>
  <c r="T525" i="1" s="1"/>
  <c r="Z832" i="1"/>
  <c r="X548" i="1" s="1"/>
  <c r="JI814" i="1"/>
  <c r="L559" i="1" s="1"/>
  <c r="SR814" i="1"/>
  <c r="L518" i="1" s="1"/>
  <c r="BS814" i="1"/>
  <c r="L568" i="1" s="1"/>
  <c r="Z814" i="1"/>
  <c r="L589" i="1" s="1"/>
  <c r="AGW844" i="1"/>
  <c r="AF647" i="1" s="1"/>
  <c r="RZ820" i="1"/>
  <c r="AGW820" i="1"/>
  <c r="P620" i="1" s="1"/>
  <c r="BS820" i="1"/>
  <c r="P557" i="1" s="1"/>
  <c r="LT820" i="1"/>
  <c r="P642" i="1" s="1"/>
  <c r="CT826" i="1"/>
  <c r="T631" i="1" s="1"/>
  <c r="CK826" i="1"/>
  <c r="T603" i="1" s="1"/>
  <c r="AFM826" i="1"/>
  <c r="NV820" i="1"/>
  <c r="P525" i="1" s="1"/>
  <c r="WV856" i="1"/>
  <c r="AN574" i="1" s="1"/>
  <c r="QY820" i="1"/>
  <c r="P607" i="1" s="1"/>
  <c r="MK870" i="1"/>
  <c r="L469" i="1" s="1"/>
  <c r="ML802" i="1"/>
  <c r="D542" i="1" s="1"/>
  <c r="CS870" i="1"/>
  <c r="CT802" i="1"/>
  <c r="D594" i="1" s="1"/>
  <c r="VU802" i="1"/>
  <c r="D646" i="1" s="1"/>
  <c r="VT870" i="1"/>
  <c r="T508" i="1" s="1"/>
  <c r="Z838" i="1"/>
  <c r="AB533" i="1" s="1"/>
  <c r="KA802" i="1"/>
  <c r="D582" i="1" s="1"/>
  <c r="JZ870" i="1"/>
  <c r="L479" i="1" s="1"/>
  <c r="AGN802" i="1"/>
  <c r="D566" i="1" s="1"/>
  <c r="AGM870" i="1"/>
  <c r="AH870" i="1"/>
  <c r="D468" i="1" s="1"/>
  <c r="AI802" i="1"/>
  <c r="D547" i="1" s="1"/>
  <c r="AQ870" i="1"/>
  <c r="AR802" i="1"/>
  <c r="D617" i="1" s="1"/>
  <c r="OM870" i="1"/>
  <c r="P505" i="1" s="1"/>
  <c r="ON802" i="1"/>
  <c r="D560" i="1" s="1"/>
  <c r="IY870" i="1"/>
  <c r="H474" i="1" s="1"/>
  <c r="IZ802" i="1"/>
  <c r="D568" i="1" s="1"/>
  <c r="SH870" i="1"/>
  <c r="L475" i="1" s="1"/>
  <c r="SI802" i="1"/>
  <c r="D624" i="1" s="1"/>
  <c r="MT870" i="1"/>
  <c r="MU802" i="1"/>
  <c r="CB820" i="1"/>
  <c r="P555" i="1" s="1"/>
  <c r="PX820" i="1"/>
  <c r="P541" i="1" s="1"/>
  <c r="BA820" i="1"/>
  <c r="P593" i="1" s="1"/>
  <c r="Z820" i="1"/>
  <c r="P561" i="1" s="1"/>
  <c r="IQ820" i="1"/>
  <c r="P580" i="1" s="1"/>
  <c r="ML820" i="1"/>
  <c r="P542" i="1" s="1"/>
  <c r="JR808" i="1"/>
  <c r="H527" i="1" s="1"/>
  <c r="Q838" i="1"/>
  <c r="AB531" i="1" s="1"/>
  <c r="AFV826" i="1"/>
  <c r="LB826" i="1"/>
  <c r="T561" i="1" s="1"/>
  <c r="ON826" i="1"/>
  <c r="T636" i="1" s="1"/>
  <c r="KJ838" i="1"/>
  <c r="ML808" i="1"/>
  <c r="H644" i="1" s="1"/>
  <c r="JR838" i="1"/>
  <c r="AB568" i="1" s="1"/>
  <c r="MU862" i="1"/>
  <c r="LK838" i="1"/>
  <c r="QY832" i="1"/>
  <c r="X640" i="1" s="1"/>
  <c r="SI844" i="1"/>
  <c r="AF624" i="1" s="1"/>
  <c r="SI820" i="1"/>
  <c r="P550" i="1" s="1"/>
  <c r="AGW868" i="1"/>
  <c r="AW600" i="1" s="1"/>
  <c r="BS808" i="1"/>
  <c r="H616" i="1" s="1"/>
  <c r="PO808" i="1"/>
  <c r="H539" i="1" s="1"/>
  <c r="AGN808" i="1"/>
  <c r="H591" i="1" s="1"/>
  <c r="AR808" i="1"/>
  <c r="H593" i="1" s="1"/>
  <c r="ON808" i="1"/>
  <c r="H595" i="1" s="1"/>
  <c r="AFM808" i="1"/>
  <c r="PX808" i="1"/>
  <c r="H631" i="1" s="1"/>
  <c r="IZ808" i="1"/>
  <c r="H612" i="1" s="1"/>
  <c r="ML814" i="1"/>
  <c r="L517" i="1" s="1"/>
  <c r="ON850" i="1"/>
  <c r="AJ522" i="1" s="1"/>
  <c r="KA850" i="1"/>
  <c r="AJ612" i="1" s="1"/>
  <c r="CK856" i="1"/>
  <c r="AN578" i="1" s="1"/>
  <c r="QY856" i="1"/>
  <c r="AN612" i="1" s="1"/>
  <c r="ML856" i="1"/>
  <c r="AN623" i="1" s="1"/>
  <c r="EV856" i="1"/>
  <c r="AN639" i="1" s="1"/>
  <c r="JI856" i="1"/>
  <c r="AN649" i="1" s="1"/>
  <c r="SI856" i="1"/>
  <c r="AN627" i="1" s="1"/>
  <c r="YO814" i="1"/>
  <c r="L613" i="1" s="1"/>
  <c r="IQ844" i="1"/>
  <c r="AF520" i="1" s="1"/>
  <c r="XW820" i="1"/>
  <c r="P519" i="1" s="1"/>
  <c r="LK844" i="1"/>
  <c r="CT814" i="1"/>
  <c r="L545" i="1" s="1"/>
  <c r="PX814" i="1"/>
  <c r="L577" i="1" s="1"/>
  <c r="MC814" i="1"/>
  <c r="L611" i="1" s="1"/>
  <c r="EV850" i="1"/>
  <c r="AJ567" i="1" s="1"/>
  <c r="AGW832" i="1"/>
  <c r="X611" i="1" s="1"/>
  <c r="BA856" i="1"/>
  <c r="AN546" i="1" s="1"/>
  <c r="NV856" i="1"/>
  <c r="AN611" i="1" s="1"/>
  <c r="TA850" i="1"/>
  <c r="AJ610" i="1" s="1"/>
  <c r="ND838" i="1"/>
  <c r="AB542" i="1" s="1"/>
  <c r="KJ814" i="1"/>
  <c r="ADT826" i="1"/>
  <c r="MC802" i="1"/>
  <c r="D613" i="1" s="1"/>
  <c r="MB870" i="1"/>
  <c r="DC838" i="1"/>
  <c r="AB608" i="1" s="1"/>
  <c r="KJ856" i="1"/>
  <c r="IZ856" i="1"/>
  <c r="AN636" i="1" s="1"/>
  <c r="DC850" i="1"/>
  <c r="AJ550" i="1" s="1"/>
  <c r="PO844" i="1"/>
  <c r="AF613" i="1" s="1"/>
  <c r="ADT844" i="1"/>
  <c r="LT844" i="1"/>
  <c r="AF563" i="1" s="1"/>
  <c r="MU814" i="1"/>
  <c r="QG850" i="1"/>
  <c r="AJ552" i="1" s="1"/>
  <c r="PX850" i="1"/>
  <c r="AJ636" i="1" s="1"/>
  <c r="PO832" i="1"/>
  <c r="X632" i="1" s="1"/>
  <c r="DC832" i="1"/>
  <c r="X518" i="1" s="1"/>
  <c r="WV832" i="1"/>
  <c r="X597" i="1" s="1"/>
  <c r="IZ814" i="1"/>
  <c r="L565" i="1" s="1"/>
  <c r="AR826" i="1"/>
  <c r="T534" i="1" s="1"/>
  <c r="MC820" i="1"/>
  <c r="P600" i="1" s="1"/>
  <c r="JR850" i="1"/>
  <c r="AJ521" i="1" s="1"/>
  <c r="QY850" i="1"/>
  <c r="AJ641" i="1" s="1"/>
  <c r="GO850" i="1"/>
  <c r="AJ623" i="1" s="1"/>
  <c r="TA844" i="1"/>
  <c r="AF561" i="1" s="1"/>
  <c r="VC838" i="1"/>
  <c r="AB644" i="1" s="1"/>
  <c r="BS838" i="1"/>
  <c r="AB535" i="1" s="1"/>
  <c r="Q832" i="1"/>
  <c r="X578" i="1" s="1"/>
  <c r="QG832" i="1"/>
  <c r="X598" i="1" s="1"/>
  <c r="ADT832" i="1"/>
  <c r="SI832" i="1"/>
  <c r="X579" i="1" s="1"/>
  <c r="AGE844" i="1"/>
  <c r="AF610" i="1" s="1"/>
  <c r="JR844" i="1"/>
  <c r="AF550" i="1" s="1"/>
  <c r="AFM844" i="1"/>
  <c r="SI814" i="1"/>
  <c r="L570" i="1" s="1"/>
  <c r="AGN814" i="1"/>
  <c r="L541" i="1" s="1"/>
  <c r="AGE814" i="1"/>
  <c r="L585" i="1" s="1"/>
  <c r="AHF808" i="1"/>
  <c r="H549" i="1" s="1"/>
  <c r="MC808" i="1"/>
  <c r="H556" i="1" s="1"/>
  <c r="AGW862" i="1"/>
  <c r="AR639" i="1" s="1"/>
  <c r="UK808" i="1"/>
  <c r="H651" i="1" s="1"/>
  <c r="SI862" i="1"/>
  <c r="AR550" i="1" s="1"/>
  <c r="CB814" i="1"/>
  <c r="L519" i="1" s="1"/>
  <c r="IQ814" i="1"/>
  <c r="L635" i="1" s="1"/>
  <c r="UK814" i="1"/>
  <c r="L562" i="1" s="1"/>
  <c r="KJ820" i="1"/>
  <c r="ON820" i="1"/>
  <c r="P621" i="1" s="1"/>
  <c r="EM826" i="1"/>
  <c r="T625" i="1" s="1"/>
  <c r="Q826" i="1"/>
  <c r="T564" i="1" s="1"/>
  <c r="DL826" i="1"/>
  <c r="T559" i="1" s="1"/>
  <c r="IQ826" i="1"/>
  <c r="T585" i="1" s="1"/>
  <c r="AGE826" i="1"/>
  <c r="T560" i="1" s="1"/>
  <c r="KA826" i="1"/>
  <c r="T622" i="1" s="1"/>
  <c r="AHF820" i="1"/>
  <c r="P562" i="1" s="1"/>
  <c r="EM802" i="1"/>
  <c r="D572" i="1" s="1"/>
  <c r="EL870" i="1"/>
  <c r="H470" i="1" s="1"/>
  <c r="YO802" i="1"/>
  <c r="D612" i="1" s="1"/>
  <c r="YN870" i="1"/>
  <c r="P495" i="1" s="1"/>
  <c r="IQ838" i="1"/>
  <c r="AB620" i="1" s="1"/>
  <c r="FN838" i="1"/>
  <c r="AB540" i="1" s="1"/>
  <c r="AR838" i="1"/>
  <c r="AB554" i="1" s="1"/>
  <c r="KJ850" i="1"/>
  <c r="XW838" i="1"/>
  <c r="AB580" i="1" s="1"/>
  <c r="BS802" i="1"/>
  <c r="D622" i="1" s="1"/>
  <c r="BR870" i="1"/>
  <c r="D478" i="1" s="1"/>
  <c r="PN870" i="1"/>
  <c r="P483" i="1" s="1"/>
  <c r="PO802" i="1"/>
  <c r="D529" i="1" s="1"/>
  <c r="FV870" i="1"/>
  <c r="FW802" i="1"/>
  <c r="D518" i="1" s="1"/>
  <c r="BJ802" i="1"/>
  <c r="D632" i="1" s="1"/>
  <c r="BI870" i="1"/>
  <c r="D472" i="1" s="1"/>
  <c r="QF870" i="1"/>
  <c r="QG802" i="1"/>
  <c r="D555" i="1" s="1"/>
  <c r="DK870" i="1"/>
  <c r="D474" i="1" s="1"/>
  <c r="DL802" i="1"/>
  <c r="D551" i="1" s="1"/>
  <c r="JR802" i="1"/>
  <c r="D521" i="1" s="1"/>
  <c r="JQ870" i="1"/>
  <c r="H468" i="1" s="1"/>
  <c r="SZ870" i="1"/>
  <c r="L467" i="1" s="1"/>
  <c r="TA802" i="1"/>
  <c r="D559" i="1" s="1"/>
  <c r="IQ802" i="1"/>
  <c r="D629" i="1" s="1"/>
  <c r="IP870" i="1"/>
  <c r="L474" i="1" s="1"/>
  <c r="RZ802" i="1"/>
  <c r="RY870" i="1"/>
  <c r="FW820" i="1"/>
  <c r="P601" i="1" s="1"/>
  <c r="VC820" i="1"/>
  <c r="P622" i="1" s="1"/>
  <c r="DL820" i="1"/>
  <c r="P598" i="1" s="1"/>
  <c r="CK820" i="1"/>
  <c r="P538" i="1" s="1"/>
  <c r="LB820" i="1"/>
  <c r="P591" i="1" s="1"/>
  <c r="AR820" i="1"/>
  <c r="P581" i="1" s="1"/>
  <c r="UK820" i="1"/>
  <c r="P535" i="1" s="1"/>
  <c r="SR808" i="1"/>
  <c r="H537" i="1" s="1"/>
  <c r="AGW838" i="1"/>
  <c r="AB649" i="1" s="1"/>
  <c r="WV838" i="1"/>
  <c r="AB621" i="1" s="1"/>
  <c r="QY826" i="1"/>
  <c r="T551" i="1" s="1"/>
  <c r="TS838" i="1"/>
  <c r="AB622" i="1" s="1"/>
  <c r="FN808" i="1"/>
  <c r="H615" i="1" s="1"/>
  <c r="AFV862" i="1"/>
  <c r="NM820" i="1"/>
  <c r="P631" i="1" s="1"/>
  <c r="MC838" i="1"/>
  <c r="AB581" i="1" s="1"/>
  <c r="WV814" i="1"/>
  <c r="L546" i="1" s="1"/>
  <c r="DC868" i="1"/>
  <c r="AW561" i="1" s="1"/>
  <c r="LB868" i="1"/>
  <c r="AW546" i="1" s="1"/>
  <c r="EV808" i="1"/>
  <c r="H576" i="1" s="1"/>
  <c r="QG808" i="1"/>
  <c r="H585" i="1" s="1"/>
  <c r="DC808" i="1"/>
  <c r="H536" i="1" s="1"/>
  <c r="PF808" i="1"/>
  <c r="H637" i="1" s="1"/>
  <c r="RZ808" i="1"/>
  <c r="Q808" i="1"/>
  <c r="H587" i="1" s="1"/>
  <c r="VU808" i="1"/>
  <c r="H652" i="1" s="1"/>
  <c r="ON814" i="1"/>
  <c r="L642" i="1" s="1"/>
  <c r="NV850" i="1"/>
  <c r="AJ650" i="1" s="1"/>
  <c r="FW850" i="1"/>
  <c r="AJ617" i="1" s="1"/>
  <c r="LK868" i="1"/>
  <c r="AGN856" i="1"/>
  <c r="AN613" i="1" s="1"/>
  <c r="H856" i="1"/>
  <c r="AN594" i="1" s="1"/>
  <c r="PF856" i="1"/>
  <c r="AN650" i="1" s="1"/>
  <c r="GO856" i="1"/>
  <c r="AN645" i="1" s="1"/>
  <c r="AR856" i="1"/>
  <c r="AN609" i="1" s="1"/>
  <c r="LB856" i="1"/>
  <c r="AN555" i="1" s="1"/>
  <c r="VC856" i="1"/>
  <c r="AN520" i="1" s="1"/>
  <c r="SR838" i="1"/>
  <c r="AB598" i="1" s="1"/>
  <c r="ML838" i="1"/>
  <c r="AB615" i="1" s="1"/>
  <c r="AFD814" i="1"/>
  <c r="AFV814" i="1"/>
  <c r="TS826" i="1"/>
  <c r="T648" i="1" s="1"/>
  <c r="EM832" i="1"/>
  <c r="X539" i="1" s="1"/>
  <c r="QG856" i="1"/>
  <c r="AN547" i="1" s="1"/>
  <c r="AGW850" i="1"/>
  <c r="AJ631" i="1" s="1"/>
  <c r="MU826" i="1"/>
  <c r="XW826" i="1"/>
  <c r="T595" i="1" s="1"/>
  <c r="AGW814" i="1"/>
  <c r="L607" i="1" s="1"/>
  <c r="JI832" i="1"/>
  <c r="X564" i="1" s="1"/>
  <c r="TR870" i="1"/>
  <c r="TS802" i="1"/>
  <c r="D639" i="1" s="1"/>
  <c r="IZ838" i="1"/>
  <c r="AB530" i="1" s="1"/>
  <c r="WV826" i="1"/>
  <c r="T548" i="1" s="1"/>
  <c r="CB844" i="1"/>
  <c r="AF556" i="1" s="1"/>
  <c r="H814" i="1"/>
  <c r="L574" i="1" s="1"/>
  <c r="DC814" i="1"/>
  <c r="L544" i="1" s="1"/>
  <c r="AI850" i="1"/>
  <c r="AJ627" i="1" s="1"/>
  <c r="IZ832" i="1"/>
  <c r="X522" i="1" s="1"/>
  <c r="Q844" i="1"/>
  <c r="AF603" i="1" s="1"/>
  <c r="BS844" i="1"/>
  <c r="AF601" i="1" s="1"/>
  <c r="AR844" i="1"/>
  <c r="AF554" i="1" s="1"/>
  <c r="SR844" i="1"/>
  <c r="AF631" i="1" s="1"/>
  <c r="BA844" i="1"/>
  <c r="AF532" i="1" s="1"/>
  <c r="QG844" i="1"/>
  <c r="AF570" i="1" s="1"/>
  <c r="LB814" i="1"/>
  <c r="L598" i="1" s="1"/>
  <c r="MU808" i="1"/>
  <c r="SI850" i="1"/>
  <c r="AJ533" i="1" s="1"/>
  <c r="RZ850" i="1"/>
  <c r="BA832" i="1"/>
  <c r="X609" i="1" s="1"/>
  <c r="LB832" i="1"/>
  <c r="X628" i="1" s="1"/>
  <c r="CK832" i="1"/>
  <c r="X569" i="1" s="1"/>
  <c r="ND832" i="1"/>
  <c r="X525" i="1" s="1"/>
  <c r="TS814" i="1"/>
  <c r="L599" i="1" s="1"/>
  <c r="AFV844" i="1"/>
  <c r="AGN844" i="1"/>
  <c r="AF581" i="1" s="1"/>
  <c r="BJ826" i="1"/>
  <c r="T546" i="1" s="1"/>
  <c r="AI826" i="1"/>
  <c r="T562" i="1" s="1"/>
  <c r="H826" i="1"/>
  <c r="T526" i="1" s="1"/>
  <c r="AHF844" i="1"/>
  <c r="AF574" i="1" s="1"/>
  <c r="AHF832" i="1"/>
  <c r="X608" i="1" s="1"/>
  <c r="AGE850" i="1"/>
  <c r="AJ549" i="1" s="1"/>
  <c r="LK820" i="1"/>
  <c r="EV862" i="1"/>
  <c r="AR570" i="1" s="1"/>
  <c r="VU838" i="1"/>
  <c r="AB604" i="1" s="1"/>
  <c r="JI838" i="1"/>
  <c r="AB527" i="1" s="1"/>
  <c r="AGE832" i="1"/>
  <c r="X527" i="1" s="1"/>
  <c r="EM808" i="1"/>
  <c r="H621" i="1" s="1"/>
  <c r="FW832" i="1"/>
  <c r="X593" i="1" s="1"/>
  <c r="FN844" i="1"/>
  <c r="AF629" i="1" s="1"/>
  <c r="KJ808" i="1"/>
  <c r="CK808" i="1"/>
  <c r="H564" i="1" s="1"/>
  <c r="LK808" i="1"/>
  <c r="AFV808" i="1"/>
  <c r="WV862" i="1"/>
  <c r="AR612" i="1" s="1"/>
  <c r="LK856" i="1"/>
  <c r="AGE808" i="1"/>
  <c r="H566" i="1" s="1"/>
  <c r="QY814" i="1"/>
  <c r="L576" i="1" s="1"/>
  <c r="FN814" i="1"/>
  <c r="L610" i="1" s="1"/>
  <c r="JR814" i="1"/>
  <c r="L528" i="1" s="1"/>
  <c r="EM814" i="1"/>
  <c r="L523" i="1" s="1"/>
  <c r="FW814" i="1"/>
  <c r="L595" i="1" s="1"/>
  <c r="PF814" i="1"/>
  <c r="L588" i="1" s="1"/>
  <c r="AFV820" i="1"/>
  <c r="ML868" i="1"/>
  <c r="AW579" i="1" s="1"/>
  <c r="CT820" i="1"/>
  <c r="P526" i="1" s="1"/>
  <c r="MU820" i="1"/>
  <c r="TS820" i="1"/>
  <c r="P635" i="1" s="1"/>
  <c r="CB826" i="1"/>
  <c r="T537" i="1" s="1"/>
  <c r="KJ826" i="1"/>
  <c r="ML826" i="1"/>
  <c r="T592" i="1" s="1"/>
  <c r="TS808" i="1"/>
  <c r="H636" i="1" s="1"/>
  <c r="NC870" i="1"/>
  <c r="P470" i="1" s="1"/>
  <c r="ND802" i="1"/>
  <c r="D549" i="1" s="1"/>
  <c r="LJ870" i="1"/>
  <c r="H484" i="1" s="1"/>
  <c r="LK802" i="1"/>
  <c r="MU856" i="1"/>
  <c r="NV838" i="1"/>
  <c r="AB595" i="1" s="1"/>
  <c r="H838" i="1"/>
  <c r="AB576" i="1" s="1"/>
  <c r="NM844" i="1"/>
  <c r="AF526" i="1" s="1"/>
  <c r="TS856" i="1"/>
  <c r="AN580" i="1" s="1"/>
  <c r="AZ870" i="1"/>
  <c r="D480" i="1" s="1"/>
  <c r="BA802" i="1"/>
  <c r="D633" i="1" s="1"/>
  <c r="EU870" i="1"/>
  <c r="H471" i="1" s="1"/>
  <c r="EV802" i="1"/>
  <c r="D540" i="1" s="1"/>
  <c r="SQ870" i="1"/>
  <c r="L468" i="1" s="1"/>
  <c r="SR802" i="1"/>
  <c r="D544" i="1" s="1"/>
  <c r="Z802" i="1"/>
  <c r="D556" i="1" s="1"/>
  <c r="DC802" i="1"/>
  <c r="D580" i="1" s="1"/>
  <c r="DB870" i="1"/>
  <c r="H467" i="1" s="1"/>
  <c r="P870" i="1"/>
  <c r="D473" i="1" s="1"/>
  <c r="Q802" i="1"/>
  <c r="D590" i="1" s="1"/>
  <c r="PF802" i="1"/>
  <c r="D608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603" i="1" s="1"/>
  <c r="VU820" i="1"/>
  <c r="P650" i="1" s="1"/>
  <c r="GO820" i="1"/>
  <c r="P573" i="1" s="1"/>
  <c r="DC820" i="1"/>
  <c r="P518" i="1" s="1"/>
  <c r="PO820" i="1"/>
  <c r="P647" i="1" s="1"/>
  <c r="BJ820" i="1"/>
  <c r="P537" i="1" s="1"/>
  <c r="YO808" i="1"/>
  <c r="H567" i="1" s="1"/>
  <c r="DL838" i="1"/>
  <c r="AB557" i="1" s="1"/>
  <c r="LK826" i="1"/>
  <c r="IZ820" i="1"/>
  <c r="P589" i="1" s="1"/>
  <c r="ON838" i="1"/>
  <c r="AB638" i="1" s="1"/>
  <c r="LT814" i="1"/>
  <c r="L580" i="1" s="1"/>
  <c r="CK814" i="1"/>
  <c r="L542" i="1" s="1"/>
  <c r="FW838" i="1"/>
  <c r="AB645" i="1" s="1"/>
  <c r="Q820" i="1"/>
  <c r="P567" i="1" s="1"/>
  <c r="RZ868" i="1"/>
  <c r="H808" i="1"/>
  <c r="H580" i="1" s="1"/>
  <c r="LB808" i="1"/>
  <c r="H548" i="1" s="1"/>
  <c r="WV808" i="1"/>
  <c r="H641" i="1" s="1"/>
  <c r="IQ808" i="1"/>
  <c r="H586" i="1" s="1"/>
  <c r="QY808" i="1"/>
  <c r="H611" i="1" s="1"/>
  <c r="BJ808" i="1"/>
  <c r="H526" i="1" s="1"/>
  <c r="AI808" i="1"/>
  <c r="H523" i="1" s="1"/>
  <c r="SR850" i="1"/>
  <c r="AJ647" i="1" s="1"/>
  <c r="BS868" i="1"/>
  <c r="AW595" i="1" s="1"/>
  <c r="AI856" i="1"/>
  <c r="AN589" i="1" s="1"/>
  <c r="PX856" i="1"/>
  <c r="AN582" i="1" s="1"/>
  <c r="DL856" i="1"/>
  <c r="AN522" i="1" s="1"/>
  <c r="ADT856" i="1"/>
  <c r="AGW808" i="1"/>
  <c r="H598" i="1" s="1"/>
  <c r="AFM862" i="1"/>
  <c r="NM802" i="1"/>
  <c r="D599" i="1" s="1"/>
  <c r="NL870" i="1"/>
  <c r="L483" i="1" s="1"/>
  <c r="GO826" i="1"/>
  <c r="T533" i="1" s="1"/>
  <c r="XW844" i="1"/>
  <c r="AF618" i="1" s="1"/>
  <c r="TA856" i="1"/>
  <c r="AN539" i="1" s="1"/>
  <c r="AFD856" i="1"/>
  <c r="JI850" i="1"/>
  <c r="AJ600" i="1" s="1"/>
  <c r="MC826" i="1"/>
  <c r="T605" i="1" s="1"/>
  <c r="NM814" i="1"/>
  <c r="L637" i="1" s="1"/>
  <c r="ML862" i="1"/>
  <c r="AR540" i="1" s="1"/>
  <c r="LT802" i="1"/>
  <c r="D546" i="1" s="1"/>
  <c r="LS870" i="1"/>
  <c r="L471" i="1" s="1"/>
  <c r="QY802" i="1"/>
  <c r="D628" i="1" s="1"/>
  <c r="QX870" i="1"/>
  <c r="AGD870" i="1"/>
  <c r="P476" i="1" s="1"/>
  <c r="AGE802" i="1"/>
  <c r="D552" i="1" s="1"/>
  <c r="NM838" i="1"/>
  <c r="AB635" i="1" s="1"/>
  <c r="FN820" i="1"/>
  <c r="P563" i="1" s="1"/>
  <c r="NV826" i="1"/>
  <c r="T573" i="1" s="1"/>
  <c r="BS856" i="1"/>
  <c r="AN581" i="1" s="1"/>
  <c r="P477" i="1" l="1"/>
  <c r="N337" i="1"/>
  <c r="H477" i="1"/>
  <c r="N323" i="1"/>
  <c r="P493" i="1"/>
  <c r="N327" i="1"/>
  <c r="T504" i="1"/>
  <c r="N339" i="1"/>
  <c r="L472" i="1"/>
  <c r="N331" i="1"/>
  <c r="D467" i="1"/>
  <c r="N324" i="1"/>
  <c r="L482" i="1"/>
  <c r="N338" i="1"/>
  <c r="P504" i="1"/>
  <c r="N336" i="1"/>
  <c r="P478" i="1"/>
  <c r="N326" i="1"/>
  <c r="D477" i="1"/>
  <c r="N330" i="1"/>
  <c r="H476" i="1"/>
  <c r="N328" i="1"/>
  <c r="T502" i="1"/>
  <c r="N329" i="1"/>
  <c r="H478" i="1"/>
  <c r="T503" i="1"/>
  <c r="N334" i="1"/>
  <c r="G20" i="1"/>
  <c r="G28" i="1"/>
  <c r="G35" i="1"/>
  <c r="G57" i="1"/>
  <c r="G83" i="1"/>
  <c r="G119" i="1"/>
  <c r="G61" i="1"/>
  <c r="AEB870" i="1"/>
  <c r="D469" i="1"/>
  <c r="D476" i="1"/>
  <c r="H483" i="1"/>
  <c r="G37" i="1"/>
  <c r="G89" i="1"/>
  <c r="G79" i="1"/>
  <c r="AET870" i="1"/>
  <c r="AEU844" i="1"/>
  <c r="AEK870" i="1"/>
  <c r="AEL814" i="1"/>
  <c r="TI870" i="1"/>
  <c r="G23" i="1"/>
  <c r="G130" i="1"/>
  <c r="G58" i="1"/>
  <c r="G34" i="1"/>
  <c r="G120" i="1"/>
  <c r="G131" i="1"/>
  <c r="G92" i="1"/>
  <c r="G86" i="1"/>
  <c r="G121" i="1"/>
  <c r="G15" i="1"/>
  <c r="G76" i="1"/>
  <c r="G84" i="1"/>
  <c r="G41" i="1"/>
  <c r="G53" i="1"/>
  <c r="G52" i="1"/>
  <c r="G129" i="1"/>
  <c r="G74" i="1"/>
  <c r="G137" i="1"/>
  <c r="G40" i="1"/>
  <c r="G29" i="1"/>
  <c r="G122" i="1"/>
  <c r="G44" i="1"/>
  <c r="G95" i="1"/>
  <c r="G9" i="1"/>
  <c r="G93" i="1"/>
  <c r="G45" i="1"/>
  <c r="G136" i="1"/>
  <c r="G21" i="1"/>
  <c r="G8" i="1"/>
  <c r="G123" i="1"/>
  <c r="G63" i="1"/>
  <c r="G51" i="1"/>
  <c r="G78" i="1"/>
  <c r="G94" i="1"/>
  <c r="G19" i="1"/>
  <c r="G81" i="1"/>
  <c r="G111" i="1"/>
  <c r="G870" i="1"/>
  <c r="H802" i="1"/>
  <c r="D601" i="1" s="1"/>
  <c r="D471" i="1" l="1"/>
  <c r="N332" i="1"/>
  <c r="P509" i="1"/>
  <c r="N335" i="1"/>
  <c r="G135" i="1"/>
  <c r="D3" i="6" l="1"/>
  <c r="P178" i="1" l="1"/>
  <c r="N365" i="1"/>
  <c r="G42" i="1"/>
  <c r="G3" i="1"/>
  <c r="G46" i="1"/>
  <c r="G32" i="1"/>
  <c r="G4" i="1"/>
  <c r="G25" i="1"/>
  <c r="G30" i="1"/>
  <c r="G10" i="1"/>
  <c r="G11" i="1"/>
  <c r="G47" i="1"/>
  <c r="G24" i="1"/>
  <c r="G50" i="1"/>
  <c r="G16" i="1"/>
  <c r="G295" i="1" l="1"/>
  <c r="Y821" i="1" l="1"/>
  <c r="E1682" i="1" l="1"/>
  <c r="E1907" i="1"/>
  <c r="Z826" i="1"/>
  <c r="T607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56" i="1"/>
  <c r="E2255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<sst xmlns="http://schemas.openxmlformats.org/spreadsheetml/2006/main" count="128145" uniqueCount="5807">
  <si>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</si>
  <si>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</si>
  <si>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</si>
  <si>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</si>
  <si>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</si>
  <si>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</si>
  <si>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</si>
  <si>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</si>
  <si>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</si>
  <si>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</si>
  <si>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</si>
  <si>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</si>
  <si>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</si>
  <si>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</si>
  <si>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</si>
  <si>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</si>
  <si>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</si>
  <si>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</si>
  <si>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</si>
  <si>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</si>
  <si>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</si>
  <si>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</si>
  <si>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</si>
  <si>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</si>
  <si>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</si>
  <si>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</si>
  <si>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</si>
  <si>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</si>
  <si>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</si>
  <si>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</si>
  <si>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</si>
  <si>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</si>
  <si>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</si>
  <si>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</si>
  <si>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</si>
  <si>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</si>
  <si>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</si>
  <si>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</si>
  <si>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</si>
  <si>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</si>
  <si>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</si>
  <si>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</si>
  <si>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</si>
  <si>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</si>
  <si>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</si>
  <si>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</si>
  <si>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</si>
  <si>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</si>
  <si>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</si>
  <si>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</si>
  <si>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</si>
  <si>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</si>
  <si>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</si>
  <si>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</si>
  <si>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</si>
  <si>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</si>
  <si>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</si>
  <si>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</si>
  <si>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</si>
  <si>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</si>
  <si>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</si>
  <si>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</si>
  <si>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</si>
  <si>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</si>
  <si>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</si>
  <si>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</si>
  <si>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</si>
  <si>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</si>
  <si>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</si>
  <si>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</si>
  <si>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</si>
  <si>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</si>
  <si>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</si>
  <si>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</si>
  <si>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</si>
  <si>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</si>
  <si>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</si>
  <si>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</si>
  <si>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</si>
  <si>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</si>
  <si>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</si>
  <si>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</si>
  <si>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</si>
  <si>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</si>
  <si>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</si>
  <si>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</si>
  <si>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</si>
  <si>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</si>
  <si>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</si>
  <si>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</si>
  <si>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</si>
  <si>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</si>
  <si>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</si>
  <si>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</si>
  <si>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</si>
  <si>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</si>
  <si>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</si>
  <si>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</si>
  <si>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</si>
  <si>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</si>
  <si>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</si>
  <si>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</si>
  <si>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</si>
  <si>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</si>
  <si>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</si>
  <si>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</si>
  <si>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</si>
  <si>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</si>
  <si>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</si>
  <si>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</si>
  <si>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</si>
  <si>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</si>
  <si>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</si>
  <si>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</si>
  <si>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</si>
  <si>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</si>
  <si>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</si>
  <si>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</si>
  <si>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</si>
  <si>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</si>
  <si>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</si>
  <si>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</si>
  <si>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</si>
  <si>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</si>
  <si>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</si>
  <si>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</si>
  <si>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</si>
  <si>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</si>
  <si>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</si>
  <si>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</si>
  <si>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</si>
  <si>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</si>
  <si>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</si>
  <si>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</si>
  <si>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</si>
  <si>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</si>
  <si>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</si>
  <si>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</si>
  <si>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</si>
  <si>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</si>
  <si>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</si>
  <si>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</si>
  <si>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</si>
  <si>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</si>
  <si>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</si>
  <si>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</si>
  <si>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</si>
  <si>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</si>
  <si>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</si>
  <si>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</si>
  <si>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</si>
  <si>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</si>
  <si>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</si>
  <si>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</si>
  <si>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</si>
  <si>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</si>
  <si>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</si>
  <si>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</si>
  <si>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</si>
  <si>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</si>
  <si>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</si>
  <si>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</si>
  <si>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</si>
  <si>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</si>
  <si>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</si>
  <si>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</si>
  <si>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</si>
  <si>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</si>
  <si>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</si>
  <si>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</si>
  <si>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</si>
  <si>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</si>
  <si>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</si>
  <si>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</si>
  <si>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</si>
  <si>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</si>
  <si>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</si>
  <si>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</si>
  <si>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</si>
  <si>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</si>
  <si>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</si>
  <si>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</si>
  <si>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</si>
  <si>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</si>
  <si>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</si>
  <si>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</si>
  <si>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</si>
  <si>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</si>
  <si>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</si>
  <si>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</si>
  <si>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</si>
  <si>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</si>
  <si>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</si>
  <si>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</si>
  <si>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</si>
  <si>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</si>
  <si>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</si>
  <si>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</si>
  <si>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</si>
  <si>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</si>
  <si>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</si>
  <si>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</si>
  <si>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</si>
  <si>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</si>
  <si>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</si>
  <si>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</si>
  <si>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</si>
  <si>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</si>
  <si>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</si>
  <si>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</si>
  <si>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</si>
  <si>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</si>
  <si>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</si>
  <si>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</si>
  <si>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</si>
  <si>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</si>
  <si>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</si>
  <si>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</si>
  <si>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</si>
  <si>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</si>
  <si>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</si>
  <si>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</si>
  <si>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</si>
  <si>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</si>
  <si>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</si>
  <si>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</si>
  <si>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</si>
  <si>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</si>
  <si>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</si>
  <si>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</si>
  <si>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</si>
  <si>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</si>
  <si>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</si>
  <si>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</si>
  <si>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</si>
  <si>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</si>
  <si>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</si>
  <si>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</si>
  <si>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</si>
  <si>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</si>
  <si>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</si>
  <si>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</si>
  <si>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</si>
  <si>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</si>
  <si>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</si>
  <si>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</si>
  <si>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</si>
  <si>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</si>
  <si>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</si>
  <si>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</si>
  <si>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</si>
  <si>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</si>
  <si>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</si>
  <si>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</si>
  <si>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</si>
  <si>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</si>
  <si>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</si>
  <si>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</si>
  <si>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</si>
  <si>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</si>
  <si>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</si>
  <si>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</si>
  <si>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</si>
  <si>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</si>
  <si>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</si>
  <si>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</si>
  <si>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</si>
  <si>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</si>
  <si>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</si>
  <si>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</si>
  <si>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</si>
  <si>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</si>
  <si>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</si>
  <si>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</si>
  <si>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</si>
  <si>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</si>
  <si>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</si>
  <si>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</si>
  <si>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</si>
  <si>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</si>
  <si>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</si>
  <si>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</si>
  <si>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</si>
  <si>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</si>
  <si>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</si>
  <si>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</si>
  <si>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</si>
  <si>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</si>
  <si>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</si>
  <si>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</si>
  <si>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</si>
  <si>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</si>
  <si>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</si>
  <si>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</si>
  <si>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</si>
  <si>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</si>
  <si>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</si>
  <si>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</si>
  <si>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</si>
  <si>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</si>
  <si>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</si>
  <si>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</si>
  <si>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</si>
  <si>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</si>
  <si>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</si>
  <si>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</si>
  <si>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</si>
  <si>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</si>
  <si>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</si>
  <si>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</si>
  <si>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</si>
  <si>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</si>
  <si>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</si>
  <si>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</si>
  <si>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</si>
  <si>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</si>
  <si>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</si>
  <si>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</si>
  <si>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</si>
  <si>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</si>
  <si>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</si>
  <si>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</si>
  <si>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</si>
  <si>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</si>
  <si>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</si>
  <si>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</si>
  <si>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</si>
  <si>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</si>
  <si>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</si>
  <si>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</si>
  <si>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</si>
  <si>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</si>
  <si>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</si>
  <si>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</si>
  <si>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</si>
  <si>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</si>
  <si>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</si>
  <si>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</si>
  <si>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</si>
  <si>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</si>
  <si>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</si>
  <si>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</si>
  <si>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</si>
  <si>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</si>
  <si>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</si>
  <si>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</si>
  <si>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</si>
  <si>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</si>
  <si>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</si>
  <si>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</si>
  <si>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</si>
  <si>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</si>
  <si>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</si>
  <si>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</si>
  <si>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</si>
  <si>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</si>
  <si>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</si>
  <si>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</si>
  <si>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</si>
  <si>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</si>
  <si>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</si>
  <si>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</si>
  <si>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</si>
  <si>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</si>
  <si>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</si>
  <si>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</si>
  <si>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</si>
  <si>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</si>
  <si>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</si>
  <si>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</si>
  <si>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</si>
  <si>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</si>
  <si>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</si>
  <si>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</si>
  <si>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</si>
  <si>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</si>
  <si>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</si>
  <si>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</si>
  <si>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</si>
  <si>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</si>
  <si>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</si>
  <si>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</si>
  <si>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</si>
  <si>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</si>
  <si>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</si>
  <si>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</si>
  <si>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</si>
  <si>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</si>
  <si>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</si>
  <si>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</si>
  <si>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</si>
  <si>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</si>
  <si>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</si>
  <si>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</si>
  <si>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</si>
  <si>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</si>
  <si>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</si>
  <si>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</si>
  <si>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</si>
  <si>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</si>
  <si>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</si>
  <si>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</si>
  <si>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</si>
  <si>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</si>
  <si>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</si>
  <si>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</si>
  <si>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</si>
  <si>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</si>
  <si>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</si>
  <si>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</si>
  <si>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</si>
  <si>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</si>
  <si>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</si>
  <si>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</si>
  <si>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</si>
  <si>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</si>
  <si>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</si>
  <si>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</si>
  <si>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</si>
  <si>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</si>
  <si>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</si>
  <si>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</si>
  <si>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</si>
  <si>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</si>
  <si>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</si>
  <si>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</si>
  <si>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</si>
  <si>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</si>
  <si>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</si>
  <si>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</si>
  <si>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</si>
  <si>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</si>
  <si>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</si>
  <si>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</si>
  <si>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</si>
  <si>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</si>
  <si>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</si>
  <si>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</si>
  <si>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</si>
  <si>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</si>
  <si>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</si>
  <si>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</si>
  <si>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</si>
  <si>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</si>
  <si>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</si>
  <si>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</si>
  <si>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</si>
  <si>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</si>
  <si>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</si>
  <si>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</si>
  <si>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</si>
  <si>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</si>
  <si>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</si>
  <si>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</si>
  <si>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</si>
  <si>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</si>
  <si>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</si>
  <si>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</si>
  <si>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</si>
  <si>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</si>
  <si>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</si>
  <si>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</si>
  <si>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</si>
  <si>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</si>
  <si>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</si>
  <si>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</si>
  <si>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</si>
  <si>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</si>
  <si>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</si>
  <si>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</si>
  <si>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</si>
  <si>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</si>
  <si>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</si>
  <si>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</si>
  <si>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</si>
  <si>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</si>
  <si>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</si>
  <si>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</si>
  <si>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</si>
  <si>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</si>
  <si>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</si>
  <si>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</si>
  <si>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</si>
  <si>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</si>
  <si>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</si>
  <si>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</si>
  <si>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</si>
  <si>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</si>
  <si>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</si>
  <si>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</si>
  <si>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</si>
  <si>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</si>
  <si>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</si>
  <si>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</si>
  <si>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</si>
  <si>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</si>
  <si>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</si>
  <si>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</si>
  <si>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</si>
  <si>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</si>
  <si>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</si>
  <si>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</si>
  <si>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</si>
  <si>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</si>
  <si>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</si>
  <si>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</si>
  <si>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</si>
  <si>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</si>
  <si>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</si>
  <si>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</si>
  <si>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</si>
  <si>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</si>
  <si>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</si>
  <si>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</si>
  <si>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</si>
  <si>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</si>
  <si>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</si>
  <si>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</si>
  <si>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</si>
  <si>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</si>
  <si>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</si>
  <si>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</si>
  <si>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</si>
  <si>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</si>
  <si>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</si>
  <si>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</si>
  <si>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</si>
  <si>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</si>
  <si>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</si>
  <si>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</si>
  <si>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</si>
  <si>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</si>
  <si>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</si>
  <si>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</si>
  <si>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</si>
  <si>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</si>
  <si>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</si>
  <si>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</si>
  <si>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</si>
  <si>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</si>
  <si>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</si>
  <si>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</si>
  <si>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</si>
  <si>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</si>
  <si>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</si>
  <si>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</si>
  <si>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</si>
  <si>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</si>
  <si>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</si>
  <si>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</si>
  <si>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</si>
  <si>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</si>
  <si>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</si>
  <si>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</si>
  <si>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</si>
  <si>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</si>
  <si>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</si>
  <si>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</si>
  <si>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</si>
  <si>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</si>
  <si>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</si>
  <si>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</si>
  <si>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</si>
  <si>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</si>
  <si>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</si>
  <si>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</si>
  <si>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</si>
  <si>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</si>
  <si>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</si>
  <si>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</si>
  <si>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</si>
  <si>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</si>
  <si>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</si>
  <si>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</si>
  <si>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</si>
  <si>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</si>
  <si>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</si>
  <si>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</si>
  <si>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</si>
  <si>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</si>
  <si>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</si>
  <si>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</si>
  <si>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</si>
  <si>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</si>
  <si>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</si>
  <si>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</si>
  <si>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</si>
  <si>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</si>
  <si>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</si>
  <si>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</si>
  <si>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</si>
  <si>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</si>
  <si>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</si>
  <si>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</si>
  <si>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</si>
  <si>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</si>
  <si>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</si>
  <si>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</si>
  <si>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</si>
  <si>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</si>
  <si>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</si>
  <si>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</si>
  <si>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</si>
  <si>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</si>
  <si>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</si>
  <si>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</si>
  <si>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</si>
  <si>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</si>
  <si>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</si>
  <si>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</si>
  <si>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</si>
  <si>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</si>
  <si>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</si>
  <si>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</si>
  <si>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</si>
  <si>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</si>
  <si>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</si>
  <si>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</si>
  <si>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</si>
  <si>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</si>
  <si>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</si>
  <si>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</si>
  <si>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</si>
  <si>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</si>
  <si>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</si>
  <si>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</si>
  <si>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</si>
  <si>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</si>
  <si>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</si>
  <si>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</si>
  <si>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</si>
  <si>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</si>
  <si>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</si>
  <si>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</si>
  <si>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</si>
  <si>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</si>
  <si>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</si>
  <si>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</si>
  <si>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</si>
  <si>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</si>
  <si>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</si>
  <si>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</si>
  <si>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</si>
  <si>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</si>
  <si>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</si>
  <si>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</si>
  <si>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</si>
  <si>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</si>
  <si>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</si>
  <si>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</si>
  <si>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</si>
  <si>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</si>
  <si>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</si>
  <si>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</si>
  <si>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</si>
  <si>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</si>
  <si>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</si>
  <si>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</si>
  <si>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</si>
  <si>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</si>
  <si>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</si>
  <si>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</si>
  <si>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</si>
  <si>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</si>
  <si>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</si>
  <si>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</si>
  <si>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</si>
  <si>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</si>
  <si>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</si>
  <si>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</si>
  <si>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</si>
  <si>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</si>
  <si>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</si>
  <si>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</si>
  <si>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</si>
  <si>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</si>
  <si>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</si>
  <si>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</si>
  <si>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</si>
  <si>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</si>
  <si>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</si>
  <si>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</si>
  <si>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</si>
  <si>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</si>
  <si>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</si>
  <si>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</si>
  <si>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</si>
  <si>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</si>
  <si>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</si>
  <si>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</si>
  <si>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</si>
  <si>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</si>
  <si>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</si>
  <si>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</si>
  <si>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</si>
  <si>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</si>
  <si>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</si>
  <si>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</si>
  <si>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</si>
  <si>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</si>
  <si>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</si>
  <si>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</si>
  <si>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</si>
  <si>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</si>
  <si>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</si>
  <si>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</si>
  <si>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</si>
  <si>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</si>
  <si>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</si>
  <si>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</si>
  <si>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</si>
  <si>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</si>
  <si>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</si>
  <si>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</si>
  <si>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</si>
  <si>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</si>
  <si>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</si>
  <si>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</si>
  <si>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</si>
  <si>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</si>
  <si>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</si>
  <si>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</si>
  <si>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</si>
  <si>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</si>
  <si>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</si>
  <si>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</si>
  <si>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</si>
  <si>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</si>
  <si>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</si>
  <si>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</si>
  <si>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</si>
  <si>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</si>
  <si>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</si>
  <si>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</si>
  <si>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</si>
  <si>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</si>
  <si>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</si>
  <si>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</si>
  <si>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</si>
  <si>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</si>
  <si>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</si>
  <si>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</si>
  <si>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</si>
  <si>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</si>
  <si>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</si>
  <si>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</si>
  <si>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</si>
  <si>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</si>
  <si>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</si>
  <si>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</si>
  <si>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</si>
  <si>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</si>
  <si>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</si>
  <si>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</si>
  <si>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</si>
  <si>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</si>
  <si>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</si>
  <si>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</si>
  <si>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</si>
  <si>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</si>
  <si>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</si>
  <si>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</si>
  <si>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</si>
  <si>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</si>
  <si>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</si>
  <si>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</si>
  <si>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</si>
  <si>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</si>
  <si>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</si>
  <si>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</si>
  <si>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</si>
  <si>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</si>
  <si>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</si>
  <si>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</si>
  <si>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</si>
  <si>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</si>
  <si>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</si>
  <si>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</si>
  <si>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</si>
  <si>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</si>
  <si>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</si>
  <si>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</si>
  <si>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</si>
  <si>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</si>
  <si>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</si>
  <si>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</si>
  <si>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</si>
  <si>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</si>
  <si>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</si>
  <si>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</si>
  <si>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</si>
  <si>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</si>
  <si>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</si>
  <si>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</si>
  <si>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</si>
  <si>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</si>
  <si>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</si>
  <si>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</si>
  <si>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</si>
  <si>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</si>
  <si>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</si>
  <si>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</si>
  <si>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</si>
  <si>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</si>
  <si>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</si>
  <si>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</si>
  <si>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</si>
  <si>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</si>
  <si>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</si>
  <si>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</si>
  <si>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</si>
  <si>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</si>
  <si>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</si>
  <si>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</si>
  <si>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</si>
  <si>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</si>
  <si>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</si>
  <si>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</si>
  <si>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</si>
  <si>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</si>
  <si>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</si>
  <si>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</si>
  <si>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</si>
  <si>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</si>
  <si>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</si>
  <si>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</si>
  <si>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</si>
  <si>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</si>
  <si>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</si>
  <si>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</si>
  <si>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</si>
  <si>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</si>
  <si>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</si>
  <si>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</si>
  <si>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</si>
  <si>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</si>
  <si>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</si>
  <si>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</si>
  <si>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</si>
  <si>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</si>
  <si>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</si>
  <si>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</si>
  <si>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</si>
  <si>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</si>
  <si>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</si>
  <si>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</si>
  <si>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</si>
  <si>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</si>
  <si>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</si>
  <si>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</si>
  <si>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</si>
  <si>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</si>
  <si>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</si>
  <si>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</si>
  <si>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</si>
  <si>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</si>
  <si>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</si>
  <si>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</si>
  <si>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</si>
  <si>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</si>
  <si>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</si>
  <si>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</si>
  <si>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</si>
  <si>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</si>
  <si>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</si>
  <si>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</si>
  <si>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</si>
  <si>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</si>
  <si>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</si>
  <si>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</si>
  <si>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</si>
  <si>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</si>
  <si>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</si>
  <si>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</si>
  <si>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</si>
  <si>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</si>
  <si>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</si>
  <si>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</si>
  <si>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</si>
  <si>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</si>
  <si>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</si>
  <si>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</si>
  <si>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</si>
  <si>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</si>
  <si>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</si>
  <si>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</si>
  <si>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</si>
  <si>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</si>
  <si>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</si>
  <si>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</si>
  <si>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</si>
  <si>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</si>
  <si>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</si>
  <si>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</si>
  <si>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</si>
  <si>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</si>
  <si>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</si>
  <si>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</si>
  <si>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</si>
  <si>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</si>
  <si>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</si>
  <si>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</si>
  <si>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</si>
  <si>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</si>
  <si>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</si>
  <si>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</si>
  <si>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</si>
  <si>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</si>
  <si>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</si>
  <si>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</si>
  <si>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</si>
  <si>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</si>
  <si>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</si>
  <si>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</si>
  <si>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</si>
  <si>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</si>
  <si>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</si>
  <si>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</si>
  <si>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</si>
  <si>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</si>
  <si>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</si>
  <si>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</si>
  <si>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</si>
  <si>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</si>
  <si>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</si>
  <si>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</si>
  <si>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</si>
  <si>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</si>
  <si>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</si>
  <si>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</si>
  <si>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</si>
  <si>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</si>
  <si>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</si>
  <si>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</si>
  <si>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</si>
  <si>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</si>
  <si>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</si>
  <si>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</si>
  <si>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</si>
  <si>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</si>
  <si>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</si>
  <si>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</si>
  <si>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</si>
  <si>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</si>
  <si>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</si>
  <si>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</si>
  <si>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</si>
  <si>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</si>
  <si>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</si>
  <si>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</si>
  <si>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</si>
  <si>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</si>
  <si>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</si>
  <si>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</si>
  <si>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</si>
  <si>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</si>
  <si>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</si>
  <si>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</si>
  <si>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</si>
  <si>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</si>
  <si>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</si>
  <si>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</si>
  <si>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</si>
  <si>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</si>
  <si>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</si>
  <si>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</si>
  <si>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</si>
  <si>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</si>
  <si>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</si>
  <si>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</si>
  <si>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</si>
  <si>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</si>
  <si>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</si>
  <si>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</si>
  <si>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</si>
  <si>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</si>
  <si>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</si>
  <si>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</si>
  <si>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</si>
  <si>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</si>
  <si>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</si>
  <si>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</si>
  <si>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</si>
  <si>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</si>
  <si>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</si>
  <si>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</si>
  <si>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</si>
  <si>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</si>
  <si>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</si>
  <si>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</si>
  <si>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</si>
  <si>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</si>
  <si>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</si>
  <si>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</si>
  <si>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</si>
  <si>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</si>
  <si>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</si>
  <si>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</si>
  <si>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</si>
  <si>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</si>
  <si>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</si>
  <si>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</si>
  <si>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</si>
  <si>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</si>
  <si>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</si>
  <si>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</si>
  <si>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</si>
  <si>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</si>
  <si>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</si>
  <si>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</si>
  <si>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</si>
  <si>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</si>
  <si>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</si>
  <si>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</si>
  <si>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</si>
  <si>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</si>
  <si>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</si>
  <si>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</si>
  <si>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</si>
  <si>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</si>
  <si>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</si>
  <si>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</si>
  <si>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</si>
  <si>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</si>
  <si>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</si>
  <si>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</si>
  <si>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</si>
  <si>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</si>
  <si>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</si>
  <si>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</si>
  <si>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</si>
  <si>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</si>
  <si>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</si>
  <si>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</si>
  <si>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</si>
  <si>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</si>
  <si>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</si>
  <si>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</si>
  <si>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</si>
  <si>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</si>
  <si>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</si>
  <si>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</si>
  <si>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</si>
  <si>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</si>
  <si>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</si>
  <si>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</si>
  <si>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</si>
  <si>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</si>
  <si>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</si>
  <si>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</si>
  <si>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</si>
  <si>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</si>
  <si>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</si>
  <si>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</si>
  <si>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</si>
  <si>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</si>
  <si>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</si>
  <si>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</si>
  <si>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</si>
  <si>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</si>
  <si>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</si>
  <si>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</si>
  <si>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</si>
  <si>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</si>
  <si>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</si>
  <si>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</si>
  <si>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</si>
  <si>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</si>
  <si>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</si>
  <si>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</si>
  <si>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</si>
  <si>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</si>
  <si>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</si>
  <si>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</si>
  <si>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</si>
  <si>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</si>
  <si>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</si>
  <si>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</si>
  <si>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</si>
  <si>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</si>
  <si>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</si>
  <si>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</si>
  <si>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</si>
  <si>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</si>
  <si>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</si>
  <si>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</si>
  <si>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</si>
  <si>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</si>
  <si>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</si>
  <si>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</si>
  <si>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</si>
  <si>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</si>
  <si>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</si>
  <si>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</si>
  <si>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</si>
  <si>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</si>
  <si>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</si>
  <si>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</si>
  <si>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</si>
  <si>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</si>
  <si>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</si>
  <si>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</si>
  <si>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</si>
  <si>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</si>
  <si>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</si>
  <si>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</si>
  <si>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</si>
  <si>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</si>
  <si>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</si>
  <si>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</si>
  <si>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</si>
  <si>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</si>
  <si>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</si>
  <si>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</si>
  <si>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</si>
  <si>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</si>
  <si>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</si>
  <si>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</si>
  <si>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</si>
  <si>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</si>
  <si>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</si>
  <si>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</si>
  <si>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</si>
  <si>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</si>
  <si>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</si>
  <si>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</si>
  <si>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</si>
  <si>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</si>
  <si>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</si>
  <si>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</si>
  <si>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</si>
  <si>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</si>
  <si>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</si>
  <si>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</si>
  <si>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</si>
  <si>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</si>
  <si>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</si>
  <si>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</si>
  <si>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</si>
  <si>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</si>
  <si>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</si>
  <si>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</si>
  <si>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</si>
  <si>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</si>
  <si>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</si>
  <si>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</si>
  <si>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</si>
  <si>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</si>
  <si>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</si>
  <si>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</si>
  <si>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</si>
  <si>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</si>
  <si>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</si>
  <si>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</si>
  <si>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</si>
  <si>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</si>
  <si>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</si>
  <si>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</si>
  <si>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</si>
  <si>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</si>
  <si>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</si>
  <si>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</si>
  <si>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</si>
  <si>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</si>
  <si>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</si>
  <si>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</si>
  <si>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</si>
  <si>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</si>
  <si>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</si>
  <si>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</si>
  <si>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</si>
  <si>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</si>
  <si>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</si>
  <si>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</si>
  <si>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</si>
  <si>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</si>
  <si>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</si>
  <si>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</si>
  <si>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</si>
  <si>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</si>
  <si>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</si>
  <si>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</si>
  <si>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</si>
  <si>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</si>
  <si>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</si>
  <si>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</si>
  <si>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</si>
  <si>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</si>
  <si>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</si>
  <si>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</si>
  <si>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</si>
  <si>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</si>
  <si>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</si>
  <si>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</si>
  <si>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</si>
  <si>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</si>
  <si>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</si>
  <si>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</si>
  <si>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</si>
  <si>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</si>
  <si>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</si>
  <si>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</si>
  <si>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</si>
  <si>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</si>
  <si>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</si>
  <si>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</si>
  <si>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</si>
  <si>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</si>
  <si>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</si>
  <si>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</si>
  <si>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</si>
  <si>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</si>
  <si>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</si>
  <si>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</si>
  <si>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</si>
  <si>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</si>
  <si>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</si>
  <si>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</si>
  <si>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</si>
  <si>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</si>
  <si>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</si>
  <si>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</si>
  <si>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</si>
  <si>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</si>
  <si>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</si>
  <si>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</si>
  <si>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</si>
  <si>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</si>
  <si>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</si>
  <si>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</si>
  <si>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</si>
  <si>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</si>
  <si>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</si>
  <si>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</si>
  <si>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</si>
  <si>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</si>
  <si>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</si>
  <si>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</si>
  <si>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</si>
  <si>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</si>
  <si>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</si>
  <si>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</si>
  <si>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</si>
  <si>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</si>
  <si>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</si>
  <si>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</si>
  <si>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</si>
  <si>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</si>
  <si>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</si>
  <si>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</si>
  <si>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</si>
  <si>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</si>
  <si>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</si>
  <si>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</si>
  <si>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</si>
  <si>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</si>
  <si>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</si>
  <si>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</si>
  <si>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</si>
  <si>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</si>
  <si>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</si>
  <si>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</si>
  <si>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</si>
  <si>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</si>
  <si>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</si>
  <si>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</si>
  <si>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</si>
  <si>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</si>
  <si>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</si>
  <si>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</si>
  <si>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</si>
  <si>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</si>
  <si>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</si>
  <si>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</si>
  <si>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</si>
  <si>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</si>
  <si>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</si>
  <si>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</si>
  <si>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</si>
  <si>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</si>
  <si>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</si>
  <si>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</si>
  <si>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</si>
  <si>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</si>
  <si>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</si>
  <si>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</si>
  <si>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</si>
  <si>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</si>
  <si>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</si>
  <si>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</si>
  <si>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</si>
  <si>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</si>
  <si>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</si>
  <si>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</si>
  <si>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</si>
  <si>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</si>
  <si>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</si>
  <si>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</si>
  <si>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</si>
  <si>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</si>
  <si>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</si>
  <si>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</si>
  <si>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</si>
  <si>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</si>
  <si>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</si>
  <si>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</si>
  <si>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</si>
  <si>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</si>
  <si>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</si>
  <si>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</si>
  <si>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</si>
  <si>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</si>
  <si>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</si>
  <si>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</si>
  <si>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</si>
  <si>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</si>
  <si>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</si>
  <si>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</si>
  <si>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</si>
  <si>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</si>
  <si>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</si>
  <si>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</si>
  <si>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</si>
  <si>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</si>
  <si>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</si>
  <si>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</si>
  <si>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</si>
  <si>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</si>
  <si>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</si>
  <si>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</si>
  <si>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</si>
  <si>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</si>
  <si>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</si>
  <si>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</si>
  <si>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</si>
  <si>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</si>
  <si>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</si>
  <si>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</si>
  <si>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</si>
  <si>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</si>
  <si>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</si>
  <si>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</si>
  <si>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</si>
  <si>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</si>
  <si>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</si>
  <si>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</si>
  <si>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</si>
  <si>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</si>
  <si>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</si>
  <si>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</si>
  <si>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</si>
  <si>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</si>
  <si>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</si>
  <si>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</si>
  <si>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</si>
  <si>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</si>
  <si>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</si>
  <si>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</si>
  <si>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</si>
  <si>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</si>
  <si>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</si>
  <si>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</si>
  <si>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</si>
  <si>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</si>
  <si>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</si>
  <si>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</si>
  <si>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</si>
  <si>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</si>
  <si>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</si>
  <si>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</si>
  <si>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</si>
  <si>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</si>
  <si>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</si>
  <si>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</si>
  <si>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</si>
  <si>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</si>
  <si>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</si>
  <si>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</si>
  <si>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</si>
  <si>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</si>
  <si>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</si>
  <si>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</si>
  <si>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</si>
  <si>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</si>
  <si>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</si>
  <si>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</si>
  <si>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</si>
  <si>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</si>
  <si>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</si>
  <si>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</si>
  <si>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</si>
  <si>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</si>
  <si>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</si>
  <si>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</si>
  <si>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</si>
  <si>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</si>
  <si>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</si>
  <si>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</si>
  <si>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</si>
  <si>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</si>
  <si>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</si>
  <si>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</si>
  <si>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</si>
  <si>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</si>
  <si>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</si>
  <si>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</si>
  <si>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</si>
  <si>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</si>
  <si>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</si>
  <si>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</si>
  <si>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</si>
  <si>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</si>
  <si>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</si>
  <si>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</si>
  <si>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</si>
  <si>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</si>
  <si>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</si>
  <si>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</si>
  <si>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</si>
  <si>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</si>
  <si>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</si>
  <si>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</si>
  <si>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</si>
  <si>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</si>
  <si>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</si>
  <si>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</si>
  <si>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</si>
  <si>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</si>
  <si>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</si>
  <si>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</si>
  <si>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</si>
  <si>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</si>
  <si>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</si>
  <si>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</si>
  <si>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</si>
  <si>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</si>
  <si>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</si>
  <si>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</si>
  <si>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</si>
  <si>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</si>
  <si>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</si>
  <si>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</si>
  <si>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</si>
  <si>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</si>
  <si>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</si>
  <si>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</si>
  <si>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</si>
  <si>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</si>
  <si>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</si>
  <si>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</si>
  <si>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</si>
  <si>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</si>
  <si>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</si>
  <si>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</si>
  <si>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</si>
  <si>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</si>
  <si>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</si>
  <si>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</si>
  <si>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</si>
  <si>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</si>
  <si>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</si>
  <si>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</si>
  <si>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</si>
  <si>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</si>
  <si>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</si>
  <si>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</si>
  <si>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</si>
  <si>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</si>
  <si>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</si>
  <si>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</si>
  <si>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</si>
  <si>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</si>
  <si>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</si>
  <si>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</si>
  <si>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</si>
  <si>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</si>
  <si>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</si>
  <si>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</si>
  <si>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</si>
  <si>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</si>
  <si>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</si>
  <si>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</si>
  <si>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</si>
  <si>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</si>
  <si>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</si>
  <si>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</si>
  <si>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</si>
  <si>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</si>
  <si>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</si>
  <si>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</si>
  <si>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</si>
  <si>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</si>
  <si>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</si>
  <si>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</si>
  <si>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</si>
  <si>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</si>
  <si>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</si>
  <si>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</si>
  <si>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</si>
  <si>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</si>
  <si>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</si>
  <si>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</si>
  <si>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</si>
  <si>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</si>
  <si>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</si>
  <si>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</si>
  <si>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</si>
  <si>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</si>
  <si>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</si>
  <si>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</si>
  <si>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</si>
  <si>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</si>
  <si>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</si>
  <si>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</si>
  <si>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</si>
  <si>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</si>
  <si>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</si>
  <si>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</si>
  <si>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</si>
  <si>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</si>
  <si>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</si>
  <si>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</si>
  <si>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</si>
  <si>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</si>
  <si>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</si>
  <si>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</si>
  <si>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</si>
  <si>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</si>
  <si>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</si>
  <si>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</si>
  <si>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</si>
  <si>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</si>
  <si>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</si>
  <si>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</si>
  <si>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</si>
  <si>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</si>
  <si>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</si>
  <si>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</si>
  <si>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</si>
  <si>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</si>
  <si>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</si>
  <si>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</si>
  <si>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</si>
  <si>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</si>
  <si>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</si>
  <si>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</si>
  <si>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</si>
  <si>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</si>
  <si>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</si>
  <si>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</si>
  <si>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</si>
  <si>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</si>
  <si>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</si>
  <si>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</si>
  <si>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</si>
  <si>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</si>
  <si>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</si>
  <si>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</si>
  <si>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</si>
  <si>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</si>
  <si>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</si>
  <si>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</si>
  <si>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</si>
  <si>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</si>
  <si>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</si>
  <si>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</si>
  <si>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</si>
  <si>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</si>
  <si>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</si>
  <si>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</si>
  <si>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</si>
  <si>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</si>
  <si>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</si>
  <si>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</si>
  <si>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</si>
  <si>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</si>
  <si>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</si>
  <si>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</si>
  <si>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</si>
  <si>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</si>
  <si>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</si>
  <si>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</si>
  <si>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</si>
  <si>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</si>
  <si>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</si>
  <si>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</si>
  <si>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</si>
  <si>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</si>
  <si>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</si>
  <si>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</si>
  <si>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</si>
  <si>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</si>
  <si>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</si>
  <si>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</si>
  <si>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</si>
  <si>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</si>
  <si>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</si>
  <si>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</si>
  <si>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</si>
  <si>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</si>
  <si>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</si>
  <si>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</si>
  <si>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</si>
  <si>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</si>
  <si>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</si>
  <si>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</si>
  <si>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</si>
  <si>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</si>
  <si>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</si>
  <si>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</si>
  <si>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</si>
  <si>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</si>
  <si>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</si>
  <si>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</si>
  <si>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</si>
  <si>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</si>
  <si>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</si>
  <si>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</si>
  <si>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</si>
  <si>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</si>
  <si>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</si>
  <si>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</si>
  <si>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</si>
  <si>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</si>
  <si>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</si>
  <si>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</si>
  <si>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</si>
  <si>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</si>
  <si>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</si>
  <si>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</si>
  <si>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</si>
  <si>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</si>
  <si>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</si>
  <si>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</si>
  <si>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</si>
  <si>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</si>
  <si>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</si>
  <si>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</si>
  <si>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</si>
  <si>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</si>
  <si>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</si>
  <si>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</si>
  <si>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</si>
  <si>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</si>
  <si>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</si>
  <si>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</si>
  <si>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</si>
  <si>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</si>
  <si>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</si>
  <si>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</si>
  <si>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</si>
  <si>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</si>
  <si>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</si>
  <si>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</si>
  <si>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</si>
  <si>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</si>
  <si>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</si>
  <si>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</si>
  <si>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</si>
  <si>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</si>
  <si>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</si>
  <si>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</si>
  <si>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</si>
  <si>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</si>
  <si>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</si>
  <si>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</si>
  <si>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</si>
  <si>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</si>
  <si>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</si>
  <si>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</si>
  <si>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</si>
  <si>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</si>
  <si>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</si>
  <si>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</si>
  <si>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</si>
  <si>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</si>
  <si>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</si>
  <si>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</si>
  <si>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</si>
  <si>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</si>
  <si>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</si>
  <si>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</si>
  <si>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</si>
  <si>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</si>
  <si>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</si>
  <si>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</si>
  <si>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</si>
  <si>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</si>
  <si>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</si>
  <si>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</si>
  <si>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</si>
  <si>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</si>
  <si>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</si>
  <si>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</si>
  <si>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</si>
  <si>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</si>
  <si>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</si>
  <si>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</si>
  <si>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</si>
  <si>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</si>
  <si>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</si>
  <si>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</si>
  <si>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</si>
  <si>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</si>
  <si>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</si>
  <si>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</si>
  <si>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</si>
  <si>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</si>
  <si>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</si>
  <si>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</si>
  <si>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</si>
  <si>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</si>
  <si>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</si>
  <si>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</si>
  <si>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</si>
  <si>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</si>
  <si>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</si>
  <si>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</si>
  <si>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</si>
  <si>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</si>
  <si>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</si>
  <si>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</si>
  <si>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</si>
  <si>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</si>
  <si>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</si>
  <si>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</si>
  <si>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</si>
  <si>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</si>
  <si>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</si>
  <si>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</si>
  <si>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</si>
  <si>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</si>
  <si>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</si>
  <si>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</si>
  <si>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</si>
  <si>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</si>
  <si>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</si>
  <si>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</si>
  <si>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</si>
  <si>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</si>
  <si>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</si>
  <si>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</si>
  <si>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</si>
  <si>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</si>
  <si>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</si>
  <si>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</si>
  <si>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</si>
  <si>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</si>
  <si>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</si>
  <si>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</si>
  <si>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</si>
  <si>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</si>
  <si>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</si>
  <si>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</si>
  <si>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</si>
  <si>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</si>
  <si>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</si>
  <si>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</si>
  <si>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</si>
  <si>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</si>
  <si>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</si>
  <si>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</si>
  <si>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</si>
  <si>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</si>
  <si>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</si>
  <si>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</si>
  <si>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</si>
  <si>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</si>
  <si>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</si>
  <si>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</si>
  <si>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</si>
  <si>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</si>
  <si>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</si>
  <si>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</si>
  <si>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</si>
  <si>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</si>
  <si>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</si>
  <si>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</si>
  <si>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</si>
  <si>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</si>
  <si>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</si>
  <si>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</si>
  <si>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</si>
  <si>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</si>
  <si>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</si>
  <si>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</si>
  <si>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</si>
  <si>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</si>
  <si>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</si>
  <si>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</si>
  <si>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</si>
  <si>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</si>
  <si>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</si>
  <si>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</si>
  <si>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</si>
  <si>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</si>
  <si>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</si>
  <si>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</si>
  <si>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</si>
  <si>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</si>
  <si>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</si>
  <si>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</si>
  <si>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</si>
  <si>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</si>
  <si>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</si>
  <si>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</si>
  <si>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</si>
  <si>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</si>
  <si>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</si>
  <si>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</si>
  <si>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</si>
  <si>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</si>
  <si>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</si>
  <si>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</si>
  <si>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</si>
  <si>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</si>
  <si>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</si>
  <si>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</si>
  <si>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</si>
  <si>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</si>
  <si>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</si>
  <si>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</si>
  <si>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</si>
  <si>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</si>
  <si>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</si>
  <si>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</si>
  <si>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</si>
  <si>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</si>
  <si>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</si>
  <si>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</si>
  <si>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</si>
  <si>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</si>
  <si>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</si>
  <si>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</si>
  <si>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</si>
  <si>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</si>
  <si>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</si>
  <si>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</si>
  <si>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</si>
  <si>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</si>
  <si>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</si>
  <si>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</si>
  <si>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</si>
  <si>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</si>
  <si>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</si>
  <si>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</si>
  <si>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</si>
  <si>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</si>
  <si>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</si>
  <si>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</si>
  <si>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</si>
  <si>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</si>
  <si>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</si>
  <si>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</si>
  <si>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</si>
  <si>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</si>
  <si>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</si>
  <si>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</si>
  <si>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</si>
  <si>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</si>
  <si>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</si>
  <si>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</si>
  <si>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</si>
  <si>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</si>
  <si>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</si>
  <si>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</si>
  <si>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</si>
  <si>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</si>
  <si>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</si>
  <si>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</si>
  <si>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</si>
  <si>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</si>
  <si>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</si>
  <si>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</si>
  <si>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</si>
  <si>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</si>
  <si>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</si>
  <si>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</si>
  <si>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</si>
  <si>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</si>
  <si>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</si>
  <si>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</si>
  <si>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</si>
  <si>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</si>
  <si>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</si>
  <si>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</si>
  <si>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</si>
  <si>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</si>
  <si>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</si>
  <si>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</si>
  <si>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</si>
  <si>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</si>
  <si>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</si>
  <si>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</si>
  <si>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</si>
  <si>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</si>
  <si>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</si>
  <si>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</si>
  <si>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</si>
  <si>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</si>
  <si>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</si>
  <si>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</si>
  <si>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</si>
  <si>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</si>
  <si>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</si>
  <si>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</si>
  <si>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</si>
  <si>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</si>
  <si>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</si>
  <si>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</si>
  <si>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</si>
  <si>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</si>
  <si>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</si>
  <si>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</si>
  <si>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</si>
  <si>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</si>
  <si>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</si>
  <si>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</si>
  <si>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</si>
  <si>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</si>
  <si>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</si>
  <si>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</si>
  <si>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</si>
  <si>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</si>
  <si>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</si>
  <si>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</si>
  <si>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</si>
  <si>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</si>
  <si>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</si>
  <si>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</si>
  <si>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</si>
  <si>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</si>
  <si>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</si>
  <si>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</si>
  <si>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</si>
  <si>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</si>
  <si>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</si>
  <si>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</si>
  <si>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</si>
  <si>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</si>
  <si>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</si>
  <si>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</si>
  <si>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</si>
  <si>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</si>
  <si>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</si>
  <si>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</si>
  <si>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</si>
  <si>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</si>
  <si>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</si>
  <si>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</si>
  <si>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</si>
  <si>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</si>
  <si>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</si>
  <si>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</si>
  <si>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</si>
  <si>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</si>
  <si>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</si>
  <si>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</si>
  <si>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</si>
  <si>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</si>
  <si>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</si>
  <si>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</si>
  <si>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</si>
  <si>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</si>
  <si>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</si>
  <si>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</si>
  <si>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</si>
  <si>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</si>
  <si>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</si>
  <si>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</si>
  <si>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</si>
  <si>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</si>
  <si>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</si>
  <si>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</si>
  <si>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</si>
  <si>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</si>
  <si>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</si>
  <si>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</si>
  <si>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</si>
  <si>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</si>
  <si>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</si>
  <si>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</si>
  <si>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</si>
  <si>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</si>
  <si>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</si>
  <si>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</si>
  <si>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</si>
  <si>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</si>
  <si>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</si>
  <si>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</si>
  <si>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</si>
  <si>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</si>
  <si>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</si>
  <si>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</si>
  <si>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</si>
  <si>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</si>
  <si>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</si>
  <si>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</si>
  <si>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</si>
  <si>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</si>
  <si>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</si>
  <si>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</si>
  <si>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</si>
  <si>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</si>
  <si>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</si>
  <si>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</si>
  <si>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</si>
  <si>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</si>
  <si>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</si>
  <si>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</si>
  <si>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</si>
  <si>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</si>
  <si>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</si>
  <si>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</si>
  <si>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</si>
  <si>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</si>
  <si>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</si>
  <si>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</si>
  <si>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</si>
  <si>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</si>
  <si>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</si>
  <si>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</si>
  <si>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</si>
  <si>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</si>
  <si>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</si>
  <si>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</si>
  <si>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</si>
  <si>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</si>
  <si>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</si>
  <si>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</si>
  <si>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</si>
  <si>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</si>
  <si>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</si>
  <si>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</si>
  <si>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</si>
  <si>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</si>
  <si>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</si>
  <si>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</si>
  <si>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</si>
  <si>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</si>
  <si>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</si>
  <si>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</si>
  <si>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</si>
  <si>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</si>
  <si>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</si>
  <si>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</si>
  <si>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</si>
  <si>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</si>
  <si>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</si>
  <si>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</si>
  <si>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</si>
  <si>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</si>
  <si>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</si>
  <si>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</si>
  <si>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</si>
  <si>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</si>
  <si>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</si>
  <si>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</si>
  <si>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</si>
  <si>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</si>
  <si>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</si>
  <si>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</si>
  <si>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</si>
  <si>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</si>
  <si>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</si>
  <si>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</si>
  <si>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</si>
  <si>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</si>
  <si>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</si>
  <si>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</si>
  <si>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</si>
  <si>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</si>
  <si>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</si>
  <si>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</si>
  <si>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</si>
  <si>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</si>
  <si>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</si>
  <si>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</si>
  <si>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</si>
  <si>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</si>
  <si>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</si>
  <si>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</si>
  <si>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</si>
  <si>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</si>
  <si>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</si>
  <si>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</si>
  <si>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</si>
  <si>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</si>
  <si>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</si>
  <si>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</si>
  <si>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</si>
  <si>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</si>
  <si>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</si>
  <si>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</si>
  <si>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</si>
  <si>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</si>
  <si>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</si>
  <si>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</si>
  <si>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</si>
  <si>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</si>
  <si>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</si>
  <si>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</si>
  <si>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</si>
  <si>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</si>
  <si>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</si>
  <si>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</si>
  <si>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</si>
  <si>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</si>
  <si>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</si>
  <si>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</si>
  <si>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</si>
  <si>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</si>
  <si>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</si>
  <si>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</si>
  <si>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</si>
  <si>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</si>
  <si>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</si>
  <si>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</si>
  <si>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</si>
  <si>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</si>
  <si>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</si>
  <si>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</si>
  <si>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</si>
  <si>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</si>
  <si>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</si>
  <si>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</si>
  <si>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</si>
  <si>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</si>
  <si>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</si>
  <si>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</si>
  <si>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</si>
  <si>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</si>
  <si>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</si>
  <si>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</si>
  <si>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</si>
  <si>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</si>
  <si>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</si>
  <si>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</si>
  <si>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</si>
  <si>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</si>
  <si>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</si>
  <si>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</si>
  <si>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</si>
  <si>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</si>
  <si>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</si>
  <si>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</si>
  <si>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</si>
  <si>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</si>
  <si>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</si>
  <si>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</si>
  <si>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</si>
  <si>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</si>
  <si>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</si>
  <si>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</si>
  <si>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</si>
  <si>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</si>
  <si>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</si>
  <si>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</si>
  <si>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</si>
  <si>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</si>
  <si>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</si>
  <si>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</si>
  <si>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</si>
  <si>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</si>
  <si>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</si>
  <si>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</si>
  <si>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</si>
  <si>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</si>
  <si>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</si>
  <si>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</si>
  <si>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</si>
  <si>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</si>
  <si>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</si>
  <si>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</si>
  <si>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</si>
  <si>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</si>
  <si>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</si>
  <si>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</si>
  <si>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</si>
  <si>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</si>
  <si>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</si>
  <si>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</si>
  <si>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</si>
  <si>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</si>
  <si>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</si>
  <si>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</si>
  <si>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</si>
  <si>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</si>
  <si>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</si>
  <si>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</si>
  <si>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</si>
  <si>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</si>
  <si>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</si>
  <si>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</si>
  <si>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</si>
  <si>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</si>
  <si>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</si>
  <si>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</si>
  <si>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</si>
  <si>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</si>
  <si>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</si>
  <si>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</si>
  <si>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</si>
  <si>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</si>
  <si>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</si>
  <si>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</si>
  <si>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</si>
  <si>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</si>
  <si>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</si>
  <si>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</si>
  <si>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</si>
  <si>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</si>
  <si>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</si>
  <si>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</si>
  <si>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</si>
  <si>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</si>
  <si>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</si>
  <si>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</si>
  <si>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</si>
  <si>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</si>
  <si>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</si>
  <si>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</si>
  <si>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</si>
  <si>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</si>
  <si>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</si>
  <si>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</si>
  <si>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</si>
  <si>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</si>
  <si>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</si>
  <si>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</si>
  <si>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</si>
  <si>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</si>
  <si>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</si>
  <si>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</si>
  <si>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</si>
  <si>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</si>
  <si>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</si>
  <si>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</si>
  <si>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</si>
  <si>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</si>
  <si>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</si>
  <si>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</si>
  <si>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</si>
  <si>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</si>
  <si>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</si>
  <si>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</si>
  <si>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</si>
  <si>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</si>
  <si>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</si>
  <si>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</si>
  <si>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</si>
  <si>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</si>
  <si>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</si>
  <si>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</si>
  <si>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</si>
  <si>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</si>
  <si>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</si>
  <si>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</si>
  <si>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</si>
  <si>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</si>
  <si>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</si>
  <si>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</si>
  <si>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</si>
  <si>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</si>
  <si>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</si>
  <si>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</si>
  <si>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</si>
  <si>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</si>
  <si>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</si>
  <si>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</si>
  <si>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</si>
  <si>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</si>
  <si>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</si>
  <si>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</si>
  <si>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</si>
  <si>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</si>
  <si>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</si>
  <si>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</si>
  <si>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</si>
  <si>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</si>
  <si>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</si>
  <si>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</si>
  <si>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</si>
  <si>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</si>
  <si>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</si>
  <si>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</si>
  <si>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</si>
  <si>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</si>
  <si>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</si>
  <si>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</si>
  <si>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</si>
  <si>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</si>
  <si>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</si>
  <si>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</si>
  <si>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</si>
  <si>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</si>
  <si>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</si>
  <si>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</si>
  <si>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</si>
  <si>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</si>
  <si>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</si>
  <si>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</si>
  <si>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</si>
  <si>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</si>
  <si>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</si>
  <si>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</si>
  <si>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</si>
  <si>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</si>
  <si>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</si>
  <si>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</si>
  <si>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</si>
  <si>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</si>
  <si>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</si>
  <si>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</si>
  <si>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</si>
  <si>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</si>
  <si>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</si>
  <si>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</si>
  <si>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</si>
  <si>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</si>
  <si>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</si>
  <si>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</si>
  <si>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</si>
  <si>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</si>
  <si>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</si>
  <si>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</si>
  <si>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</si>
  <si>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</si>
  <si>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</si>
  <si>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</si>
  <si>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</si>
  <si>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</si>
  <si>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</si>
  <si>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</si>
  <si>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</si>
  <si>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</si>
  <si>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</si>
  <si>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</si>
  <si>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</si>
  <si>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</si>
  <si>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</si>
  <si>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</si>
  <si>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</si>
  <si>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</si>
  <si>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</si>
  <si>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</si>
  <si>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</si>
  <si>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</si>
  <si>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</si>
  <si>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</si>
  <si>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</si>
  <si>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</si>
  <si>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</si>
  <si>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</si>
  <si>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</si>
  <si>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</si>
  <si>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</si>
  <si>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</si>
  <si>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</si>
  <si>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</si>
  <si>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</si>
  <si>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</si>
  <si>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</si>
  <si>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</si>
  <si>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</si>
  <si>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</si>
  <si>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</si>
  <si>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</si>
  <si>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</si>
  <si>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</si>
  <si>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</si>
  <si>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</si>
  <si>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</si>
  <si>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</si>
  <si>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</si>
  <si>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</si>
  <si>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</si>
  <si>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</si>
  <si>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</si>
  <si>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</si>
  <si>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</si>
  <si>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</si>
  <si>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</si>
  <si>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</si>
  <si>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</si>
  <si>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</si>
  <si>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</si>
  <si>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</si>
  <si>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</si>
  <si>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</si>
  <si>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</si>
  <si>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</si>
  <si>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</si>
  <si>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</si>
  <si>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</si>
  <si>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</si>
  <si>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</si>
  <si>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</si>
  <si>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</si>
  <si>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</si>
  <si>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</si>
  <si>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</si>
  <si>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</si>
  <si>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</si>
  <si>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</si>
  <si>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</si>
  <si>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</si>
  <si>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</si>
  <si>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</si>
  <si>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</si>
  <si>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</si>
  <si>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</si>
  <si>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</si>
  <si>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</si>
  <si>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</si>
  <si>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</si>
  <si>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</si>
  <si>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</si>
  <si>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</si>
  <si>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</si>
  <si>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</si>
  <si>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</si>
  <si>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</si>
  <si>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</si>
  <si>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</si>
  <si>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</si>
  <si>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</si>
  <si>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</si>
  <si>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</si>
  <si>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</si>
  <si>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</si>
  <si>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</si>
  <si>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</si>
  <si>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</si>
  <si>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</si>
  <si>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</si>
  <si>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</si>
  <si>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</si>
  <si>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</si>
  <si>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</si>
  <si>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</si>
  <si>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</si>
  <si>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</si>
  <si>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</si>
  <si>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</si>
  <si>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</si>
  <si>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</si>
  <si>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</si>
  <si>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</si>
  <si>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</si>
  <si>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</si>
  <si>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</si>
  <si>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</si>
  <si>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</si>
  <si>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</si>
  <si>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</si>
  <si>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</si>
  <si>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</si>
  <si>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</si>
  <si>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</si>
  <si>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</si>
  <si>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</si>
  <si>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</si>
  <si>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</si>
  <si>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</si>
  <si>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</si>
  <si>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</si>
  <si>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</si>
  <si>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</si>
  <si>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</si>
  <si>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</si>
  <si>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</si>
  <si>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</si>
  <si>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</si>
  <si>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</si>
  <si>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</si>
  <si>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</si>
  <si>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</si>
  <si>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</si>
  <si>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</si>
  <si>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</si>
  <si>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</si>
  <si>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</si>
  <si>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</si>
  <si>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</si>
  <si>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</si>
  <si>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</si>
  <si>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</si>
  <si>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</si>
  <si>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</si>
  <si>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</si>
  <si>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</si>
  <si>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</si>
  <si>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</si>
  <si>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</si>
  <si>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</si>
  <si>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</si>
  <si>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</si>
  <si>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</si>
  <si>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</si>
  <si>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</si>
  <si>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</si>
  <si>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</si>
  <si>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</si>
  <si>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</si>
  <si>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</si>
  <si>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</si>
  <si>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</si>
  <si>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</si>
  <si>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</si>
  <si>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</si>
  <si>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</si>
  <si>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</si>
  <si>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</si>
  <si>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</si>
  <si>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</si>
  <si>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</si>
  <si>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</si>
  <si>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</si>
  <si>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</si>
  <si>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</si>
  <si>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</si>
  <si>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</si>
  <si>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</si>
  <si>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</si>
  <si>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</si>
  <si>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</si>
  <si>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</si>
  <si>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</si>
  <si>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</si>
  <si>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</si>
  <si>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</si>
  <si>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</si>
  <si>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</si>
  <si>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</si>
  <si>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</si>
  <si>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</si>
  <si>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</si>
  <si>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</si>
  <si>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</si>
  <si>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</si>
  <si>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</si>
  <si>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</si>
  <si>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</si>
  <si>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</si>
  <si>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</si>
  <si>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</si>
  <si>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</si>
  <si>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</si>
  <si>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</si>
  <si>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</si>
  <si>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</si>
  <si>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</si>
  <si>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</si>
  <si>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</si>
  <si>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</si>
  <si>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</si>
  <si>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</si>
  <si>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</si>
  <si>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</si>
  <si>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</si>
  <si>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</si>
  <si>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</si>
  <si>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</si>
  <si>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</si>
  <si>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</si>
  <si>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</si>
  <si>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</si>
  <si>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</si>
  <si>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</si>
  <si>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</si>
  <si>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</si>
  <si>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</si>
  <si>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</si>
  <si>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</si>
  <si>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</si>
  <si>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</si>
  <si>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</si>
  <si>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</si>
  <si>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</si>
  <si>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</si>
  <si>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</si>
  <si>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</si>
  <si>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</si>
  <si>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</si>
  <si>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</si>
  <si>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</si>
  <si>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</si>
  <si>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</si>
  <si>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</si>
  <si>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</si>
  <si>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</si>
  <si>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</si>
  <si>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</si>
  <si>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</si>
  <si>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</si>
  <si>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</si>
  <si>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</si>
  <si>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</si>
  <si>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</si>
  <si>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</si>
  <si>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</si>
  <si>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</si>
  <si>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</si>
  <si>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</si>
  <si>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</si>
  <si>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</si>
  <si>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</si>
  <si>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</si>
  <si>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</si>
  <si>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</si>
  <si>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</si>
  <si>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</si>
  <si>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</si>
  <si>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</si>
  <si>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</si>
  <si>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</si>
  <si>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</si>
  <si>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</si>
  <si>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</si>
  <si>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</si>
  <si>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</si>
  <si>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</si>
  <si>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</si>
  <si>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</si>
  <si>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</si>
  <si>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</si>
  <si>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</si>
  <si>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</si>
  <si>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</si>
  <si>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</si>
  <si>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</si>
  <si>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</si>
  <si>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</si>
  <si>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</si>
  <si>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</si>
  <si>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</si>
  <si>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</si>
  <si>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</si>
  <si>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</si>
  <si>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</si>
  <si>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</si>
  <si>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</si>
  <si>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</si>
  <si>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</si>
  <si>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</si>
  <si>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</si>
  <si>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</si>
  <si>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</si>
  <si>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</si>
  <si>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</si>
  <si>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</si>
  <si>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</si>
  <si>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</si>
  <si>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</si>
  <si>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</si>
  <si>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</si>
  <si>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</si>
  <si>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</si>
  <si>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</si>
  <si>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</si>
  <si>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</si>
  <si>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</si>
  <si>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</si>
  <si>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</si>
  <si>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</si>
  <si>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</si>
  <si>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</si>
  <si>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</si>
  <si>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</si>
  <si>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</si>
  <si>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</si>
  <si>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</si>
  <si>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</si>
  <si>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</si>
  <si>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</si>
  <si>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</si>
  <si>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</si>
  <si>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</si>
  <si>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</si>
  <si>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</si>
  <si>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</si>
  <si>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</si>
  <si>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</si>
  <si>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</si>
  <si>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</si>
  <si>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</si>
  <si>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</si>
  <si>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</si>
  <si>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</si>
  <si>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</si>
  <si>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</si>
  <si>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</si>
  <si>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</si>
  <si>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</si>
  <si>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</si>
  <si>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</si>
  <si>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</si>
  <si>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</si>
  <si>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</si>
  <si>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</si>
  <si>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</si>
  <si>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</si>
  <si>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</si>
  <si>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</si>
  <si>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</si>
  <si>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</si>
  <si>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</si>
  <si>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</si>
  <si>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</si>
  <si>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</si>
  <si>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</si>
  <si>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</si>
  <si>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</si>
  <si>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</si>
  <si>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</si>
  <si>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</si>
  <si>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</si>
  <si>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</si>
  <si>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</si>
  <si>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</si>
  <si>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</si>
  <si>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</si>
  <si>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</si>
  <si>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</si>
  <si>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</si>
  <si>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</si>
  <si>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</si>
  <si>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</si>
  <si>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</si>
  <si>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</si>
  <si>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</si>
  <si>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</si>
  <si>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</si>
  <si>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</si>
  <si>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</si>
  <si>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</si>
  <si>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</si>
  <si>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</si>
  <si>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</si>
  <si>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</si>
  <si>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</si>
  <si>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</si>
  <si>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</si>
  <si>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</si>
  <si>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</si>
  <si>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</si>
  <si>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</si>
  <si>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</si>
  <si>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</si>
  <si>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</si>
  <si>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</si>
  <si>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</si>
  <si>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</si>
  <si>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</si>
  <si>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</si>
  <si>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</si>
  <si>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</si>
  <si>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</si>
  <si>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</si>
  <si>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</si>
  <si>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</si>
  <si>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</si>
  <si>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</si>
  <si>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</si>
  <si>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</si>
  <si>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</si>
  <si>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</si>
  <si>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</si>
  <si>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</si>
  <si>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</si>
  <si>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</si>
  <si>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</si>
  <si>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</si>
  <si>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</si>
  <si>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</si>
  <si>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</si>
  <si>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</si>
  <si>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</si>
  <si>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</si>
  <si>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</si>
  <si>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</si>
  <si>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</si>
  <si>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</si>
  <si>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</si>
  <si>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</si>
  <si>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</si>
  <si>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</si>
  <si>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</si>
  <si>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</si>
  <si>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</si>
  <si>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</si>
  <si>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</si>
  <si>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</si>
  <si>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</si>
  <si>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</si>
  <si>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</si>
  <si>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</si>
  <si>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</si>
  <si>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</si>
  <si>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</si>
  <si>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</si>
  <si>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</si>
  <si>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</si>
  <si>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</si>
  <si>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</si>
  <si>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</si>
  <si>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</si>
  <si>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</si>
  <si>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</si>
  <si>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</si>
  <si>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</si>
  <si>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</si>
  <si>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</si>
  <si>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</si>
  <si>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</si>
  <si>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</si>
  <si>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</si>
  <si>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</si>
  <si>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</si>
  <si>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</si>
  <si>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</si>
  <si>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</si>
  <si>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</si>
  <si>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</si>
  <si>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</si>
  <si>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</si>
  <si>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</si>
  <si>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</si>
  <si>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</si>
  <si>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</si>
  <si>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</si>
  <si>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</si>
  <si>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</si>
  <si>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</si>
  <si>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</si>
  <si>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</si>
  <si>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</si>
  <si>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</si>
  <si>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</si>
  <si>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</si>
  <si>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</si>
  <si>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</si>
  <si>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</si>
  <si>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</si>
  <si>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</si>
  <si>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</si>
  <si>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</si>
  <si>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</si>
  <si>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</si>
  <si>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</si>
  <si>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</si>
  <si>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</si>
  <si>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</si>
  <si>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</si>
  <si>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</si>
  <si>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</si>
  <si>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</si>
  <si>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</si>
  <si>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</si>
  <si>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</si>
  <si>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</si>
  <si>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</si>
  <si>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</si>
  <si>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</si>
  <si>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</si>
  <si>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</si>
  <si>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</si>
  <si>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</si>
  <si>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</si>
  <si>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</si>
  <si>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</si>
  <si>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</si>
  <si>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</si>
  <si>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</si>
  <si>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</si>
  <si>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</si>
  <si>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</si>
  <si>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</si>
  <si>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</si>
  <si>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</si>
  <si>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</si>
  <si>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</si>
  <si>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</si>
  <si>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</si>
  <si>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</si>
  <si>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</si>
  <si>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</si>
  <si>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</si>
  <si>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</si>
  <si>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</si>
  <si>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</si>
  <si>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</si>
  <si>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</si>
  <si>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</si>
  <si>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</si>
  <si>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</si>
  <si>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</si>
  <si>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</si>
  <si>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</si>
  <si>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</si>
  <si>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</si>
  <si>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</si>
  <si>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</si>
  <si>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</si>
  <si>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</si>
  <si>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</si>
  <si>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</si>
  <si>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</si>
  <si>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</si>
  <si>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</si>
  <si>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</si>
  <si>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</si>
  <si>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</si>
  <si>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</si>
  <si>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</si>
  <si>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</si>
  <si>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</si>
  <si>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</si>
  <si>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</si>
  <si>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</si>
  <si>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</si>
  <si>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</si>
  <si>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</si>
  <si>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</si>
  <si>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</si>
  <si>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</si>
  <si>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</si>
  <si>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</si>
  <si>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</si>
  <si>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</si>
  <si>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</si>
  <si>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</si>
  <si>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</si>
  <si>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</si>
  <si>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</si>
  <si>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</si>
  <si>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</si>
  <si>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</si>
  <si>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</si>
  <si>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</si>
  <si>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</si>
  <si>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</si>
  <si>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</si>
  <si>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</si>
  <si>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</si>
  <si>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</si>
  <si>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</si>
  <si>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</si>
  <si>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</si>
  <si>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</si>
  <si>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</si>
  <si>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</si>
  <si>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</si>
  <si>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</si>
  <si>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</si>
  <si>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</si>
  <si>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</si>
  <si>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</si>
  <si>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</si>
  <si>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</si>
  <si>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</si>
  <si>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</si>
  <si>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</si>
  <si>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</si>
  <si>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</si>
  <si>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</si>
  <si>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</si>
  <si>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</si>
  <si>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</si>
  <si>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</si>
  <si>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</si>
  <si>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</si>
  <si>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</si>
  <si>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</si>
  <si>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</si>
  <si>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</si>
  <si>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</si>
  <si>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</si>
  <si>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</si>
  <si>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</si>
  <si>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</si>
  <si>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</si>
  <si>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</si>
  <si>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</si>
  <si>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</si>
  <si>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</si>
  <si>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</si>
  <si>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</si>
  <si>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</si>
  <si>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</si>
  <si>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</si>
  <si>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</si>
  <si>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</si>
  <si>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</si>
  <si>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</si>
  <si>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</si>
  <si>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</si>
  <si>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</si>
  <si>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</si>
  <si>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</si>
  <si>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</si>
  <si>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</si>
  <si>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</si>
  <si>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</si>
  <si>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</si>
  <si>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</si>
  <si>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</si>
  <si>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</si>
  <si>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</si>
  <si>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</si>
  <si>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</si>
  <si>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</si>
  <si>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</si>
  <si>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</si>
  <si>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</si>
  <si>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</si>
  <si>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</si>
  <si>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</si>
  <si>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</si>
  <si>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</si>
  <si>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</si>
  <si>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</si>
  <si>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</si>
  <si>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</si>
  <si>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</si>
  <si>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</si>
  <si>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</si>
  <si>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</si>
  <si>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</si>
  <si>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</si>
  <si>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</si>
  <si>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</si>
  <si>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</si>
  <si>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</si>
  <si>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</si>
  <si>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</si>
  <si>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</si>
  <si>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</si>
  <si>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</si>
  <si>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</si>
  <si>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</si>
  <si>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</si>
  <si>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</si>
  <si>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</si>
  <si>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</si>
  <si>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</si>
  <si>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</si>
  <si>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</si>
  <si>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</si>
  <si>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</si>
  <si>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</si>
  <si>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</si>
  <si>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</si>
  <si>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</si>
  <si>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</si>
  <si>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</si>
  <si>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</si>
  <si>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</si>
  <si>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</si>
  <si>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</si>
  <si>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</si>
  <si>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</si>
  <si>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</si>
  <si>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</si>
  <si>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</si>
  <si>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</si>
  <si>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</si>
  <si>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</si>
  <si>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</si>
  <si>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</si>
  <si>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</si>
  <si>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</si>
  <si>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</si>
  <si>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</si>
  <si>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</si>
  <si>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</si>
  <si>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</si>
  <si>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</si>
  <si>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</si>
  <si>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</si>
  <si>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</si>
  <si>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</si>
  <si>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</si>
  <si>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</si>
  <si>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</si>
  <si>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</si>
  <si>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</si>
  <si>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</si>
  <si>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</si>
  <si>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</si>
  <si>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</si>
  <si>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</si>
  <si>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</si>
  <si>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</si>
  <si>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</si>
  <si>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</si>
  <si>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</si>
  <si>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</si>
  <si>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</si>
  <si>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</si>
  <si>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</si>
  <si>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</si>
  <si>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</si>
  <si>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</si>
  <si>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</si>
  <si>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</si>
  <si>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</si>
  <si>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</si>
  <si>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</si>
  <si>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</si>
  <si>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</si>
  <si>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</si>
  <si>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</si>
  <si>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</si>
  <si>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</si>
  <si>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</si>
  <si>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</si>
  <si>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</si>
  <si>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</si>
  <si>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</si>
  <si>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</si>
  <si>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</si>
  <si>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</si>
  <si>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</si>
  <si>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</si>
  <si>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</si>
  <si>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</si>
  <si>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</si>
  <si>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</si>
  <si>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</si>
  <si>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</si>
  <si>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</si>
  <si>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</si>
  <si>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</si>
  <si>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</si>
  <si>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</si>
  <si>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</si>
  <si>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</si>
  <si>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</si>
  <si>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</si>
  <si>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</si>
  <si>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</si>
  <si>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</si>
  <si>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</si>
  <si>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</si>
  <si>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</si>
  <si>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</si>
  <si>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</si>
  <si>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</si>
  <si>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</si>
  <si>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</si>
  <si>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</si>
  <si>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</si>
  <si>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</si>
  <si>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</si>
  <si>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</si>
  <si>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</si>
  <si>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</si>
  <si>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</si>
  <si>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</si>
  <si>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</si>
  <si>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</si>
  <si>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</si>
  <si>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</si>
  <si>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</si>
  <si>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</si>
  <si>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</si>
  <si>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</si>
  <si>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</si>
  <si>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</si>
  <si>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</si>
  <si>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</si>
  <si>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</si>
  <si>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</si>
  <si>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</si>
  <si>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</si>
  <si>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</si>
  <si>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</si>
  <si>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</si>
  <si>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</si>
  <si>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</si>
  <si>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</si>
  <si>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</si>
  <si>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</si>
  <si>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</si>
  <si>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</si>
  <si>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</si>
  <si>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</si>
  <si>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</si>
  <si>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</si>
  <si>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</si>
  <si>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</si>
  <si>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</si>
  <si>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</si>
  <si>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</si>
  <si>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</si>
  <si>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</si>
  <si>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</si>
  <si>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</si>
  <si>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</si>
  <si>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</si>
  <si>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</si>
  <si>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</si>
  <si>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</si>
  <si>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</si>
  <si>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</si>
  <si>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</si>
  <si>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</si>
  <si>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</si>
  <si>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</si>
  <si>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</si>
  <si>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</si>
  <si>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</si>
  <si>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</si>
  <si>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</si>
  <si>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</si>
  <si>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</si>
  <si>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</si>
  <si>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</si>
  <si>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</si>
  <si>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</si>
  <si>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</si>
  <si>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</si>
  <si>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</si>
  <si>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</si>
  <si>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</si>
  <si>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</si>
  <si>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</si>
  <si>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</si>
  <si>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</si>
  <si>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</si>
  <si>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</si>
  <si>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</si>
  <si>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</si>
  <si>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</si>
  <si>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</si>
  <si>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</si>
  <si>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</si>
  <si>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</si>
  <si>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</si>
  <si>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</si>
  <si>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</si>
  <si>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</si>
  <si>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</si>
  <si>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</si>
  <si>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</si>
  <si>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</si>
  <si>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</si>
  <si>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</si>
  <si>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</si>
  <si>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</si>
  <si>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</si>
  <si>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</si>
  <si>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</si>
  <si>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</si>
  <si>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</si>
  <si>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</si>
  <si>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</si>
  <si>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</si>
  <si>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</si>
  <si>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</si>
  <si>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</si>
  <si>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</si>
  <si>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</si>
  <si>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</si>
  <si>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</si>
  <si>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</si>
  <si>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</si>
  <si>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</si>
  <si>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</si>
  <si>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</si>
  <si>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</si>
  <si>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</si>
  <si>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</si>
  <si>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</si>
  <si>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</si>
  <si>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</si>
  <si>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</si>
  <si>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</si>
  <si>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</si>
  <si>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</si>
  <si>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</si>
  <si>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</si>
  <si>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</si>
  <si>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</si>
  <si>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</si>
  <si>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</si>
  <si>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</si>
  <si>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</si>
  <si>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</si>
  <si>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</si>
  <si>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</si>
  <si>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</si>
  <si>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</si>
  <si>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</si>
  <si>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</si>
  <si>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</si>
  <si>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</si>
  <si>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</si>
  <si>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</si>
  <si>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</si>
  <si>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</si>
  <si>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</si>
  <si>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</si>
  <si>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</si>
  <si>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</si>
  <si>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</si>
  <si>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</si>
  <si>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</si>
  <si>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</si>
  <si>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</si>
  <si>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</si>
  <si>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</si>
  <si>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</si>
  <si>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</si>
  <si>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</si>
  <si>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</si>
  <si>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</si>
  <si>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</si>
  <si>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</si>
  <si>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</si>
  <si>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</si>
  <si>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</si>
  <si>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</si>
  <si>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</si>
  <si>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</si>
  <si>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</si>
  <si>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</si>
  <si>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</si>
  <si>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</si>
  <si>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</si>
  <si>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</si>
  <si>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</si>
  <si>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</si>
  <si>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</si>
  <si>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</si>
  <si>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</si>
  <si>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</si>
  <si>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</si>
  <si>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</si>
  <si>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</si>
  <si>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</si>
  <si>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</si>
  <si>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</si>
  <si>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</si>
  <si>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</si>
  <si>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</si>
  <si>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</si>
  <si>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</si>
  <si>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</si>
  <si>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</si>
  <si>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</si>
  <si>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</si>
  <si>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</si>
  <si>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</si>
  <si>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</si>
  <si>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</si>
  <si>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</si>
  <si>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</si>
  <si>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</si>
  <si>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</si>
  <si>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</si>
  <si>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</si>
  <si>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</si>
  <si>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</si>
  <si>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</si>
  <si>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</si>
  <si>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</si>
  <si>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</si>
  <si>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</si>
  <si>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</si>
  <si>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</si>
  <si>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</si>
  <si>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</si>
  <si>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</si>
  <si>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</si>
  <si>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</si>
  <si>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</si>
  <si>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</si>
  <si>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</si>
  <si>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</si>
  <si>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</si>
  <si>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</si>
  <si>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</si>
  <si>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</si>
  <si>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</si>
  <si>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</si>
  <si>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</si>
  <si>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</si>
  <si>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</si>
  <si>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</si>
  <si>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</si>
  <si>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</si>
  <si>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</si>
  <si>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</si>
  <si>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</si>
  <si>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</si>
  <si>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</si>
  <si>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</si>
  <si>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</si>
  <si>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</si>
  <si>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</si>
  <si>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</si>
  <si>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</si>
  <si>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</si>
  <si>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</si>
  <si>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</si>
  <si>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</si>
  <si>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</si>
  <si>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</si>
  <si>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</si>
  <si>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</si>
  <si>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</si>
  <si>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</si>
  <si>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</si>
  <si>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</si>
  <si>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</si>
  <si>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</si>
  <si>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</si>
  <si>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</si>
  <si>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</si>
  <si>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</si>
  <si>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</si>
  <si>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</si>
  <si>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</si>
  <si>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</si>
  <si>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</si>
  <si>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</si>
  <si>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</si>
  <si>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</si>
  <si>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</si>
  <si>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</si>
  <si>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</si>
  <si>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</si>
  <si>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</si>
  <si>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</si>
  <si>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</si>
  <si>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</si>
  <si>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</si>
  <si>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</si>
  <si>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</si>
  <si>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</si>
  <si>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</si>
  <si>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</si>
  <si>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</si>
  <si>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</si>
  <si>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</si>
  <si>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</si>
  <si>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</si>
  <si>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</si>
  <si>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</si>
  <si>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</si>
  <si>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</si>
  <si>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</si>
  <si>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</si>
  <si>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</si>
  <si>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</si>
  <si>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</si>
  <si>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</si>
  <si>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</si>
  <si>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</si>
  <si>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</si>
  <si>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</si>
  <si>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</si>
  <si>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</si>
  <si>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</si>
  <si>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</si>
  <si>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</si>
  <si>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</si>
  <si>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</si>
  <si>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</si>
  <si>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</si>
  <si>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</si>
  <si>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</si>
  <si>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</si>
  <si>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</si>
  <si>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</si>
  <si>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</si>
  <si>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</si>
  <si>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</si>
  <si>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</si>
  <si>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</si>
  <si>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</si>
  <si>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</si>
  <si>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</si>
  <si>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</si>
  <si>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</si>
  <si>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</si>
  <si>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</si>
  <si>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</si>
  <si>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</si>
  <si>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</si>
  <si>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</si>
  <si>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</si>
  <si>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</si>
  <si>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</si>
  <si>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</si>
  <si>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</si>
  <si>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</si>
  <si>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</si>
  <si>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</si>
  <si>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</si>
  <si>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</si>
  <si>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</si>
  <si>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</si>
  <si>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</si>
  <si>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</si>
  <si>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</si>
  <si>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</si>
  <si>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</si>
  <si>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</si>
  <si>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</si>
  <si>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</si>
  <si>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</si>
  <si>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</si>
  <si>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</si>
  <si>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</si>
  <si>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</si>
  <si>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</si>
  <si>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</si>
  <si>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</si>
  <si>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</si>
  <si>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</si>
  <si>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</si>
  <si>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</si>
  <si>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</si>
  <si>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</si>
  <si>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</si>
  <si>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</si>
  <si>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</si>
  <si>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</si>
  <si>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</si>
  <si>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</si>
  <si>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</si>
  <si>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</si>
  <si>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</si>
  <si>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</si>
  <si>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</si>
  <si>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</si>
  <si>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</si>
  <si>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</si>
  <si>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</si>
  <si>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</si>
  <si>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</si>
  <si>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</si>
  <si>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</si>
  <si>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</si>
  <si>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</si>
  <si>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</si>
  <si>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</si>
  <si>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</si>
  <si>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</si>
  <si>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</si>
  <si>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</si>
  <si>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</si>
  <si>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</si>
  <si>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</si>
  <si>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</si>
  <si>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</si>
  <si>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</si>
  <si>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</si>
  <si>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</si>
  <si>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</si>
  <si>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</si>
  <si>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</si>
  <si>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</si>
  <si>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</si>
  <si>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</si>
  <si>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</si>
  <si>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</si>
  <si>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</si>
  <si>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</si>
  <si>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</si>
  <si>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</si>
  <si>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</si>
  <si>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</si>
  <si>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</si>
  <si>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</si>
  <si>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</si>
  <si>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</si>
  <si>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</si>
  <si>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</si>
  <si>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</si>
  <si>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</si>
  <si>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</si>
  <si>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</si>
  <si>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</si>
  <si>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</si>
  <si>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</si>
  <si>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</si>
  <si>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</si>
  <si>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</si>
  <si>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</si>
  <si>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</si>
  <si>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</si>
  <si>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</si>
  <si>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</si>
  <si>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</si>
  <si>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</si>
  <si>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</si>
  <si>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</si>
  <si>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</si>
  <si>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</si>
  <si>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</si>
  <si>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</si>
  <si>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</si>
  <si>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</si>
  <si>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</si>
  <si>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</si>
  <si>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</si>
  <si>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</si>
  <si>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</si>
  <si>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</si>
  <si>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</si>
  <si>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</si>
  <si>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</si>
  <si>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</si>
  <si>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</si>
  <si>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</si>
  <si>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</si>
  <si>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</si>
  <si>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</si>
  <si>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</si>
  <si>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</si>
  <si>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</si>
  <si>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</si>
  <si>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</si>
  <si>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</si>
  <si>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</si>
  <si>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</si>
  <si>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</si>
  <si>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</si>
  <si>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</si>
  <si>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</si>
  <si>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</si>
  <si>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</si>
  <si>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</si>
  <si>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</si>
  <si>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</si>
  <si>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</si>
  <si>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</si>
  <si>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</si>
  <si>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</si>
  <si>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</si>
  <si>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</si>
  <si>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</si>
  <si>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</si>
  <si>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</si>
  <si>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</si>
  <si>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</si>
  <si>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</si>
  <si>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</si>
  <si>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</si>
  <si>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</si>
  <si>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</si>
  <si>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</si>
  <si>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</si>
  <si>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</si>
  <si>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</si>
  <si>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</si>
  <si>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</si>
  <si>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</si>
  <si>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</si>
  <si>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</si>
  <si>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</si>
  <si>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</si>
  <si>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</si>
  <si>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</si>
  <si>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</si>
  <si>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</si>
  <si>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</si>
  <si>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</si>
  <si>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</si>
  <si>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</si>
  <si>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</si>
  <si>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</si>
  <si>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</si>
  <si>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</si>
  <si>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</si>
  <si>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</si>
  <si>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</si>
  <si>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</si>
  <si>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</si>
  <si>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</si>
  <si>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</si>
  <si>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</si>
  <si>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</si>
  <si>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</si>
  <si>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</si>
  <si>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</si>
  <si>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</si>
  <si>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</si>
  <si>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</si>
  <si>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</si>
  <si>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</si>
  <si>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</si>
  <si>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</si>
  <si>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</si>
  <si>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</si>
  <si>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</si>
  <si>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</si>
  <si>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</si>
  <si>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</si>
  <si>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</si>
  <si>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</si>
  <si>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</si>
  <si>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</si>
  <si>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</si>
  <si>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</si>
  <si>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</si>
  <si>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</si>
  <si>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</si>
  <si>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</si>
  <si>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</si>
  <si>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</si>
  <si>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</si>
  <si>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</si>
  <si>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</si>
  <si>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</si>
  <si>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</si>
  <si>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</si>
  <si>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</si>
  <si>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</si>
  <si>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</si>
  <si>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</si>
  <si>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</si>
  <si>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</si>
  <si>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</si>
  <si>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</si>
  <si>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</si>
  <si>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</si>
  <si>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</si>
  <si>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</si>
  <si>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</si>
  <si>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</si>
  <si>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</si>
  <si>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</si>
  <si>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</si>
  <si>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</si>
  <si>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</si>
  <si>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</si>
  <si>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</si>
  <si>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</si>
  <si>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</si>
  <si>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</si>
  <si>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</si>
  <si>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</si>
  <si>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</si>
  <si>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</si>
  <si>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</si>
  <si>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</si>
  <si>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</si>
  <si>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</si>
  <si>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</si>
  <si>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</si>
  <si>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</si>
  <si>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</si>
  <si>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</si>
  <si>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</si>
  <si>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</si>
  <si>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</si>
  <si>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</si>
  <si>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</si>
  <si>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</si>
  <si>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</si>
  <si>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</si>
  <si>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</si>
  <si>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</si>
  <si>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</si>
  <si>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</si>
  <si>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</si>
  <si>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</si>
  <si>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</si>
  <si>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</si>
  <si>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</si>
  <si>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</si>
  <si>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</si>
  <si>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</si>
  <si>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</si>
  <si>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</si>
  <si>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</si>
  <si>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</si>
  <si>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</si>
  <si>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</si>
  <si>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</si>
  <si>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</si>
  <si>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</si>
  <si>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</si>
  <si>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</si>
  <si>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</si>
  <si>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</si>
  <si>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</si>
  <si>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</si>
  <si>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</si>
  <si>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</si>
  <si>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</si>
  <si>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</si>
  <si>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</si>
  <si>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</si>
  <si>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</si>
  <si>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</si>
  <si>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</si>
  <si>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</si>
  <si>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</si>
  <si>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</si>
  <si>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</si>
  <si>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</si>
  <si>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</si>
  <si>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</si>
  <si>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</si>
  <si>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</si>
  <si>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</si>
  <si>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</si>
  <si>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</si>
  <si>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</si>
  <si>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</si>
  <si>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</si>
  <si>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</si>
  <si>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</si>
  <si>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</si>
  <si>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</si>
  <si>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</si>
  <si>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</si>
  <si>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</si>
  <si>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</si>
  <si>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</si>
  <si>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</si>
  <si>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</si>
  <si>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</si>
  <si>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</si>
  <si>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</si>
  <si>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</si>
  <si>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</si>
  <si>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</si>
  <si>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</si>
  <si>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</si>
  <si>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</si>
  <si>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</si>
  <si>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</si>
  <si>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</si>
  <si>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</si>
  <si>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</si>
  <si>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</si>
  <si>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</si>
  <si>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</si>
  <si>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</si>
  <si>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</si>
  <si>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</si>
  <si>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</si>
  <si>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</si>
  <si>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</si>
  <si>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</si>
  <si>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</si>
  <si>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</si>
  <si>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</si>
  <si>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</si>
  <si>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</si>
  <si>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</si>
  <si>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</si>
  <si>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</si>
  <si>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</si>
  <si>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</si>
  <si>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</si>
  <si>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</si>
  <si>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</si>
  <si>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</si>
  <si>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</si>
  <si>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</si>
  <si>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</si>
  <si>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</si>
  <si>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</si>
  <si>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</si>
  <si>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</si>
  <si>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</si>
  <si>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</si>
  <si>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</si>
  <si>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</si>
  <si>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</si>
  <si>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</si>
  <si>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</si>
  <si>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</si>
  <si>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</si>
  <si>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</si>
  <si>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</si>
  <si>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</si>
  <si>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</si>
  <si>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</si>
  <si>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</si>
  <si>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</si>
  <si>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</si>
  <si>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</si>
  <si>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</si>
  <si>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</si>
  <si>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</si>
  <si>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</si>
  <si>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</si>
  <si>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</si>
  <si>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</si>
  <si>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</si>
  <si>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</si>
  <si>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</si>
  <si>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</si>
  <si>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</si>
  <si>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</si>
  <si>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</si>
  <si>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</si>
  <si>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</si>
  <si>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</si>
  <si>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</si>
  <si>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</si>
  <si>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</si>
  <si>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</si>
  <si>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</si>
  <si>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</si>
  <si>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</si>
  <si>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</si>
  <si>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</si>
  <si>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</si>
  <si>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</si>
  <si>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</si>
  <si>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</si>
  <si>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</si>
  <si>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</si>
  <si>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</si>
  <si>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</si>
  <si>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</si>
  <si>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</si>
  <si>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</si>
  <si>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</si>
  <si>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</si>
  <si>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</si>
  <si>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</si>
  <si>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</si>
  <si>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</si>
  <si>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</si>
  <si>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</si>
  <si>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</si>
  <si>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</si>
  <si>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</si>
  <si>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</si>
  <si>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</si>
  <si>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</si>
  <si>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</si>
  <si>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</si>
  <si>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</si>
  <si>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</si>
  <si>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</si>
  <si>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</si>
  <si>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</si>
  <si>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</si>
  <si>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</si>
  <si>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</si>
  <si>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</si>
  <si>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</si>
  <si>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</si>
  <si>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</si>
  <si>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</si>
  <si>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</si>
  <si>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</si>
  <si>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</si>
  <si>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</si>
  <si>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</si>
  <si>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</si>
  <si>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</si>
  <si>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</si>
  <si>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</si>
  <si>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</si>
  <si>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</si>
  <si>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</si>
  <si>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</si>
  <si>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</si>
  <si>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</si>
  <si>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</si>
  <si>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</si>
  <si>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</si>
  <si>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</si>
  <si>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</si>
  <si>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</si>
  <si>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</si>
  <si>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</si>
  <si>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</si>
  <si>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</si>
  <si>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</si>
  <si>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</si>
  <si>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</si>
  <si>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</si>
  <si>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</si>
  <si>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</si>
  <si>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</si>
  <si>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</si>
  <si>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</si>
  <si>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</si>
  <si>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</si>
  <si>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</si>
  <si>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</si>
  <si>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</si>
  <si>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</si>
  <si>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</si>
  <si>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</si>
  <si>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</si>
  <si>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</si>
  <si>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</si>
  <si>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</si>
  <si>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</si>
  <si>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</si>
  <si>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</si>
  <si>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</si>
  <si>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</si>
  <si>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</si>
  <si>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</si>
  <si>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</si>
  <si>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</si>
  <si>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</si>
  <si>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</si>
  <si>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</si>
  <si>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</si>
  <si>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</si>
  <si>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</si>
  <si>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</si>
  <si>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</si>
  <si>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</si>
  <si>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</si>
  <si>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</si>
  <si>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</si>
  <si>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</si>
  <si>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</si>
  <si>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</si>
  <si>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</si>
  <si>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</si>
  <si>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</si>
  <si>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</si>
  <si>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</si>
  <si>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</si>
  <si>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</si>
  <si>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</si>
  <si>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</si>
  <si>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</si>
  <si>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</si>
  <si>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</si>
  <si>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</si>
  <si>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</si>
  <si>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</si>
  <si>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</si>
  <si>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</si>
  <si>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</si>
  <si>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</si>
  <si>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</si>
  <si>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</si>
  <si>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</si>
  <si>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</si>
  <si>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</si>
  <si>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</si>
  <si>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</si>
  <si>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</si>
  <si>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</si>
  <si>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</si>
  <si>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</si>
  <si>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</si>
  <si>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</si>
  <si>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</si>
  <si>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</si>
  <si>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</si>
  <si>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</si>
  <si>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</si>
  <si>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</si>
  <si>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</si>
  <si>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</si>
  <si>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</si>
  <si>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</si>
  <si>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</si>
  <si>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</si>
  <si>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</si>
  <si>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</si>
  <si>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</si>
  <si>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</si>
  <si>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</si>
  <si>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</si>
  <si>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</si>
  <si>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</si>
  <si>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</si>
  <si>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</si>
  <si>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</si>
  <si>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</si>
  <si>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</si>
  <si>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</si>
  <si>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</si>
  <si>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</si>
  <si>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</si>
  <si>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</si>
  <si>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</si>
  <si>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</si>
  <si>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</si>
  <si>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</si>
  <si>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</si>
  <si>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</si>
  <si>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</si>
  <si>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</si>
  <si>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</si>
  <si>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</si>
  <si>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</si>
  <si>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</si>
  <si>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</si>
  <si>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</si>
  <si>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</si>
  <si>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</si>
  <si>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</si>
  <si>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</si>
  <si>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</si>
  <si>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</si>
  <si>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</si>
  <si>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</si>
  <si>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</si>
  <si>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</si>
  <si>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</si>
  <si>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</si>
  <si>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</si>
  <si>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</si>
  <si>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</si>
  <si>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</si>
  <si>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</si>
  <si>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</si>
  <si>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</si>
  <si>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</si>
  <si>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</si>
  <si>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</si>
  <si>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</si>
  <si>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</si>
  <si>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</si>
  <si>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</si>
  <si>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</si>
  <si>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</si>
  <si>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</si>
  <si>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</si>
  <si>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</si>
  <si>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</si>
  <si>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</si>
  <si>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</si>
  <si>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</si>
  <si>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</si>
  <si>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</si>
  <si>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</si>
  <si>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</si>
  <si>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</si>
  <si>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</si>
  <si>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</si>
  <si>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</si>
  <si>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</si>
  <si>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</si>
  <si>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</si>
  <si>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</si>
  <si>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</si>
  <si>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</si>
  <si>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</si>
  <si>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</si>
  <si>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</si>
  <si>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</si>
  <si>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</si>
  <si>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</si>
  <si>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</si>
  <si>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</si>
  <si>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</si>
  <si>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</si>
  <si>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</si>
  <si>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</si>
  <si>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</si>
  <si>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</si>
  <si>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</si>
  <si>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</si>
  <si>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</si>
  <si>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</si>
  <si>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</si>
  <si>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</si>
  <si>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</si>
  <si>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</si>
  <si>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</si>
  <si>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</si>
  <si>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</si>
  <si>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</si>
  <si>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</si>
  <si>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</si>
  <si>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</si>
  <si>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</si>
  <si>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</si>
  <si>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</si>
  <si>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</si>
  <si>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</si>
  <si>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</si>
  <si>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</si>
  <si>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</si>
  <si>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</si>
  <si>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</si>
  <si>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</si>
  <si>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</si>
  <si>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</si>
  <si>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</si>
  <si>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</si>
  <si>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</si>
  <si>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</si>
  <si>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</si>
  <si>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</si>
  <si>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</si>
  <si>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</si>
  <si>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</si>
  <si>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</si>
  <si>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</si>
  <si>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</si>
  <si>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</si>
  <si>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</si>
  <si>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</si>
  <si>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</si>
  <si>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</si>
  <si>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</si>
  <si>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</si>
  <si>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</si>
  <si>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</si>
  <si>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</si>
  <si>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</si>
  <si>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</si>
  <si>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</si>
  <si>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</si>
  <si>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</si>
  <si>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</si>
  <si>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</si>
  <si>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</si>
  <si>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</si>
  <si>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</si>
  <si>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</si>
  <si>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</si>
  <si>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</si>
  <si>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</si>
  <si>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</si>
  <si>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</si>
  <si>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</si>
  <si>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</si>
  <si>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</si>
  <si>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</si>
  <si>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</si>
  <si>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</si>
  <si>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</si>
  <si>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</si>
  <si>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</si>
  <si>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</si>
  <si>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</si>
  <si>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</si>
  <si>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</si>
  <si>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</si>
  <si>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</si>
  <si>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</si>
  <si>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</si>
  <si>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</si>
  <si>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</si>
  <si>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</si>
  <si>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</si>
  <si>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</si>
  <si>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</si>
  <si>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</si>
  <si>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</si>
  <si>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</si>
  <si>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</si>
  <si>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</si>
  <si>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</si>
  <si>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</si>
  <si>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</si>
  <si>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</si>
  <si>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</si>
  <si>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</si>
  <si>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</si>
  <si>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</si>
  <si>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</si>
  <si>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</si>
  <si>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</si>
  <si>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</si>
  <si>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</si>
  <si>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</si>
  <si>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</si>
  <si>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</si>
  <si>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</si>
  <si>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</si>
  <si>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</si>
  <si>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</si>
  <si>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</si>
  <si>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</si>
  <si>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</si>
  <si>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</si>
  <si>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</si>
  <si>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</si>
  <si>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</si>
  <si>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</si>
  <si>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</si>
  <si>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</si>
  <si>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</si>
  <si>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</si>
  <si>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</si>
  <si>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</si>
  <si>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</si>
  <si>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</si>
  <si>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</si>
  <si>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</si>
  <si>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</si>
  <si>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</si>
  <si>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</si>
  <si>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</si>
  <si>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</si>
  <si>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</si>
  <si>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</si>
  <si>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</si>
  <si>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</si>
  <si>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</si>
  <si>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</si>
  <si>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</si>
  <si>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</si>
  <si>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</si>
  <si>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</si>
  <si>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</si>
  <si>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</si>
  <si>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</si>
  <si>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</si>
  <si>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</si>
  <si>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</si>
  <si>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</si>
  <si>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</si>
  <si>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</si>
  <si>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</si>
  <si>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</si>
  <si>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</si>
  <si>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</si>
  <si>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</si>
  <si>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</si>
  <si>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</si>
  <si>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</si>
  <si>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</si>
  <si>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</si>
  <si>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</si>
  <si>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</si>
  <si>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</si>
  <si>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</si>
  <si>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</si>
  <si>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</si>
  <si>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</si>
  <si>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</si>
  <si>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</si>
  <si>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</si>
  <si>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</si>
  <si>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</si>
  <si>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</si>
  <si>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</si>
  <si>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</si>
  <si>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</si>
  <si>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</si>
  <si>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</si>
  <si>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</si>
  <si>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</si>
  <si>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</si>
  <si>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</si>
  <si>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</si>
  <si>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</si>
  <si>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</si>
  <si>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</si>
  <si>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</si>
  <si>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</si>
  <si>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</si>
  <si>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</si>
  <si>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</si>
  <si>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</si>
  <si>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</si>
  <si>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</si>
  <si>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</si>
  <si>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</si>
  <si>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</si>
  <si>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</si>
  <si>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</si>
  <si>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</si>
  <si>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</si>
  <si>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</si>
  <si>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</si>
  <si>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</si>
  <si>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</si>
  <si>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</si>
  <si>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</si>
  <si>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</si>
  <si>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</si>
  <si>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</si>
  <si>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</si>
  <si>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</si>
  <si>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</si>
  <si>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</si>
  <si>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</si>
  <si>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</si>
  <si>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</si>
  <si>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</si>
  <si>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</si>
  <si>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</si>
  <si>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</si>
  <si>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</si>
  <si>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</si>
  <si>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</si>
  <si>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</si>
  <si>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</si>
  <si>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</si>
  <si>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</si>
  <si>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</si>
  <si>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</si>
  <si>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</si>
  <si>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</si>
  <si>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</si>
  <si>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</si>
  <si>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</si>
  <si>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</si>
  <si>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</si>
  <si>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</si>
  <si>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</si>
  <si>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</si>
  <si>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</si>
  <si>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</si>
  <si>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</si>
  <si>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</si>
  <si>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</si>
  <si>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</si>
  <si>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</si>
  <si>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</si>
  <si>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</si>
  <si>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</si>
  <si>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</si>
  <si>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</si>
  <si>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</si>
  <si>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</si>
  <si>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</si>
  <si>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</si>
  <si>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</si>
  <si>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</si>
  <si>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</si>
  <si>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</si>
  <si>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</si>
  <si>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</si>
  <si>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</si>
  <si>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</si>
  <si>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</si>
  <si>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</si>
  <si>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</si>
  <si>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</si>
  <si>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</si>
  <si>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</si>
  <si>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</si>
  <si>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</si>
  <si>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</si>
  <si>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</si>
  <si>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</si>
  <si>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</si>
  <si>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</si>
  <si>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</si>
  <si>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</si>
  <si>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</si>
  <si>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</si>
  <si>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</si>
  <si>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</si>
  <si>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</si>
  <si>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</si>
  <si>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</si>
  <si>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</si>
  <si>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</si>
  <si>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</si>
  <si>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</si>
  <si>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</si>
  <si>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</si>
  <si>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</si>
  <si>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</si>
  <si>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</si>
  <si>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</si>
  <si>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</si>
  <si>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</si>
  <si>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</si>
  <si>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</si>
  <si>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</si>
  <si>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</si>
  <si>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</si>
  <si>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</si>
  <si>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</si>
  <si>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</si>
  <si>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</si>
  <si>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</si>
  <si>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</si>
  <si>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</si>
  <si>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</si>
  <si>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</si>
  <si>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</si>
  <si>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</si>
  <si>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</si>
  <si>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</si>
  <si>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</si>
  <si>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</si>
  <si>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</si>
  <si>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</si>
  <si>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</si>
  <si>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</si>
  <si>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</si>
  <si>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</si>
  <si>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</si>
  <si>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</si>
  <si>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</si>
  <si>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</si>
  <si>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</si>
  <si>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</si>
  <si>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</si>
  <si>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</si>
  <si>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</si>
  <si>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</si>
  <si>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</si>
  <si>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</si>
  <si>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</si>
  <si>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</si>
  <si>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</si>
  <si>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</si>
  <si>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</si>
  <si>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</si>
  <si>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</si>
  <si>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</si>
  <si>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</si>
  <si>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</si>
  <si>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</si>
  <si>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</si>
  <si>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</si>
  <si>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</si>
  <si>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</si>
  <si>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</si>
  <si>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</si>
  <si>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</si>
  <si>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</si>
  <si>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</si>
  <si>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</si>
  <si>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</si>
  <si>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</si>
  <si>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</si>
  <si>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</si>
  <si>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</si>
  <si>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</si>
  <si>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</si>
  <si>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</si>
  <si>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</si>
  <si>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</si>
  <si>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</si>
  <si>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</si>
  <si>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</si>
  <si>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</si>
  <si>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</si>
  <si>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</si>
  <si>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</si>
  <si>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</si>
  <si>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</si>
  <si>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</si>
  <si>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</si>
  <si>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</si>
  <si>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</si>
  <si>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</si>
  <si>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</si>
  <si>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</si>
  <si>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</si>
  <si>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</si>
  <si>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</si>
  <si>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</si>
  <si>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</si>
  <si>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</si>
  <si>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</si>
  <si>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</si>
  <si>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</si>
  <si>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</si>
  <si>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</si>
  <si>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</si>
  <si>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</si>
  <si>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</si>
  <si>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</si>
  <si>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</si>
  <si>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</si>
  <si>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</si>
  <si>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</si>
  <si>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</si>
  <si>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</si>
  <si>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</si>
  <si>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</si>
  <si>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</si>
  <si>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</si>
  <si>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</si>
  <si>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</si>
  <si>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</si>
  <si>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</si>
  <si>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</si>
  <si>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</si>
  <si>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</si>
  <si>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</si>
  <si>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</si>
  <si>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</si>
  <si>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</si>
  <si>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</si>
  <si>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</si>
  <si>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</si>
  <si>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</si>
  <si>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</si>
  <si>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</si>
  <si>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</si>
  <si>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</si>
  <si>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</si>
  <si>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</si>
  <si>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</si>
  <si>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</si>
  <si>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</si>
  <si>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</si>
  <si>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</si>
  <si>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</si>
  <si>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</si>
  <si>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</si>
  <si>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</si>
  <si>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</si>
  <si>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</si>
  <si>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</si>
  <si>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</si>
  <si>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</si>
  <si>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</si>
  <si>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</si>
  <si>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</si>
  <si>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</si>
  <si>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</si>
  <si>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</si>
  <si>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</si>
  <si>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</si>
  <si>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</si>
  <si>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</si>
  <si>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</si>
  <si>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</si>
  <si>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</si>
  <si>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</si>
  <si>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</si>
  <si>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</si>
  <si>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</si>
  <si>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</si>
  <si>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</si>
  <si>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</si>
  <si>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</si>
  <si>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</si>
  <si>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</si>
  <si>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</si>
  <si>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</si>
  <si>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</si>
  <si>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</si>
  <si>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</si>
  <si>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</si>
  <si>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</si>
  <si>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</si>
  <si>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</si>
  <si>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</si>
  <si>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</si>
  <si>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</si>
  <si>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</si>
  <si>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</si>
  <si>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</si>
  <si>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</si>
  <si>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</si>
  <si>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</si>
  <si>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</si>
  <si>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</si>
  <si>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</si>
  <si>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</si>
  <si>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</si>
  <si>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</si>
  <si>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</si>
  <si>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</si>
  <si>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</si>
  <si>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</si>
  <si>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</si>
  <si>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</si>
  <si>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</si>
  <si>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</si>
  <si>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</si>
  <si>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</si>
  <si>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</si>
  <si>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</si>
  <si>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</si>
  <si>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</si>
  <si>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</si>
  <si>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</si>
  <si>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</si>
  <si>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</si>
  <si>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</si>
  <si>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</si>
  <si>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</si>
  <si>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</si>
  <si>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</si>
  <si>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</si>
  <si>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</si>
  <si>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</si>
  <si>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</si>
  <si>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</si>
  <si>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</si>
  <si>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</si>
  <si>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</si>
  <si>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</si>
  <si>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</si>
  <si>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</si>
  <si>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</si>
  <si>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</si>
  <si>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</si>
  <si>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</si>
  <si>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</si>
  <si>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</si>
  <si>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</si>
  <si>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</si>
  <si>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</si>
  <si>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</si>
  <si>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</si>
  <si>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</si>
  <si>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</si>
  <si>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</si>
  <si>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</si>
  <si>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</si>
  <si>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</si>
  <si>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</si>
  <si>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</si>
  <si>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</si>
  <si>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</si>
  <si>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</si>
  <si>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</si>
  <si>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</si>
  <si>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</si>
  <si>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</si>
  <si>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</si>
  <si>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</si>
  <si>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</si>
  <si>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</si>
  <si>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</si>
  <si>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</si>
  <si>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</si>
  <si>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</si>
  <si>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</si>
  <si>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</si>
  <si>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</si>
  <si>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</si>
  <si>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</si>
  <si>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</si>
  <si>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</si>
  <si>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</si>
  <si>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</si>
  <si>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</si>
  <si>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</si>
  <si>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</si>
  <si>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</si>
  <si>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</si>
  <si>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</si>
  <si>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</si>
  <si>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</si>
  <si>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</si>
  <si>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</si>
  <si>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</si>
  <si>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</si>
  <si>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</si>
  <si>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</si>
  <si>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</si>
  <si>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</si>
  <si>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</si>
  <si>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</si>
  <si>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</si>
  <si>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</si>
  <si>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</si>
  <si>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</si>
  <si>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</si>
  <si>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</si>
  <si>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</si>
  <si>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</si>
  <si>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</si>
  <si>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</si>
  <si>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</si>
  <si>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</si>
  <si>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</si>
  <si>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</si>
  <si>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</si>
  <si>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</si>
  <si>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</si>
  <si>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</si>
  <si>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</si>
  <si>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</si>
  <si>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</si>
  <si>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</si>
  <si>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</si>
  <si>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</si>
  <si>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</si>
  <si>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</si>
  <si>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</si>
  <si>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</si>
  <si>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</si>
  <si>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</si>
  <si>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</si>
  <si>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</si>
  <si>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</si>
  <si>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</si>
  <si>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</si>
  <si>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</si>
  <si>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</si>
  <si>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</si>
  <si>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</si>
  <si>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</si>
  <si>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</si>
  <si>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</si>
  <si>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</si>
  <si>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</si>
  <si>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</si>
  <si>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</si>
  <si>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</si>
  <si>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</si>
  <si>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</si>
  <si>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</si>
  <si>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</si>
  <si>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</si>
  <si>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</si>
  <si>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</si>
  <si>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</si>
  <si>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</si>
  <si>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</si>
  <si>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</si>
  <si>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</si>
  <si>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</si>
  <si>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</si>
  <si>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</si>
  <si>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</si>
  <si>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</si>
  <si>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</si>
  <si>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</si>
  <si>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</si>
  <si>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</si>
  <si>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</si>
  <si>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</si>
  <si>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</si>
  <si>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</si>
  <si>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</si>
  <si>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</si>
  <si>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</si>
  <si>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</si>
  <si>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</si>
  <si>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</si>
  <si>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</si>
  <si>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</si>
  <si>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</si>
  <si>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</si>
  <si>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</si>
  <si>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</si>
  <si>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</si>
  <si>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</si>
  <si>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</si>
  <si>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</si>
  <si>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</si>
  <si>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</si>
  <si>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</si>
  <si>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</si>
  <si>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</si>
  <si>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</si>
  <si>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</si>
  <si>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</si>
  <si>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</si>
  <si>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</si>
  <si>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</si>
  <si>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</si>
  <si>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</si>
  <si>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</si>
  <si>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</si>
  <si>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</si>
  <si>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</si>
  <si>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</si>
  <si>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</si>
  <si>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</si>
  <si>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</si>
  <si>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</si>
  <si>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</si>
  <si>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</si>
  <si>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</si>
  <si>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</si>
  <si>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</si>
  <si>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</si>
  <si>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</si>
  <si>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</si>
  <si>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</si>
  <si>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</si>
  <si>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</si>
  <si>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</si>
  <si>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</si>
  <si>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</si>
  <si>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</si>
  <si>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</si>
  <si>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</si>
  <si>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</si>
  <si>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</si>
  <si>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</si>
  <si>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</si>
  <si>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</si>
  <si>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</si>
  <si>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</si>
  <si>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</si>
  <si>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</si>
  <si>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</si>
  <si>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</si>
  <si>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</si>
  <si>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</si>
  <si>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</si>
  <si>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</si>
  <si>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</si>
  <si>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</si>
  <si>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</si>
  <si>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</si>
  <si>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</si>
  <si>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</si>
  <si>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</si>
  <si>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</si>
  <si>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</si>
  <si>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</si>
  <si>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</si>
  <si>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</si>
  <si>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</si>
  <si>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</si>
  <si>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</si>
  <si>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</si>
  <si>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</si>
  <si>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</si>
  <si>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</si>
  <si>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</si>
  <si>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</si>
  <si>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</si>
  <si>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</si>
  <si>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</si>
  <si>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</si>
  <si>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</si>
  <si>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</si>
  <si>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</si>
  <si>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</si>
  <si>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</si>
  <si>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</si>
  <si>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</si>
  <si>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</si>
  <si>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</si>
  <si>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</si>
  <si>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</si>
  <si>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</si>
  <si>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</si>
  <si>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</si>
  <si>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</si>
  <si>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</si>
  <si>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</si>
  <si>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</si>
  <si>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</si>
  <si>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</si>
  <si>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</si>
  <si>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</si>
  <si>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</si>
  <si>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</si>
  <si>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</si>
  <si>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</si>
  <si>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</si>
  <si>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</si>
  <si>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</si>
  <si>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</si>
  <si>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</si>
  <si>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</si>
  <si>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</si>
  <si>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</si>
  <si>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</si>
  <si>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</si>
  <si>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</si>
  <si>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</si>
  <si>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</si>
  <si>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</si>
  <si>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</si>
  <si>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</si>
  <si>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</si>
  <si>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</si>
  <si>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</si>
  <si>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</si>
  <si>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</si>
  <si>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</si>
  <si>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</si>
  <si>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</si>
  <si>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</si>
  <si>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</si>
  <si>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</si>
  <si>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</si>
  <si>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</si>
  <si>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</si>
  <si>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</si>
  <si>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</si>
  <si>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</si>
  <si>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</si>
  <si>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</si>
  <si>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</si>
  <si>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</si>
  <si>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</si>
  <si>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</si>
  <si>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</si>
  <si>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</si>
  <si>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</si>
  <si>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</si>
  <si>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</si>
  <si>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</si>
  <si>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</si>
  <si>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</si>
  <si>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</si>
  <si>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</si>
  <si>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</si>
  <si>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</si>
  <si>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</si>
  <si>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</si>
  <si>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</si>
  <si>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</si>
  <si>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</si>
  <si>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</si>
  <si>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</si>
  <si>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</si>
  <si>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</si>
  <si>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</si>
  <si>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</si>
  <si>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</si>
  <si>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</si>
  <si>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</si>
  <si>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</si>
  <si>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</si>
  <si>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</si>
  <si>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</si>
  <si>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</si>
  <si>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</si>
  <si>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</si>
  <si>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</si>
  <si>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</si>
  <si>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</si>
  <si>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</si>
  <si>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</si>
  <si>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</si>
  <si>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</si>
  <si>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</si>
  <si>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</si>
  <si>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</si>
  <si>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</si>
  <si>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</si>
  <si>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</si>
  <si>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</si>
  <si>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</si>
  <si>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</si>
  <si>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</si>
  <si>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</si>
  <si>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</si>
  <si>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</si>
  <si>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</si>
  <si>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</si>
  <si>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</si>
  <si>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</si>
  <si>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</si>
  <si>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</si>
  <si>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</si>
  <si>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</si>
  <si>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</si>
  <si>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</si>
  <si>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</si>
  <si>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</si>
  <si>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</si>
  <si>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</si>
  <si>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</si>
  <si>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</si>
  <si>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</si>
  <si>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</si>
  <si>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</si>
  <si>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</si>
  <si>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</si>
  <si>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</si>
  <si>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</si>
  <si>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</si>
  <si>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</si>
  <si>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</si>
  <si>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</si>
  <si>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</si>
  <si>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</si>
  <si>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</si>
  <si>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</si>
  <si>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</si>
  <si>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</si>
  <si>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</si>
  <si>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</si>
  <si>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</si>
  <si>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</si>
  <si>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</si>
  <si>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</si>
  <si>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</si>
  <si>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</si>
  <si>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</si>
  <si>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</si>
  <si>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</si>
  <si>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</si>
  <si>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</si>
  <si>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</si>
  <si>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</si>
  <si>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</si>
  <si>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</si>
  <si>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</si>
  <si>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</si>
  <si>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</si>
  <si>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</si>
  <si>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</si>
  <si>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</si>
  <si>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</si>
  <si>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</si>
  <si>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</si>
  <si>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</si>
  <si>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</si>
  <si>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</si>
  <si>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</si>
  <si>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</si>
  <si>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</si>
  <si>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</si>
  <si>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</si>
  <si>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</si>
  <si>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</si>
  <si>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</si>
  <si>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</si>
  <si>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</si>
  <si>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</si>
  <si>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</si>
  <si>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</si>
  <si>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</si>
  <si>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</si>
  <si>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</si>
  <si>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</si>
  <si>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</si>
  <si>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</si>
  <si>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</si>
  <si>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</si>
  <si>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</si>
  <si>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</si>
  <si>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</si>
  <si>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</si>
  <si>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</si>
  <si>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</si>
  <si>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</si>
  <si>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</si>
  <si>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</si>
  <si>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</si>
  <si>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</si>
  <si>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</si>
  <si>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</si>
  <si>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</si>
  <si>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</si>
  <si>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</si>
  <si>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</si>
  <si>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</si>
  <si>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</si>
  <si>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</si>
  <si>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</si>
  <si>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</si>
  <si>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</si>
  <si>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</si>
  <si>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</si>
  <si>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</si>
  <si>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</si>
  <si>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</si>
  <si>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</si>
  <si>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</si>
  <si>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</si>
  <si>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</si>
  <si>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</si>
  <si>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</si>
  <si>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</si>
  <si>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</si>
  <si>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</si>
  <si>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</si>
  <si>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</si>
  <si>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</si>
  <si>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</si>
  <si>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</si>
  <si>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</si>
  <si>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</si>
  <si>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</si>
  <si>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</si>
  <si>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</si>
  <si>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</si>
  <si>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</si>
  <si>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</si>
  <si>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</si>
  <si>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</si>
  <si>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</si>
  <si>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</si>
  <si>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</si>
  <si>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</si>
  <si>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</si>
  <si>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</si>
  <si>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</si>
  <si>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</si>
  <si>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</si>
  <si>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</si>
  <si>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</si>
  <si>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</si>
  <si>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</si>
  <si>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</si>
  <si>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</si>
  <si>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</si>
  <si>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</si>
  <si>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</si>
  <si>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</si>
  <si>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</si>
  <si>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</si>
  <si>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</si>
  <si>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</si>
  <si>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</si>
  <si>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</si>
  <si>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</si>
  <si>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</si>
  <si>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</si>
  <si>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</si>
  <si>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</si>
  <si>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</si>
  <si>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</si>
  <si>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</si>
  <si>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</si>
  <si>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</si>
  <si>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</si>
  <si>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</si>
  <si>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</si>
  <si>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</si>
  <si>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</si>
  <si>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</si>
  <si>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</si>
  <si>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</si>
  <si>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</si>
  <si>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</si>
  <si>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</si>
  <si>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</si>
  <si>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</si>
  <si>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</si>
  <si>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</si>
  <si>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</si>
  <si>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</si>
  <si>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</si>
  <si>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</si>
  <si>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</si>
  <si>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</si>
  <si>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</si>
  <si>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</si>
  <si>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</si>
  <si>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</si>
  <si>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</si>
  <si>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</si>
  <si>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</si>
  <si>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</si>
  <si>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</si>
  <si>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</si>
  <si>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</si>
  <si>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</si>
  <si>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</si>
  <si>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</si>
  <si>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</si>
  <si>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</si>
  <si>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</si>
  <si>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</si>
  <si>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</si>
  <si>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</si>
  <si>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</si>
  <si>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</si>
  <si>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</si>
  <si>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</si>
  <si>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</si>
  <si>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</si>
  <si>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</si>
  <si>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</si>
  <si>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</si>
  <si>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</si>
  <si>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</si>
  <si>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</si>
  <si>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</si>
  <si>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</si>
  <si>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</si>
  <si>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</si>
  <si>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</si>
  <si>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</si>
  <si>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</si>
  <si>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</si>
  <si>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</si>
  <si>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</si>
  <si>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</si>
  <si>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</si>
  <si>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</si>
  <si>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</si>
  <si>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</si>
  <si>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</si>
  <si>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</si>
  <si>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</si>
  <si>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</si>
  <si>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</si>
  <si>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</si>
  <si>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</si>
  <si>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</si>
  <si>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</si>
  <si>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</si>
  <si>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</si>
  <si>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</si>
  <si>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</si>
  <si>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</si>
  <si>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</si>
  <si>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</si>
  <si>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</si>
  <si>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</si>
  <si>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</si>
  <si>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</si>
  <si>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</si>
  <si>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</si>
  <si>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</si>
  <si>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</si>
  <si>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</si>
  <si>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</si>
  <si>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</si>
  <si>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</si>
  <si>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</si>
  <si>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</si>
  <si>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</si>
  <si>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</si>
  <si>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</si>
  <si>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</si>
  <si>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</si>
  <si>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</si>
  <si>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</si>
  <si>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</si>
  <si>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</si>
  <si>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</si>
  <si>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</si>
  <si>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</si>
  <si>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</si>
  <si>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</si>
  <si>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</si>
  <si>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</si>
  <si>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</si>
  <si>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</si>
  <si>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</si>
  <si>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</si>
  <si>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</si>
  <si>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</si>
  <si>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</si>
  <si>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</si>
  <si>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</si>
  <si>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</si>
  <si>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</si>
  <si>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</si>
  <si>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</si>
  <si>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</si>
  <si>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</si>
  <si>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</si>
  <si>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</si>
  <si>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</si>
  <si>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</si>
  <si>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</si>
  <si>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</si>
  <si>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</si>
  <si>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</si>
  <si>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</si>
  <si>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</si>
  <si>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</si>
  <si>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</si>
  <si>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</si>
  <si>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</si>
  <si>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</si>
  <si>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</si>
  <si>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</si>
  <si>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</si>
  <si>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</si>
  <si>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</si>
  <si>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</si>
  <si>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</si>
  <si>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</si>
  <si>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</si>
  <si>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</si>
  <si>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</si>
  <si>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</si>
  <si>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</si>
  <si>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</si>
  <si>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</si>
  <si>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</si>
  <si>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</si>
  <si>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</si>
  <si>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</si>
  <si>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</si>
  <si>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</si>
  <si>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</si>
  <si>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</si>
  <si>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</si>
  <si>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</si>
  <si>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</si>
  <si>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</si>
  <si>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</si>
  <si>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</si>
  <si>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</si>
  <si>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</si>
  <si>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</si>
  <si>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</si>
  <si>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</si>
  <si>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</si>
  <si>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</si>
  <si>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</si>
  <si>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</si>
  <si>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</si>
  <si>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</si>
  <si>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</si>
  <si>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</si>
  <si>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</si>
  <si>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</si>
  <si>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</si>
  <si>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</si>
  <si>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</si>
  <si>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</si>
  <si>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</si>
  <si>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</si>
  <si>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</si>
  <si>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</si>
  <si>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</si>
  <si>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</si>
  <si>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</si>
  <si>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</si>
  <si>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</si>
  <si>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</si>
  <si>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</si>
  <si>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</si>
  <si>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</si>
  <si>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</si>
  <si>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</si>
  <si>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</si>
  <si>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</si>
  <si>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</si>
  <si>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</si>
  <si>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</si>
  <si>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</si>
  <si>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</si>
  <si>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</si>
  <si>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</si>
  <si>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</si>
  <si>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</si>
  <si>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</si>
  <si>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</si>
  <si>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</si>
  <si>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</si>
  <si>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</si>
  <si>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</si>
  <si>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</si>
  <si>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</si>
  <si>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</si>
  <si>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</si>
  <si>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</si>
  <si>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</si>
  <si>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</si>
  <si>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</si>
  <si>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</si>
  <si>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</si>
  <si>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</si>
  <si>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</si>
  <si>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</si>
  <si>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</si>
  <si>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</si>
  <si>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</si>
  <si>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</si>
  <si>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</si>
  <si>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</si>
  <si>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</si>
  <si>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</si>
  <si>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</si>
  <si>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</si>
  <si>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</si>
  <si>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</si>
  <si>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</si>
  <si>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</si>
  <si>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</si>
  <si>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</si>
  <si>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</si>
  <si>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</si>
  <si>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</si>
  <si>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</si>
  <si>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</si>
  <si>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</si>
  <si>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</si>
  <si>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</si>
  <si>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</si>
  <si>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</si>
  <si>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</si>
  <si>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</si>
  <si>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</si>
  <si>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</si>
  <si>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</si>
  <si>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</si>
  <si>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</si>
  <si>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</si>
  <si>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</si>
  <si>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</si>
  <si>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</si>
  <si>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</si>
  <si>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</si>
  <si>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</si>
  <si>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</si>
  <si>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</si>
  <si>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</si>
  <si>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</si>
  <si>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</si>
  <si>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</si>
  <si>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</si>
  <si>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</si>
  <si>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</si>
  <si>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</si>
  <si>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</si>
  <si>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</si>
  <si>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</si>
  <si>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</si>
  <si>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</si>
  <si>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</si>
  <si>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</si>
  <si>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</si>
  <si>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</si>
  <si>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</si>
  <si>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</si>
  <si>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</si>
  <si>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</si>
  <si>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</si>
  <si>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</si>
  <si>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</si>
  <si>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</si>
  <si>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</si>
  <si>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</si>
  <si>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</si>
  <si>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</si>
  <si>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</si>
  <si>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</si>
  <si>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</si>
  <si>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</si>
  <si>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</si>
  <si>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</si>
  <si>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</si>
  <si>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</si>
  <si>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</si>
  <si>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</si>
  <si>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</si>
  <si>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</si>
  <si>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</si>
  <si>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</si>
  <si>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</si>
  <si>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</si>
  <si>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</si>
  <si>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</si>
  <si>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</si>
  <si>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</si>
  <si>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</si>
  <si>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</si>
  <si>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</si>
  <si>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</si>
  <si>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</si>
  <si>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</si>
  <si>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</si>
  <si>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</si>
  <si>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</si>
  <si>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</si>
  <si>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</si>
  <si>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</si>
  <si>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</si>
  <si>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</si>
  <si>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</si>
  <si>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</si>
  <si>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</si>
  <si>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</si>
  <si>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</si>
  <si>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</si>
  <si>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</si>
  <si>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</si>
  <si>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</si>
  <si>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</si>
  <si>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</si>
  <si>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</si>
  <si>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</si>
  <si>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</si>
  <si>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</si>
  <si>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</si>
  <si>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</si>
  <si>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</si>
  <si>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</si>
  <si>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</si>
  <si>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</si>
  <si>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</si>
  <si>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</si>
  <si>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</si>
  <si>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</si>
  <si>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</si>
  <si>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</si>
  <si>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</si>
  <si>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</si>
  <si>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</si>
  <si>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</si>
  <si>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</si>
  <si>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</si>
  <si>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</si>
  <si>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</si>
  <si>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</si>
  <si>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</si>
  <si>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</si>
  <si>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</si>
  <si>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</si>
  <si>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</si>
  <si>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</si>
  <si>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</si>
  <si>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</si>
  <si>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</si>
  <si>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</si>
  <si>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</si>
  <si>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</si>
  <si>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</si>
  <si>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</si>
  <si>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</si>
  <si>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</si>
  <si>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</si>
  <si>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</si>
  <si>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</si>
  <si>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</si>
  <si>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</si>
  <si>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</si>
  <si>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</si>
  <si>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</si>
  <si>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</si>
  <si>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</si>
  <si>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</si>
  <si>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</si>
  <si>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</si>
  <si>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</si>
  <si>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</si>
  <si>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</si>
  <si>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</si>
  <si>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</si>
  <si>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</si>
  <si>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</si>
  <si>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</si>
  <si>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</si>
  <si>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</si>
  <si>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</si>
  <si>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</si>
  <si>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</si>
  <si>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</si>
  <si>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</si>
  <si>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</si>
  <si>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</si>
  <si>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UCI punten per 01/09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</si>
  <si>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</si>
  <si>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</si>
  <si>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</si>
  <si>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</si>
  <si>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</si>
  <si>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</si>
  <si>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</si>
  <si>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</si>
  <si>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</si>
  <si>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</si>
  <si>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</si>
  <si>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</si>
  <si>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</si>
  <si>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</si>
  <si>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</si>
  <si>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</si>
  <si>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</si>
  <si>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</si>
  <si>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</si>
  <si>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</si>
  <si>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</si>
  <si>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</si>
  <si>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</si>
  <si>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</si>
  <si>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</si>
  <si>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</si>
  <si>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</si>
  <si>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</si>
  <si>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</si>
  <si>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</si>
  <si>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</si>
  <si>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</si>
  <si>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</si>
  <si>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</si>
  <si>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</si>
  <si>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</si>
  <si>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</si>
  <si>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</si>
  <si>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</si>
  <si>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</si>
  <si>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</si>
  <si>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</si>
  <si>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</si>
  <si>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</si>
  <si>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</si>
  <si>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</si>
  <si>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</si>
  <si>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</si>
  <si>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</si>
  <si>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</si>
  <si>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</si>
  <si>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</si>
  <si>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</si>
  <si>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</si>
  <si>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</si>
  <si>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</si>
  <si>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</si>
  <si>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</si>
  <si>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</si>
  <si>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</si>
  <si>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</si>
  <si>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Omloop van het Houtland (1.1)</t>
  </si>
  <si>
    <t>Paris-Chauny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</si>
  <si>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</si>
  <si>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</si>
  <si>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</si>
  <si>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</si>
  <si>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</si>
  <si>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</si>
  <si>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</si>
  <si>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</si>
  <si>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</si>
  <si>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</si>
  <si>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</si>
  <si>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</si>
  <si>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</si>
  <si>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</si>
  <si>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</si>
  <si>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</si>
  <si>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</si>
  <si>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</si>
  <si>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</si>
  <si>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</si>
  <si>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</si>
  <si>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</si>
  <si>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</si>
  <si>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</si>
  <si>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</si>
  <si>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</si>
  <si>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</si>
  <si>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</si>
  <si>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</si>
  <si>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</si>
  <si>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</si>
  <si>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</si>
  <si>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</si>
  <si>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</si>
  <si>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</si>
  <si>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</si>
  <si>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</si>
  <si>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</si>
  <si>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</si>
  <si>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</si>
  <si>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</si>
  <si>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</si>
  <si>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</si>
  <si>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</si>
  <si>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</si>
  <si>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</si>
  <si>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UCI punten per 15/09</t>
  </si>
  <si>
    <t>Luxembourg</t>
  </si>
  <si>
    <t>Slovaquie</t>
  </si>
  <si>
    <t>GP Wallonie</t>
  </si>
  <si>
    <t>Kamp. Vlaand.</t>
  </si>
  <si>
    <t>Huangshan</t>
  </si>
  <si>
    <t>Super8 Classic</t>
  </si>
  <si>
    <t>GP Isbergues</t>
  </si>
  <si>
    <t>Gooikse Pijl</t>
  </si>
  <si>
    <t>Giro Romagna</t>
  </si>
  <si>
    <t>REMIJN Senna</t>
  </si>
  <si>
    <t>CHAMBERLAIN Oscar</t>
  </si>
  <si>
    <t>HELLERUP Malte</t>
  </si>
  <si>
    <t>MORANG Mil</t>
  </si>
  <si>
    <t>HEREMANS Joppe</t>
  </si>
  <si>
    <t>DAEMEN Stijn</t>
  </si>
  <si>
    <t>VAN GILS Lucas</t>
  </si>
  <si>
    <t>DEBRUYNE Ramses</t>
  </si>
  <si>
    <t>MEIJERS Jeroen</t>
  </si>
  <si>
    <t>ETXEBERRIA Asier</t>
  </si>
  <si>
    <t>FUENTES Ángel</t>
  </si>
  <si>
    <t>TREZISE Declan</t>
  </si>
  <si>
    <t>166 Omloop van het Houtland (1.1)</t>
  </si>
  <si>
    <t>167 Paris-Chauny (1.1)</t>
  </si>
  <si>
    <t>30 (1)</t>
  </si>
  <si>
    <t>31 (2)</t>
  </si>
  <si>
    <t>32 (3)</t>
  </si>
  <si>
    <t>33 (4)</t>
  </si>
  <si>
    <t>34 (5)</t>
  </si>
  <si>
    <t>35 (6)</t>
  </si>
  <si>
    <t>36 (7)</t>
  </si>
  <si>
    <t>37 (8)</t>
  </si>
  <si>
    <t>38 (9)</t>
  </si>
  <si>
    <t>551-611-495</t>
  </si>
  <si>
    <t>557-617-507</t>
  </si>
  <si>
    <t>558-618-508</t>
  </si>
  <si>
    <t>559-619-509</t>
  </si>
  <si>
    <t>560-621-509</t>
  </si>
  <si>
    <t>561-622-510</t>
  </si>
  <si>
    <t>562-623-511</t>
  </si>
  <si>
    <t>563-624-512</t>
  </si>
  <si>
    <t>564-625-513</t>
  </si>
  <si>
    <t>4e etappe Tour de Luxembourg (2.Pro)</t>
  </si>
  <si>
    <t>5e etappe Tour de Luxembourg (2.Pro)</t>
  </si>
  <si>
    <t>Tour de Luxembourg (2.Pro)</t>
  </si>
  <si>
    <t>1e etappe Tour de Slovaquie (2.1)</t>
  </si>
  <si>
    <t>2e etappe Tour de Slovaquie (2.1)</t>
  </si>
  <si>
    <t>3e etappe Tour de Slovaquie (2.1)</t>
  </si>
  <si>
    <t>4e etappe Tour de Slovaquie (2.1)</t>
  </si>
  <si>
    <t>2e etappe Tour de Luxembourg (2.Pro)</t>
  </si>
  <si>
    <t>3e etappe Tour de Luxembourg (2.Pro)</t>
  </si>
  <si>
    <t>5e etappe Tour de Slovaquie (2.1)</t>
  </si>
  <si>
    <t>1e etappe Tour de Luxembourg (2.Pro)</t>
  </si>
  <si>
    <t>Houtland</t>
  </si>
  <si>
    <t>Paris-Chauny</t>
  </si>
  <si>
    <t>Algemeen Klassement na Week 36</t>
  </si>
  <si>
    <t>39 (10)</t>
  </si>
  <si>
    <t>40 (11)</t>
  </si>
  <si>
    <t>565-626-514</t>
  </si>
  <si>
    <t>566-627-515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</si>
</sst>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49" fillId="0" borderId="2" xfId="0" applyFont="1" applyBorder="1" applyAlignment="1">
      <alignment horizontal="left"/>
    </xf>
    <xf numFmtId="0" fontId="27" fillId="0" borderId="2" xfId="3" applyFont="1" applyBorder="1" applyAlignment="1" applyProtection="1">
      <alignment horizontal="left"/>
    </xf>
    <xf numFmtId="0" fontId="27" fillId="0" borderId="1" xfId="0" applyFont="1" applyBorder="1" applyAlignment="1" applyProtection="1">
      <alignment horizontal="left"/>
      <protection locked="0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patompob-phonarjtha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maxence-place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jose-antonio-prieto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tiesj-benoot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arceli-boguslawski" TargetMode="External"/><Relationship Id="rId1359" Type="http://schemas.openxmlformats.org/officeDocument/2006/relationships/hyperlink" Target="https://www.procyclingstats.com/rider/raman-tsishkou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aniel-skerl" TargetMode="External"/><Relationship Id="rId1219" Type="http://schemas.openxmlformats.org/officeDocument/2006/relationships/hyperlink" Target="https://www.procyclingstats.com/rider/edison-alejandro-callejas-santos" TargetMode="External"/><Relationship Id="rId65" Type="http://schemas.openxmlformats.org/officeDocument/2006/relationships/hyperlink" Target="https://www.procyclingstats.com/rider/mathias-vacek" TargetMode="External"/><Relationship Id="rId1426" Type="http://schemas.openxmlformats.org/officeDocument/2006/relationships/hyperlink" Target="https://www.procyclingstats.com/rider/joppe-heremans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xabier-mikel-azparren-irurzun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kevin-vauqueli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adam-yates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mattias-skjelmose-jensen" TargetMode="External"/><Relationship Id="rId1308" Type="http://schemas.openxmlformats.org/officeDocument/2006/relationships/hyperlink" Target="https://www.procyclingstats.com/rider/simone-zanini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alan-hatherly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thieu-van-der-poel" TargetMode="External"/><Relationship Id="rId1372" Type="http://schemas.openxmlformats.org/officeDocument/2006/relationships/hyperlink" Target="https://www.procyclingstats.com/rider/hugo-nunes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lorenzo-fortunato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george-radcliff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eliott-boulet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hasan-seyfollahifard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tadej-pogacar" TargetMode="External"/><Relationship Id="rId1321" Type="http://schemas.openxmlformats.org/officeDocument/2006/relationships/hyperlink" Target="https://www.procyclingstats.com/rider/eduard-michael-grosu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pavel-bittner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brandon-mcnulty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vainqueur-masengesho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thymen-arensman" TargetMode="External"/><Relationship Id="rId1203" Type="http://schemas.openxmlformats.org/officeDocument/2006/relationships/hyperlink" Target="https://www.procyclingstats.com/rider/timofei-ivanov" TargetMode="External"/><Relationship Id="rId1410" Type="http://schemas.openxmlformats.org/officeDocument/2006/relationships/hyperlink" Target="https://www.procyclingstats.com/rider/ben-chilto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emilien-jeanniere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tali-lane-welsh" TargetMode="External"/><Relationship Id="rId1365" Type="http://schemas.openxmlformats.org/officeDocument/2006/relationships/hyperlink" Target="https://www.procyclingstats.com/rider/eivind-broholt-fougner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diego-de-jesus-mendes" TargetMode="External"/><Relationship Id="rId1432" Type="http://schemas.openxmlformats.org/officeDocument/2006/relationships/hyperlink" Target="https://www.procyclingstats.com/rider/paniego-fuente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daniel-nielsen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gabriele-raccagni" TargetMode="External"/><Relationship Id="rId1107" Type="http://schemas.openxmlformats.org/officeDocument/2006/relationships/hyperlink" Target="https://www.procyclingstats.com/rider/lucas-beneteau" TargetMode="External"/><Relationship Id="rId1314" Type="http://schemas.openxmlformats.org/officeDocument/2006/relationships/hyperlink" Target="https://www.procyclingstats.com/rider/nate-pringle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mohd-harrif-saleh" TargetMode="External"/><Relationship Id="rId1269" Type="http://schemas.openxmlformats.org/officeDocument/2006/relationships/hyperlink" Target="https://www.procyclingstats.com/rider/lenaic-langella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rotem-tene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kevin-biehl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jose-juan-prieto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wout-van-aert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daniil-pronskiy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geoffrey-bouchard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dorde-duric" TargetMode="External"/><Relationship Id="rId1218" Type="http://schemas.openxmlformats.org/officeDocument/2006/relationships/hyperlink" Target="https://www.procyclingstats.com/rider/matteo-zurlo" TargetMode="External"/><Relationship Id="rId1425" Type="http://schemas.openxmlformats.org/officeDocument/2006/relationships/hyperlink" Target="https://www.procyclingstats.com/rider/mil-morang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alessio-martinelli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agnus-cort-nielse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sebastian-putz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thomas-pidcock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romain-cardis" TargetMode="External"/><Relationship Id="rId1371" Type="http://schemas.openxmlformats.org/officeDocument/2006/relationships/hyperlink" Target="https://www.procyclingstats.com/rider/jens-verbrugghe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rtem-shmidt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mateo-pablo-ramirez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martin-tjotta" TargetMode="External"/><Relationship Id="rId1393" Type="http://schemas.openxmlformats.org/officeDocument/2006/relationships/hyperlink" Target="https://www.procyclingstats.com/rider/alfred-wright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tahir-yigit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sergio-meris" TargetMode="External"/><Relationship Id="rId1320" Type="http://schemas.openxmlformats.org/officeDocument/2006/relationships/hyperlink" Target="https://www.procyclingstats.com/rider/hector-alvarez-martinez" TargetMode="External"/><Relationship Id="rId1418" Type="http://schemas.openxmlformats.org/officeDocument/2006/relationships/hyperlink" Target="https://www.procyclingstats.com/rider/maxime-duba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den-grove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awet-aman" TargetMode="External"/><Relationship Id="rId1342" Type="http://schemas.openxmlformats.org/officeDocument/2006/relationships/hyperlink" Target="https://www.procyclingstats.com/rider/baptiste-vadic" TargetMode="External"/><Relationship Id="rId79" Type="http://schemas.openxmlformats.org/officeDocument/2006/relationships/hyperlink" Target="https://www.procyclingstats.com/rider/pavel-sivakov" TargetMode="External"/><Relationship Id="rId1202" Type="http://schemas.openxmlformats.org/officeDocument/2006/relationships/hyperlink" Target="https://www.procyclingstats.com/rider/luis-carlos-chia-bermudez" TargetMode="External"/><Relationship Id="rId295" Type="http://schemas.openxmlformats.org/officeDocument/2006/relationships/hyperlink" Target="https://www.procyclingstats.com/rider/marco-frigo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henri-francois-renard-haquin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alex-aranburu" TargetMode="External"/><Relationship Id="rId1297" Type="http://schemas.openxmlformats.org/officeDocument/2006/relationships/hyperlink" Target="https://www.procyclingstats.com/rider/yael-joalland" TargetMode="External"/><Relationship Id="rId1420" Type="http://schemas.openxmlformats.org/officeDocument/2006/relationships/hyperlink" Target="https://www.procyclingstats.com/rider/julian-alaphilippe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william-heffernan" TargetMode="External"/><Relationship Id="rId1364" Type="http://schemas.openxmlformats.org/officeDocument/2006/relationships/hyperlink" Target="https://www.procyclingstats.com/rider/sven-erik-bystrom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fran-miholjevic" TargetMode="External"/><Relationship Id="rId1431" Type="http://schemas.openxmlformats.org/officeDocument/2006/relationships/hyperlink" Target="https://www.procyclingstats.com/rider/asier-etxeberria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wan-abdul-rahman-hamdan" TargetMode="External"/><Relationship Id="rId1375" Type="http://schemas.openxmlformats.org/officeDocument/2006/relationships/hyperlink" Target="https://www.procyclingstats.com/rider/byron-munto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vlad-van-mechele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matisse-van-kerckhove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jan-castellon" TargetMode="External"/><Relationship Id="rId1386" Type="http://schemas.openxmlformats.org/officeDocument/2006/relationships/hyperlink" Target="https://www.procyclingstats.com/rider/matias-malmberg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zeteny-szijart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cristian-scaroni" TargetMode="External"/><Relationship Id="rId1106" Type="http://schemas.openxmlformats.org/officeDocument/2006/relationships/hyperlink" Target="https://www.procyclingstats.com/rider/maximilien-juillard" TargetMode="External"/><Relationship Id="rId1313" Type="http://schemas.openxmlformats.org/officeDocument/2006/relationships/hyperlink" Target="https://www.procyclingstats.com/rider/arno-wallenborn" TargetMode="External"/><Relationship Id="rId1397" Type="http://schemas.openxmlformats.org/officeDocument/2006/relationships/hyperlink" Target="https://www.procyclingstats.com/rider/marco-schrettl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aidin-aliyari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leander-van-hautegem" TargetMode="External"/><Relationship Id="rId1324" Type="http://schemas.openxmlformats.org/officeDocument/2006/relationships/hyperlink" Target="https://www.procyclingstats.com/rider/carlos-alfonso-garcia-trejo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yevgeniy-gidich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lauri-tamm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aldo-taillieu" TargetMode="External"/><Relationship Id="rId1335" Type="http://schemas.openxmlformats.org/officeDocument/2006/relationships/hyperlink" Target="https://www.procyclingstats.com/rider/remi-arsac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nicolas-alustiza" TargetMode="External"/><Relationship Id="rId1279" Type="http://schemas.openxmlformats.org/officeDocument/2006/relationships/hyperlink" Target="https://www.procyclingstats.com/rider/max-poole" TargetMode="External"/><Relationship Id="rId1402" Type="http://schemas.openxmlformats.org/officeDocument/2006/relationships/hyperlink" Target="https://www.procyclingstats.com/rider/jack-ward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sebastian-kolze-changizi" TargetMode="External"/><Relationship Id="rId1346" Type="http://schemas.openxmlformats.org/officeDocument/2006/relationships/hyperlink" Target="https://www.procyclingstats.com/rider/jhonatan-narvaez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eilson-powless" TargetMode="External"/><Relationship Id="rId1206" Type="http://schemas.openxmlformats.org/officeDocument/2006/relationships/hyperlink" Target="https://www.procyclingstats.com/rider/victor-guernalec" TargetMode="External"/><Relationship Id="rId1413" Type="http://schemas.openxmlformats.org/officeDocument/2006/relationships/hyperlink" Target="https://www.procyclingstats.com/rider/charlie-meredith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javier-ibanez-beltran-de-salazar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jordi-warlop" TargetMode="External"/><Relationship Id="rId1424" Type="http://schemas.openxmlformats.org/officeDocument/2006/relationships/hyperlink" Target="https://www.procyclingstats.com/rider/malte-hellerup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storm-ingebrigtse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patryk-stosz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lorrenzo-manzin" TargetMode="External"/><Relationship Id="rId1228" Type="http://schemas.openxmlformats.org/officeDocument/2006/relationships/hyperlink" Target="https://www.procyclingstats.com/rider/leonardo-cobarrubia" TargetMode="External"/><Relationship Id="rId1435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simon-yates" TargetMode="External"/><Relationship Id="rId1379" Type="http://schemas.openxmlformats.org/officeDocument/2006/relationships/hyperlink" Target="https://www.procyclingstats.com/rider/edgar-cadena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michiel-coppens" TargetMode="External"/><Relationship Id="rId1239" Type="http://schemas.openxmlformats.org/officeDocument/2006/relationships/hyperlink" Target="https://www.procyclingstats.com/rider/matys-grisel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alex-colman" TargetMode="External"/><Relationship Id="rId1306" Type="http://schemas.openxmlformats.org/officeDocument/2006/relationships/hyperlink" Target="https://www.procyclingstats.com/rider/seth-dunwoody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matthew-brenna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paul-seixas" TargetMode="External"/><Relationship Id="rId1317" Type="http://schemas.openxmlformats.org/officeDocument/2006/relationships/hyperlink" Target="https://www.procyclingstats.com/rider/ethan-dunham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andreas-stokbro" TargetMode="External"/><Relationship Id="rId1370" Type="http://schemas.openxmlformats.org/officeDocument/2006/relationships/hyperlink" Target="https://www.procyclingstats.com/rider/piotr-pekala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abel-balderstone-roumens" TargetMode="External"/><Relationship Id="rId1328" Type="http://schemas.openxmlformats.org/officeDocument/2006/relationships/hyperlink" Target="https://www.procyclingstats.com/rider/tommaso-tessiore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kevin-pezzo-rosola" TargetMode="External"/><Relationship Id="rId1381" Type="http://schemas.openxmlformats.org/officeDocument/2006/relationships/hyperlink" Target="https://www.procyclingstats.com/rider/emanuel-duarte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balazs-rozsa" TargetMode="External"/><Relationship Id="rId1339" Type="http://schemas.openxmlformats.org/officeDocument/2006/relationships/hyperlink" Target="https://www.procyclingstats.com/rider/andrea-colnaghi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oliver-knight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jonathan-vervenne" TargetMode="External"/><Relationship Id="rId1392" Type="http://schemas.openxmlformats.org/officeDocument/2006/relationships/hyperlink" Target="https://www.procyclingstats.com/rider/samuel-watson" TargetMode="External"/><Relationship Id="rId1406" Type="http://schemas.openxmlformats.org/officeDocument/2006/relationships/hyperlink" Target="https://www.procyclingstats.com/rider/peter-oxenberg-hanse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milkias-maekele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kenny-molly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julius-van-den-berg" TargetMode="External"/><Relationship Id="rId1417" Type="http://schemas.openxmlformats.org/officeDocument/2006/relationships/hyperlink" Target="https://www.procyclingstats.com/rider/shiki-kuroeda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ville-merlov1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asper-philipsen" TargetMode="External"/><Relationship Id="rId1330" Type="http://schemas.openxmlformats.org/officeDocument/2006/relationships/hyperlink" Target="https://www.procyclingstats.com/rider/jamie-meehan" TargetMode="External"/><Relationship Id="rId1428" Type="http://schemas.openxmlformats.org/officeDocument/2006/relationships/hyperlink" Target="https://www.procyclingstats.com/rider/lucas-van-gils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richard-carapaz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shemu-nsengiyumva" TargetMode="External"/><Relationship Id="rId1341" Type="http://schemas.openxmlformats.org/officeDocument/2006/relationships/hyperlink" Target="https://www.procyclingstats.com/rider/vlas-shichkin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carman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james-knox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ds-pedersen" TargetMode="External"/><Relationship Id="rId1352" Type="http://schemas.openxmlformats.org/officeDocument/2006/relationships/hyperlink" Target="https://www.procyclingstats.com/rider/kenay-de-moyer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enric-mas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oscar-onley" TargetMode="External"/><Relationship Id="rId1296" Type="http://schemas.openxmlformats.org/officeDocument/2006/relationships/hyperlink" Target="https://www.procyclingstats.com/rider/jose-luis-faura-asensio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simone-raccani" TargetMode="External"/><Relationship Id="rId1363" Type="http://schemas.openxmlformats.org/officeDocument/2006/relationships/hyperlink" Target="https://www.procyclingstats.com/rider/morthen-wang-baksaas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ichael-matthews" TargetMode="External"/><Relationship Id="rId1430" Type="http://schemas.openxmlformats.org/officeDocument/2006/relationships/hyperlink" Target="https://www.procyclingstats.com/rider/jeroen-meijers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aleksandr-shakotko" TargetMode="External"/><Relationship Id="rId1374" Type="http://schemas.openxmlformats.org/officeDocument/2006/relationships/hyperlink" Target="https://www.procyclingstats.com/rider/raul-rota-rus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aubin-sparfel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andrii-ponomar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biniyam-ghirmay" TargetMode="External"/><Relationship Id="rId1385" Type="http://schemas.openxmlformats.org/officeDocument/2006/relationships/hyperlink" Target="https://www.procyclingstats.com/rider/morten-aalling-nortoft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owen-geleijn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mauro-schmid" TargetMode="External"/><Relationship Id="rId1105" Type="http://schemas.openxmlformats.org/officeDocument/2006/relationships/hyperlink" Target="https://www.procyclingstats.com/rider/chun-kai-feng" TargetMode="External"/><Relationship Id="rId1312" Type="http://schemas.openxmlformats.org/officeDocument/2006/relationships/hyperlink" Target="https://www.procyclingstats.com/rider/cesare-chesini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jannis-peter" TargetMode="External"/><Relationship Id="rId1396" Type="http://schemas.openxmlformats.org/officeDocument/2006/relationships/hyperlink" Target="https://www.procyclingstats.com/rider/milan-vader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rudolf-remkh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tim-merl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petros-mengs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david-larsson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viktor-soenens" TargetMode="External"/><Relationship Id="rId1334" Type="http://schemas.openxmlformats.org/officeDocument/2006/relationships/hyperlink" Target="https://www.procyclingstats.com/rider/henrique-bravo1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primoz-roglic" TargetMode="External"/><Relationship Id="rId1401" Type="http://schemas.openxmlformats.org/officeDocument/2006/relationships/hyperlink" Target="https://www.procyclingstats.com/rider/alexandre-kess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vide-piganzoli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antoine-berlin" TargetMode="External"/><Relationship Id="rId1345" Type="http://schemas.openxmlformats.org/officeDocument/2006/relationships/hyperlink" Target="https://www.procyclingstats.com/rider/tobias-halland-johannesse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alberto-monti" TargetMode="External"/><Relationship Id="rId1205" Type="http://schemas.openxmlformats.org/officeDocument/2006/relationships/hyperlink" Target="https://www.procyclingstats.com/rider/similien-hamo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jakob-omrzel" TargetMode="External"/><Relationship Id="rId1412" Type="http://schemas.openxmlformats.org/officeDocument/2006/relationships/hyperlink" Target="https://www.procyclingstats.com/rider/robbe-claeys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filippo-ganna" TargetMode="External"/><Relationship Id="rId1356" Type="http://schemas.openxmlformats.org/officeDocument/2006/relationships/hyperlink" Target="https://www.procyclingstats.com/rider/carlos-garcia-pierna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max-van-der-meulen" TargetMode="External"/><Relationship Id="rId1423" Type="http://schemas.openxmlformats.org/officeDocument/2006/relationships/hyperlink" Target="https://www.procyclingstats.com/rider/oscar-chamberlai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colby-simmons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cristian-david-pita" TargetMode="External"/><Relationship Id="rId1434" Type="http://schemas.openxmlformats.org/officeDocument/2006/relationships/hyperlink" Target="https://www.procyclingstats.com/rider/jordi-meeu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antonio-tiberi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alexys-brunel" TargetMode="External"/><Relationship Id="rId1378" Type="http://schemas.openxmlformats.org/officeDocument/2006/relationships/hyperlink" Target="https://www.procyclingstats.com/rider/pedro-silva1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luca-de-meester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adam-rafferty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david-haverdings" TargetMode="External"/><Relationship Id="rId1389" Type="http://schemas.openxmlformats.org/officeDocument/2006/relationships/hyperlink" Target="https://www.procyclingstats.com/rider/lennart-jasch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isaac-del-toro" TargetMode="External"/><Relationship Id="rId1249" Type="http://schemas.openxmlformats.org/officeDocument/2006/relationships/hyperlink" Target="https://www.procyclingstats.com/rider/ibai-azanza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aul-magnier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henri-vandenabeele" TargetMode="External"/><Relationship Id="rId1316" Type="http://schemas.openxmlformats.org/officeDocument/2006/relationships/hyperlink" Target="https://www.procyclingstats.com/rider/alvaro-sagrado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niklas-larse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karst-hayma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roy-eefting" TargetMode="External"/><Relationship Id="rId1380" Type="http://schemas.openxmlformats.org/officeDocument/2006/relationships/hyperlink" Target="https://www.procyclingstats.com/rider/jack-makoho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m-portsmouth" TargetMode="External"/><Relationship Id="rId1338" Type="http://schemas.openxmlformats.org/officeDocument/2006/relationships/hyperlink" Target="https://www.procyclingstats.com/rider/jules-drouet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axandre-van-petegem" TargetMode="External"/><Relationship Id="rId1184" Type="http://schemas.openxmlformats.org/officeDocument/2006/relationships/hyperlink" Target="https://www.procyclingstats.com/rider/sakarias-koller-loland" TargetMode="External"/><Relationship Id="rId1405" Type="http://schemas.openxmlformats.org/officeDocument/2006/relationships/hyperlink" Target="https://www.procyclingstats.com/rider/patryk-goszczurny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quentin-bezza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daniel-dias" TargetMode="External"/><Relationship Id="rId1349" Type="http://schemas.openxmlformats.org/officeDocument/2006/relationships/hyperlink" Target="https://www.procyclingstats.com/rider/tim-wellens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romain-gregoire1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dylan-van-baarle" TargetMode="External"/><Relationship Id="rId1209" Type="http://schemas.openxmlformats.org/officeDocument/2006/relationships/hyperlink" Target="https://www.procyclingstats.com/rider/sam-maisonobe" TargetMode="External"/><Relationship Id="rId1416" Type="http://schemas.openxmlformats.org/officeDocument/2006/relationships/hyperlink" Target="https://www.procyclingstats.com/rider/samuel-jenner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szymon-wisniews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juan-ayuso-pesquera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1427" Type="http://schemas.openxmlformats.org/officeDocument/2006/relationships/hyperlink" Target="https://www.procyclingstats.com/rider/stijn-daemen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egan-bernal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adria-pericas-capdevila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haimar-etxeberria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matthew-kingston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alexander-edmondson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matteo-jorgenson" TargetMode="External"/><Relationship Id="rId1351" Type="http://schemas.openxmlformats.org/officeDocument/2006/relationships/hyperlink" Target="https://www.procyclingstats.com/rider/corbin-strong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luc-wirtgen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guillaume-martin" TargetMode="External"/><Relationship Id="rId1309" Type="http://schemas.openxmlformats.org/officeDocument/2006/relationships/hyperlink" Target="https://www.procyclingstats.com/rider/matteo-vanhuffel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daniel-cavia-sanz" TargetMode="External"/><Relationship Id="rId1362" Type="http://schemas.openxmlformats.org/officeDocument/2006/relationships/hyperlink" Target="https://www.procyclingstats.com/rider/georg-rydningen-martinse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remco-evenepoel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diego-uriarte-belzunegi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tom-sexton" TargetMode="External"/><Relationship Id="rId1373" Type="http://schemas.openxmlformats.org/officeDocument/2006/relationships/hyperlink" Target="https://www.procyclingstats.com/rider/tiago-leal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sbjorn-hellemose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florian-dauphin" TargetMode="External"/><Relationship Id="rId1300" Type="http://schemas.openxmlformats.org/officeDocument/2006/relationships/hyperlink" Target="https://www.procyclingstats.com/rider/ilan-van-wilder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marius-innhaug-dahl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cedrik-bakke-christophersen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javier-romo" TargetMode="External"/><Relationship Id="rId1104" Type="http://schemas.openxmlformats.org/officeDocument/2006/relationships/hyperlink" Target="https://www.procyclingstats.com/rider/joao-almeida" TargetMode="External"/><Relationship Id="rId1311" Type="http://schemas.openxmlformats.org/officeDocument/2006/relationships/hyperlink" Target="https://www.procyclingstats.com/rider/filippo-agostinacchio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this-avondts" TargetMode="External"/><Relationship Id="rId1395" Type="http://schemas.openxmlformats.org/officeDocument/2006/relationships/hyperlink" Target="https://www.procyclingstats.com/rider/lewis-bower" TargetMode="External"/><Relationship Id="rId1409" Type="http://schemas.openxmlformats.org/officeDocument/2006/relationships/hyperlink" Target="https://www.procyclingstats.com/rider/simone-velasco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even-yeman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giulio-ciccone" TargetMode="External"/><Relationship Id="rId1322" Type="http://schemas.openxmlformats.org/officeDocument/2006/relationships/hyperlink" Target="https://www.procyclingstats.com/rider/nejc-komac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ben-granger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dominik-neuma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muel-fernandez-garci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liam-o-brien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louis-leider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giulio-pellizzari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mike-uwiduhaye" TargetMode="External"/><Relationship Id="rId1344" Type="http://schemas.openxmlformats.org/officeDocument/2006/relationships/hyperlink" Target="https://www.procyclingstats.com/rider/felix-gall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garin-kelley" TargetMode="External"/><Relationship Id="rId1204" Type="http://schemas.openxmlformats.org/officeDocument/2006/relationships/hyperlink" Target="https://www.procyclingstats.com/rider/josh-kench" TargetMode="External"/><Relationship Id="rId1411" Type="http://schemas.openxmlformats.org/officeDocument/2006/relationships/hyperlink" Target="https://www.procyclingstats.com/rider/mauro-cuylits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zak-erzen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ichael-storer" TargetMode="External"/><Relationship Id="rId1355" Type="http://schemas.openxmlformats.org/officeDocument/2006/relationships/hyperlink" Target="https://www.procyclingstats.com/rider/nicolas-prodhomme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hugo-de-la-calle-arango" TargetMode="External"/><Relationship Id="rId1422" Type="http://schemas.openxmlformats.org/officeDocument/2006/relationships/hyperlink" Target="https://www.procyclingstats.com/rider/senna-remij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nicolo-buratti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robbe-ghys" TargetMode="External"/><Relationship Id="rId1366" Type="http://schemas.openxmlformats.org/officeDocument/2006/relationships/hyperlink" Target="https://www.procyclingstats.com/rider/ulrik-tvedt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jason-huertas" TargetMode="External"/><Relationship Id="rId1433" Type="http://schemas.openxmlformats.org/officeDocument/2006/relationships/hyperlink" Target="https://www.procyclingstats.com/rider/declan-trezise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francisco-campos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tobias-lund-andresen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tibor-del-grosso" TargetMode="External"/><Relationship Id="rId1304" Type="http://schemas.openxmlformats.org/officeDocument/2006/relationships/hyperlink" Target="https://www.procyclingstats.com/rider/patrick-boje-frydkjaer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derek-gee" TargetMode="External"/><Relationship Id="rId1388" Type="http://schemas.openxmlformats.org/officeDocument/2006/relationships/hyperlink" Target="https://www.procyclingstats.com/rider/elias-maris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keegan-swirbul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tthias-schwarzbacher" TargetMode="External"/><Relationship Id="rId1108" Type="http://schemas.openxmlformats.org/officeDocument/2006/relationships/hyperlink" Target="https://www.procyclingstats.com/rider/alexander-konijn" TargetMode="External"/><Relationship Id="rId1315" Type="http://schemas.openxmlformats.org/officeDocument/2006/relationships/hyperlink" Target="https://www.procyclingstats.com/rider/frits-biesterbos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elliot-rowe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tim-marsman" TargetMode="External"/><Relationship Id="rId1259" Type="http://schemas.openxmlformats.org/officeDocument/2006/relationships/hyperlink" Target="https://www.procyclingstats.com/rider/ali-labib-shotorban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nil-gimeno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enea-sambinello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-denz" TargetMode="External"/><Relationship Id="rId1390" Type="http://schemas.openxmlformats.org/officeDocument/2006/relationships/hyperlink" Target="https://www.procyclingstats.com/rider/arnaud-de-lie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bruno-kessler" TargetMode="External"/><Relationship Id="rId1348" Type="http://schemas.openxmlformats.org/officeDocument/2006/relationships/hyperlink" Target="https://www.procyclingstats.com/rider/soren-waerenskjold" TargetMode="External"/><Relationship Id="rId1110" Type="http://schemas.openxmlformats.org/officeDocument/2006/relationships/hyperlink" Target="https://www.procyclingstats.com/rider/anders-halland-johannessen" TargetMode="External"/><Relationship Id="rId1208" Type="http://schemas.openxmlformats.org/officeDocument/2006/relationships/hyperlink" Target="https://www.procyclingstats.com/rider/jonas-geens" TargetMode="External"/><Relationship Id="rId1415" Type="http://schemas.openxmlformats.org/officeDocument/2006/relationships/hyperlink" Target="https://www.procyclingstats.com/rider/nikolaj-mengel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kasper-haugland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pavel-sumpik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christopher-juul-jensen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filippo-fortin" TargetMode="External"/><Relationship Id="rId1361" Type="http://schemas.openxmlformats.org/officeDocument/2006/relationships/hyperlink" Target="https://www.procyclingstats.com/rider/omer-goldstei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giovanni-bortoluzzi" TargetMode="External"/><Relationship Id="rId1319" Type="http://schemas.openxmlformats.org/officeDocument/2006/relationships/hyperlink" Target="https://www.procyclingstats.com/rider/kasper-borremans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arc-cabedo" TargetMode="External"/><Relationship Id="rId1383" Type="http://schemas.openxmlformats.org/officeDocument/2006/relationships/hyperlink" Target="https://www.procyclingstats.com/rider/conrad-haugsted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alex-tolio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pello-bilbao" TargetMode="External"/><Relationship Id="rId1310" Type="http://schemas.openxmlformats.org/officeDocument/2006/relationships/hyperlink" Target="https://www.procyclingstats.com/rider/ugo-fabries" TargetMode="External"/><Relationship Id="rId1408" Type="http://schemas.openxmlformats.org/officeDocument/2006/relationships/hyperlink" Target="https://www.procyclingstats.com/rider/jan-hube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nicolo-garibbo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romet-pajur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santiago-mesa-pietralunga" TargetMode="External"/><Relationship Id="rId1332" Type="http://schemas.openxmlformats.org/officeDocument/2006/relationships/hyperlink" Target="https://www.procyclingstats.com/rider/jasper-schoofs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jaka-marolt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lenny-martinez" TargetMode="External"/><Relationship Id="rId1354" Type="http://schemas.openxmlformats.org/officeDocument/2006/relationships/hyperlink" Target="https://www.procyclingstats.com/rider/jan-christen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ben-healy" TargetMode="External"/><Relationship Id="rId1421" Type="http://schemas.openxmlformats.org/officeDocument/2006/relationships/hyperlink" Target="https://www.procyclingstats.com/rider/alberto-bettiol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nikita-tsvetkov" TargetMode="External"/><Relationship Id="rId1376" Type="http://schemas.openxmlformats.org/officeDocument/2006/relationships/hyperlink" Target="https://www.procyclingstats.com/rider/caleb-clas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lucas-bonifac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mirko-bozzol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gnus-sheffield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erik-nordsaeter-resell" TargetMode="External"/><Relationship Id="rId1398" Type="http://schemas.openxmlformats.org/officeDocument/2006/relationships/hyperlink" Target="https://www.procyclingstats.com/rider/mathieu-kockelmann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uradjan-khalmuratov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milan-lanhove" TargetMode="External"/><Relationship Id="rId1325" Type="http://schemas.openxmlformats.org/officeDocument/2006/relationships/hyperlink" Target="https://www.procyclingstats.com/rider/clement-alleno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danny-van-der-tuuk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ben-o-connor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james-shaw" TargetMode="External"/><Relationship Id="rId1414" Type="http://schemas.openxmlformats.org/officeDocument/2006/relationships/hyperlink" Target="https://www.procyclingstats.com/rider/francisco-munoz-llana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brage-aulstad" TargetMode="External"/><Relationship Id="rId1369" Type="http://schemas.openxmlformats.org/officeDocument/2006/relationships/hyperlink" Target="https://www.procyclingstats.com/rider/tomasz-budzinski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idier-munyaneza" TargetMode="External"/><Relationship Id="rId1229" Type="http://schemas.openxmlformats.org/officeDocument/2006/relationships/hyperlink" Target="https://www.procyclingstats.com/rider/nicolas-vinokurov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onas-vingegaard-rasmusse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giacomo-ballabi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callum-ormiston" TargetMode="External"/><Relationship Id="rId1220" Type="http://schemas.openxmlformats.org/officeDocument/2006/relationships/hyperlink" Target="https://www.procyclingstats.com/rider/federico-guzzo" TargetMode="External"/><Relationship Id="rId1318" Type="http://schemas.openxmlformats.org/officeDocument/2006/relationships/hyperlink" Target="https://www.procyclingstats.com/rider/jose-maria-garcia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davide-donati" TargetMode="External"/><Relationship Id="rId1382" Type="http://schemas.openxmlformats.org/officeDocument/2006/relationships/hyperlink" Target="https://www.procyclingstats.com/rider/adrian-bustamante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balint-feldhoffer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jonathan-milan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max-bock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lorenzo-finn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kacper-mientki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olav-kooij" TargetMode="External"/><Relationship Id="rId1331" Type="http://schemas.openxmlformats.org/officeDocument/2006/relationships/hyperlink" Target="https://www.procyclingstats.com/rider/aaron-dockx" TargetMode="External"/><Relationship Id="rId68" Type="http://schemas.openxmlformats.org/officeDocument/2006/relationships/hyperlink" Target="https://www.procyclingstats.com/rider/jonas-abrahamsen" TargetMode="External"/><Relationship Id="rId1429" Type="http://schemas.openxmlformats.org/officeDocument/2006/relationships/hyperlink" Target="https://www.procyclingstats.com/rider/ramses-debruyne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tom-crabbe" TargetMode="External"/><Relationship Id="rId211" Type="http://schemas.openxmlformats.org/officeDocument/2006/relationships/hyperlink" Target="https://www.procyclingstats.com/rider/victor-lafay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florian-lipowitz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28" Type="http://schemas.openxmlformats.org/officeDocument/2006/relationships/hyperlink" Target="https://www.procyclingstats.com/race/paris-chauny-classique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printerSettings" Target="../printerSettings/printerSettings2.bin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55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5802</v>
      </c>
      <c r="G1" s="114"/>
      <c r="J1"/>
      <c r="K1" s="190"/>
      <c r="L1" s="206" t="s">
        <v>4286</v>
      </c>
      <c r="M1" s="7"/>
      <c r="N1" s="7"/>
      <c r="O1" s="206" t="s">
        <v>4287</v>
      </c>
    </row>
    <row r="2" spans="1:15" s="3" customFormat="1" ht="39.950000000000003" customHeight="1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107" t="s">
        <v>704</v>
      </c>
      <c r="D3" t="s">
        <v>2743</v>
      </c>
      <c r="E3" s="270" t="s">
        <v>3897</v>
      </c>
      <c r="G3" s="65">
        <f>$DB$870</f>
        <v>26111.600000000002</v>
      </c>
      <c r="H3" s="546" t="s">
        <v>5647</v>
      </c>
      <c r="I3" s="356"/>
      <c r="J3" s="451"/>
      <c r="K3" s="523" t="s">
        <v>2319</v>
      </c>
      <c r="L3" s="95" t="s">
        <v>4313</v>
      </c>
      <c r="N3" s="270"/>
      <c r="O3" s="222" t="s">
        <v>2717</v>
      </c>
    </row>
    <row r="4" spans="1:15" s="61" customFormat="1" ht="15.75" customHeight="1">
      <c r="A4" s="452" t="s">
        <v>2</v>
      </c>
      <c r="B4" s="284" t="s">
        <v>142</v>
      </c>
      <c r="D4" t="s">
        <v>2760</v>
      </c>
      <c r="E4" s="270" t="s">
        <v>2298</v>
      </c>
      <c r="G4" s="65">
        <f>$DT$870</f>
        <v>25984.999999999989</v>
      </c>
      <c r="H4" s="546" t="s">
        <v>5647</v>
      </c>
      <c r="I4" s="356"/>
      <c r="J4" s="451"/>
      <c r="K4" s="9" t="s">
        <v>2320</v>
      </c>
      <c r="L4" s="95" t="s">
        <v>4314</v>
      </c>
      <c r="N4" s="270"/>
      <c r="O4" s="222" t="s">
        <v>3634</v>
      </c>
    </row>
    <row r="5" spans="1:15" s="61" customFormat="1" ht="15.75" customHeight="1">
      <c r="A5" s="452" t="s">
        <v>3</v>
      </c>
      <c r="B5" s="107" t="s">
        <v>2718</v>
      </c>
      <c r="D5" t="s">
        <v>2279</v>
      </c>
      <c r="E5" s="270" t="s">
        <v>2829</v>
      </c>
      <c r="G5" s="65">
        <f>$AJP$870</f>
        <v>25527.8</v>
      </c>
      <c r="H5" s="546" t="s">
        <v>5647</v>
      </c>
      <c r="I5" s="356"/>
      <c r="J5" s="451"/>
      <c r="K5" s="9" t="s">
        <v>2321</v>
      </c>
      <c r="L5" s="95" t="s">
        <v>4334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2709</v>
      </c>
      <c r="D6" t="s">
        <v>2283</v>
      </c>
      <c r="E6" s="270" t="s">
        <v>3928</v>
      </c>
      <c r="G6" s="65">
        <f>$AKZ$870</f>
        <v>25219.199999999993</v>
      </c>
      <c r="H6" s="546" t="s">
        <v>5647</v>
      </c>
      <c r="I6" s="356"/>
      <c r="J6" s="451"/>
      <c r="K6" s="523" t="s">
        <v>2322</v>
      </c>
      <c r="L6" s="95" t="s">
        <v>4344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2707</v>
      </c>
      <c r="D7" t="s">
        <v>2287</v>
      </c>
      <c r="E7" s="270" t="s">
        <v>3930</v>
      </c>
      <c r="G7" s="65">
        <f>$AMJ$870</f>
        <v>25152.44999999999</v>
      </c>
      <c r="H7" s="546" t="s">
        <v>5647</v>
      </c>
      <c r="I7" s="356"/>
      <c r="J7" s="451"/>
      <c r="K7" s="9" t="s">
        <v>2323</v>
      </c>
      <c r="L7" s="95" t="s">
        <v>4395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667</v>
      </c>
      <c r="D8" t="s">
        <v>2784</v>
      </c>
      <c r="E8" s="270" t="s">
        <v>3906</v>
      </c>
      <c r="G8" s="65">
        <f>$JQ$870</f>
        <v>25102.250000000015</v>
      </c>
      <c r="H8" s="546" t="s">
        <v>5647</v>
      </c>
      <c r="I8" s="450"/>
      <c r="J8" s="451"/>
      <c r="K8" s="524" t="s">
        <v>2324</v>
      </c>
      <c r="L8" s="95" t="s">
        <v>4473</v>
      </c>
      <c r="N8" s="270"/>
      <c r="O8" s="222" t="s">
        <v>2729</v>
      </c>
    </row>
    <row r="9" spans="1:15" s="61" customFormat="1" ht="15.75" customHeight="1">
      <c r="A9" s="452" t="s">
        <v>10</v>
      </c>
      <c r="B9" s="285" t="s">
        <v>1666</v>
      </c>
      <c r="D9" t="s">
        <v>2763</v>
      </c>
      <c r="E9" s="270" t="s">
        <v>3909</v>
      </c>
      <c r="G9" s="65">
        <f>$NC$870</f>
        <v>24742.650000000009</v>
      </c>
      <c r="H9" s="546" t="s">
        <v>5647</v>
      </c>
      <c r="I9" s="356"/>
      <c r="J9" s="451"/>
      <c r="K9" s="9" t="s">
        <v>2336</v>
      </c>
      <c r="L9" s="95" t="s">
        <v>4508</v>
      </c>
      <c r="N9" s="270"/>
      <c r="O9" s="222" t="s">
        <v>3635</v>
      </c>
    </row>
    <row r="10" spans="1:15" s="61" customFormat="1" ht="15.75" customHeight="1">
      <c r="A10" s="452" t="s">
        <v>12</v>
      </c>
      <c r="B10" s="106" t="s">
        <v>1351</v>
      </c>
      <c r="D10" t="s">
        <v>2748</v>
      </c>
      <c r="E10" s="270" t="s">
        <v>3893</v>
      </c>
      <c r="G10" s="65">
        <f>$AH$870</f>
        <v>24737.05000000001</v>
      </c>
      <c r="H10" s="546" t="s">
        <v>5647</v>
      </c>
      <c r="I10" s="356"/>
      <c r="J10" s="451"/>
      <c r="K10" s="9" t="s">
        <v>2337</v>
      </c>
      <c r="L10" s="95" t="s">
        <v>4515</v>
      </c>
      <c r="N10" s="270"/>
      <c r="O10" s="222" t="s">
        <v>2725</v>
      </c>
    </row>
    <row r="11" spans="1:15" s="61" customFormat="1" ht="15.75" customHeight="1">
      <c r="A11" s="452" t="s">
        <v>14</v>
      </c>
      <c r="B11" s="107" t="s">
        <v>154</v>
      </c>
      <c r="D11" t="s">
        <v>2742</v>
      </c>
      <c r="E11" s="270" t="s">
        <v>3894</v>
      </c>
      <c r="G11" s="65">
        <f>$AQ$870</f>
        <v>24734.80000000001</v>
      </c>
      <c r="H11" s="546" t="s">
        <v>5647</v>
      </c>
      <c r="I11" s="356"/>
      <c r="J11" s="451"/>
      <c r="K11" s="524" t="s">
        <v>2338</v>
      </c>
      <c r="L11" s="95" t="s">
        <v>4544</v>
      </c>
      <c r="N11" s="270"/>
      <c r="O11" s="222" t="s">
        <v>2724</v>
      </c>
    </row>
    <row r="12" spans="1:15" s="61" customFormat="1" ht="15.75" customHeight="1">
      <c r="A12" s="452" t="s">
        <v>16</v>
      </c>
      <c r="B12" s="107" t="s">
        <v>2717</v>
      </c>
      <c r="D12" t="s">
        <v>2286</v>
      </c>
      <c r="E12" s="270" t="s">
        <v>2826</v>
      </c>
      <c r="G12" s="65">
        <f>$AMA$870</f>
        <v>24548.099999999995</v>
      </c>
      <c r="H12" s="546" t="s">
        <v>5647</v>
      </c>
      <c r="I12" s="356"/>
      <c r="J12" s="451"/>
      <c r="K12" s="524" t="s">
        <v>2463</v>
      </c>
      <c r="L12" s="95" t="s">
        <v>4599</v>
      </c>
      <c r="N12" s="270"/>
      <c r="O12" s="222" t="s">
        <v>668</v>
      </c>
    </row>
    <row r="13" spans="1:15" s="61" customFormat="1" ht="15.75" customHeight="1">
      <c r="A13" s="452" t="s">
        <v>18</v>
      </c>
      <c r="B13" s="285" t="s">
        <v>2325</v>
      </c>
      <c r="D13" t="s">
        <v>2795</v>
      </c>
      <c r="E13" s="270" t="s">
        <v>3911</v>
      </c>
      <c r="G13" s="65">
        <f>$OD$870</f>
        <v>24392.500000000004</v>
      </c>
      <c r="H13" s="546" t="s">
        <v>5647</v>
      </c>
      <c r="I13" s="356"/>
      <c r="J13" s="451"/>
      <c r="K13" s="524" t="s">
        <v>2479</v>
      </c>
      <c r="L13" s="95" t="s">
        <v>4681</v>
      </c>
      <c r="N13" s="270"/>
      <c r="O13" s="222" t="s">
        <v>2726</v>
      </c>
    </row>
    <row r="14" spans="1:15" s="61" customFormat="1" ht="15.75" customHeight="1">
      <c r="A14" s="452" t="s">
        <v>20</v>
      </c>
      <c r="B14" s="284" t="s">
        <v>3632</v>
      </c>
      <c r="D14" t="s">
        <v>3880</v>
      </c>
      <c r="E14" s="270" t="s">
        <v>3934</v>
      </c>
      <c r="G14" s="65">
        <f>$BDR$870</f>
        <v>24300.950000000008</v>
      </c>
      <c r="H14" s="546" t="s">
        <v>5647</v>
      </c>
      <c r="I14" s="97"/>
      <c r="J14" s="451"/>
      <c r="K14" s="9" t="s">
        <v>3126</v>
      </c>
      <c r="L14" s="95" t="s">
        <v>4544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2216</v>
      </c>
      <c r="D15" t="s">
        <v>2789</v>
      </c>
      <c r="E15" s="270" t="s">
        <v>3918</v>
      </c>
      <c r="G15" s="65">
        <f>$SZ$870</f>
        <v>24213.700000000004</v>
      </c>
      <c r="H15" s="546" t="s">
        <v>5645</v>
      </c>
      <c r="I15" s="356"/>
      <c r="J15" s="451"/>
      <c r="K15" s="9" t="s">
        <v>3127</v>
      </c>
      <c r="L15" s="95" t="s">
        <v>4765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285" t="s">
        <v>31</v>
      </c>
      <c r="D16" t="s">
        <v>2758</v>
      </c>
      <c r="E16" s="270" t="s">
        <v>2299</v>
      </c>
      <c r="G16" s="65">
        <f>$CA$870</f>
        <v>24210.850000000002</v>
      </c>
      <c r="H16" s="546" t="s">
        <v>5646</v>
      </c>
      <c r="I16" s="356"/>
      <c r="J16" s="451"/>
      <c r="K16" s="9" t="s">
        <v>3147</v>
      </c>
      <c r="L16" s="95" t="s">
        <v>4508</v>
      </c>
      <c r="N16" s="270"/>
      <c r="O16" s="222" t="s">
        <v>2708</v>
      </c>
    </row>
    <row r="17" spans="1:15" s="61" customFormat="1" ht="15.75" customHeight="1">
      <c r="A17" s="452" t="s">
        <v>26</v>
      </c>
      <c r="B17" s="107" t="s">
        <v>180</v>
      </c>
      <c r="D17" t="s">
        <v>3868</v>
      </c>
      <c r="E17" s="270" t="s">
        <v>2829</v>
      </c>
      <c r="G17" s="65">
        <f>$ZO$870</f>
        <v>24182.05</v>
      </c>
      <c r="H17" s="546" t="s">
        <v>5647</v>
      </c>
      <c r="I17" s="356"/>
      <c r="J17" s="451"/>
      <c r="K17" s="524" t="s">
        <v>3148</v>
      </c>
      <c r="L17" s="95" t="s">
        <v>4895</v>
      </c>
      <c r="O17" s="222" t="s">
        <v>1666</v>
      </c>
    </row>
    <row r="18" spans="1:15" s="61" customFormat="1" ht="15.75" customHeight="1">
      <c r="A18" s="452" t="s">
        <v>28</v>
      </c>
      <c r="B18" s="107" t="s">
        <v>2725</v>
      </c>
      <c r="D18" t="s">
        <v>2281</v>
      </c>
      <c r="E18" s="270" t="s">
        <v>3912</v>
      </c>
      <c r="G18" s="65">
        <f>$AKH$870</f>
        <v>24171.150000000005</v>
      </c>
      <c r="H18" s="546" t="s">
        <v>5647</v>
      </c>
      <c r="I18" s="356"/>
      <c r="J18" s="451"/>
      <c r="K18" s="524" t="s">
        <v>4288</v>
      </c>
      <c r="L18" s="95" t="s">
        <v>4599</v>
      </c>
      <c r="O18" s="222" t="s">
        <v>153</v>
      </c>
    </row>
    <row r="19" spans="1:15" s="61" customFormat="1" ht="15.75" customHeight="1">
      <c r="A19" s="452" t="s">
        <v>30</v>
      </c>
      <c r="B19" s="285" t="s">
        <v>17</v>
      </c>
      <c r="D19" t="s">
        <v>2778</v>
      </c>
      <c r="E19" s="270" t="s">
        <v>3899</v>
      </c>
      <c r="G19" s="65">
        <f>$EL$870</f>
        <v>24129.999999999996</v>
      </c>
      <c r="H19" s="546" t="s">
        <v>5647</v>
      </c>
      <c r="I19" s="356"/>
      <c r="J19" s="451"/>
      <c r="K19" s="524" t="s">
        <v>4289</v>
      </c>
      <c r="L19" s="95" t="s">
        <v>4937</v>
      </c>
      <c r="O19" s="222" t="s">
        <v>3623</v>
      </c>
    </row>
    <row r="20" spans="1:15" s="61" customFormat="1" ht="15.75" customHeight="1">
      <c r="A20" s="452" t="s">
        <v>32</v>
      </c>
      <c r="B20" s="107" t="s">
        <v>2711</v>
      </c>
      <c r="D20" t="s">
        <v>3870</v>
      </c>
      <c r="E20" s="270" t="s">
        <v>3928</v>
      </c>
      <c r="G20" s="65">
        <f>$AHE$870</f>
        <v>24034.15</v>
      </c>
      <c r="H20" s="546" t="s">
        <v>5647</v>
      </c>
      <c r="I20" s="356"/>
      <c r="J20" s="451"/>
      <c r="K20" s="524" t="s">
        <v>4290</v>
      </c>
      <c r="L20" s="95" t="s">
        <v>4970</v>
      </c>
      <c r="O20" s="222" t="s">
        <v>2707</v>
      </c>
    </row>
    <row r="21" spans="1:15" s="61" customFormat="1" ht="15.75" customHeight="1">
      <c r="A21" s="452" t="s">
        <v>34</v>
      </c>
      <c r="B21" s="285" t="s">
        <v>37</v>
      </c>
      <c r="D21" t="s">
        <v>2757</v>
      </c>
      <c r="E21" s="270" t="s">
        <v>3897</v>
      </c>
      <c r="G21" s="65">
        <f>$EU$870</f>
        <v>24020.350000000009</v>
      </c>
      <c r="H21" s="546" t="s">
        <v>5645</v>
      </c>
      <c r="I21" s="356"/>
      <c r="J21" s="451"/>
      <c r="K21" s="9" t="s">
        <v>4291</v>
      </c>
      <c r="L21" s="95" t="s">
        <v>5068</v>
      </c>
      <c r="O21" s="222" t="s">
        <v>704</v>
      </c>
    </row>
    <row r="22" spans="1:15" s="61" customFormat="1" ht="15.75" customHeight="1">
      <c r="A22" s="452" t="s">
        <v>36</v>
      </c>
      <c r="B22" s="107" t="s">
        <v>2723</v>
      </c>
      <c r="D22" t="s">
        <v>2295</v>
      </c>
      <c r="E22" s="270" t="s">
        <v>2827</v>
      </c>
      <c r="G22" s="65">
        <f>$APD$870</f>
        <v>24007.799999999992</v>
      </c>
      <c r="H22" s="546" t="s">
        <v>5645</v>
      </c>
      <c r="I22" s="356"/>
      <c r="J22" s="451"/>
      <c r="K22" s="524" t="s">
        <v>4292</v>
      </c>
      <c r="L22" s="95" t="s">
        <v>5088</v>
      </c>
      <c r="O22" s="222" t="s">
        <v>1342</v>
      </c>
    </row>
    <row r="23" spans="1:15" s="61" customFormat="1" ht="15.75" customHeight="1">
      <c r="A23" s="452" t="s">
        <v>38</v>
      </c>
      <c r="B23" s="107" t="s">
        <v>2722</v>
      </c>
      <c r="D23" t="s">
        <v>2804</v>
      </c>
      <c r="E23" s="270" t="s">
        <v>3925</v>
      </c>
      <c r="G23" s="65">
        <f>$AGD$870</f>
        <v>23987.549999999996</v>
      </c>
      <c r="H23" s="546" t="s">
        <v>5648</v>
      </c>
      <c r="I23" s="356"/>
      <c r="J23" s="451"/>
      <c r="K23" s="9" t="s">
        <v>4293</v>
      </c>
      <c r="L23" s="95" t="s">
        <v>4508</v>
      </c>
      <c r="O23" s="222" t="s">
        <v>180</v>
      </c>
    </row>
    <row r="24" spans="1:15" s="61" customFormat="1" ht="15.75" customHeight="1">
      <c r="A24" s="452" t="s">
        <v>145</v>
      </c>
      <c r="B24" s="106" t="s">
        <v>1337</v>
      </c>
      <c r="C24" s="84"/>
      <c r="D24" t="s">
        <v>2749</v>
      </c>
      <c r="E24" s="270" t="s">
        <v>2820</v>
      </c>
      <c r="G24" s="65">
        <f>$G$870</f>
        <v>23970.600000000002</v>
      </c>
      <c r="H24" s="546" t="s">
        <v>5647</v>
      </c>
      <c r="I24" s="356"/>
      <c r="J24" s="451"/>
      <c r="K24" s="523" t="s">
        <v>4294</v>
      </c>
      <c r="L24" s="95" t="s">
        <v>4895</v>
      </c>
      <c r="O24" s="222" t="s">
        <v>3626</v>
      </c>
    </row>
    <row r="25" spans="1:15" s="61" customFormat="1" ht="15.75" customHeight="1">
      <c r="A25" s="452" t="s">
        <v>146</v>
      </c>
      <c r="B25" s="107" t="s">
        <v>155</v>
      </c>
      <c r="D25" t="s">
        <v>2754</v>
      </c>
      <c r="E25" s="270" t="s">
        <v>2821</v>
      </c>
      <c r="G25" s="65">
        <f>$BI$870</f>
        <v>23787.4</v>
      </c>
      <c r="H25" s="546" t="s">
        <v>5647</v>
      </c>
      <c r="I25" s="97"/>
      <c r="J25" s="451"/>
      <c r="K25" s="9" t="s">
        <v>4295</v>
      </c>
      <c r="L25" s="95" t="s">
        <v>5168</v>
      </c>
      <c r="O25" s="222" t="s">
        <v>1654</v>
      </c>
    </row>
    <row r="26" spans="1:15" s="61" customFormat="1" ht="15.75" customHeight="1">
      <c r="A26" s="452" t="s">
        <v>147</v>
      </c>
      <c r="B26" s="284" t="s">
        <v>3623</v>
      </c>
      <c r="D26" t="s">
        <v>3871</v>
      </c>
      <c r="E26" s="270" t="s">
        <v>3933</v>
      </c>
      <c r="G26" s="65">
        <f>$BAO$870</f>
        <v>23753.999999999993</v>
      </c>
      <c r="H26" s="546" t="s">
        <v>5649</v>
      </c>
      <c r="I26" s="356"/>
      <c r="J26" s="451"/>
      <c r="K26" s="9" t="s">
        <v>4296</v>
      </c>
      <c r="L26" s="95" t="s">
        <v>4544</v>
      </c>
      <c r="O26" s="222" t="s">
        <v>3633</v>
      </c>
    </row>
    <row r="27" spans="1:15" s="61" customFormat="1" ht="15.75" customHeight="1">
      <c r="A27" s="452" t="s">
        <v>151</v>
      </c>
      <c r="B27" s="284" t="s">
        <v>3617</v>
      </c>
      <c r="D27" t="s">
        <v>2815</v>
      </c>
      <c r="E27" s="270" t="s">
        <v>3924</v>
      </c>
      <c r="G27" s="65">
        <f>$AYD$870</f>
        <v>23735.15</v>
      </c>
      <c r="H27" s="546" t="s">
        <v>5646</v>
      </c>
      <c r="I27" s="356"/>
      <c r="J27" s="451"/>
      <c r="K27" s="9" t="s">
        <v>4297</v>
      </c>
      <c r="L27" s="95" t="s">
        <v>5198</v>
      </c>
      <c r="O27" s="222" t="s">
        <v>1343</v>
      </c>
    </row>
    <row r="28" spans="1:15" s="61" customFormat="1" ht="15.75" customHeight="1">
      <c r="A28" s="452" t="s">
        <v>157</v>
      </c>
      <c r="B28" s="285" t="s">
        <v>1664</v>
      </c>
      <c r="D28" t="s">
        <v>3863</v>
      </c>
      <c r="E28" s="270" t="s">
        <v>3914</v>
      </c>
      <c r="G28" s="65">
        <f>$QF$870</f>
        <v>23734.400000000001</v>
      </c>
      <c r="H28" s="546" t="s">
        <v>5646</v>
      </c>
      <c r="J28" s="451"/>
      <c r="K28" s="523" t="s">
        <v>4298</v>
      </c>
      <c r="L28" s="95" t="s">
        <v>5199</v>
      </c>
      <c r="O28" s="222" t="s">
        <v>142</v>
      </c>
    </row>
    <row r="29" spans="1:15" s="61" customFormat="1" ht="15.75" customHeight="1">
      <c r="A29" s="452" t="s">
        <v>159</v>
      </c>
      <c r="B29" s="107" t="s">
        <v>654</v>
      </c>
      <c r="D29" t="s">
        <v>2747</v>
      </c>
      <c r="E29" s="270" t="s">
        <v>3902</v>
      </c>
      <c r="G29" s="65">
        <f>$HO$870</f>
        <v>23706.9</v>
      </c>
      <c r="H29" s="546" t="s">
        <v>5647</v>
      </c>
      <c r="I29" s="356"/>
      <c r="J29" s="451"/>
      <c r="K29" s="523" t="s">
        <v>4299</v>
      </c>
      <c r="L29" s="95" t="s">
        <v>4508</v>
      </c>
      <c r="O29" s="222" t="s">
        <v>3639</v>
      </c>
    </row>
    <row r="30" spans="1:15" s="61" customFormat="1" ht="15.75" customHeight="1">
      <c r="A30" s="452" t="s">
        <v>160</v>
      </c>
      <c r="B30" s="284" t="s">
        <v>21</v>
      </c>
      <c r="D30" t="s">
        <v>2753</v>
      </c>
      <c r="E30" s="270" t="s">
        <v>3891</v>
      </c>
      <c r="G30" s="65">
        <f>$P$870</f>
        <v>23679.1</v>
      </c>
      <c r="H30" s="546" t="s">
        <v>5647</v>
      </c>
      <c r="I30" s="356"/>
      <c r="J30" s="451"/>
      <c r="K30" s="9" t="s">
        <v>4300</v>
      </c>
      <c r="L30" s="95" t="s">
        <v>5309</v>
      </c>
      <c r="O30" s="222" t="s">
        <v>653</v>
      </c>
    </row>
    <row r="31" spans="1:15" s="61" customFormat="1" ht="15.75" customHeight="1">
      <c r="A31" s="452" t="s">
        <v>161</v>
      </c>
      <c r="B31" s="285" t="s">
        <v>1655</v>
      </c>
      <c r="D31" t="s">
        <v>2796</v>
      </c>
      <c r="E31" s="270" t="s">
        <v>3898</v>
      </c>
      <c r="G31" s="65">
        <f>$EC$870</f>
        <v>23595.549999999992</v>
      </c>
      <c r="H31" s="546" t="s">
        <v>5647</v>
      </c>
      <c r="I31" s="356"/>
      <c r="J31" s="451"/>
      <c r="K31" s="9" t="s">
        <v>4301</v>
      </c>
      <c r="L31" s="95" t="s">
        <v>5422</v>
      </c>
      <c r="O31" s="222" t="s">
        <v>654</v>
      </c>
    </row>
    <row r="32" spans="1:15" s="61" customFormat="1" ht="15.75" customHeight="1">
      <c r="A32" s="452" t="s">
        <v>163</v>
      </c>
      <c r="B32" s="107" t="s">
        <v>651</v>
      </c>
      <c r="D32" t="s">
        <v>2755</v>
      </c>
      <c r="E32" s="270" t="s">
        <v>3896</v>
      </c>
      <c r="G32" s="65">
        <f>$DK$870</f>
        <v>23541.1</v>
      </c>
      <c r="H32" s="546" t="s">
        <v>5647</v>
      </c>
      <c r="I32" s="97"/>
      <c r="J32" s="451"/>
      <c r="K32" s="9" t="s">
        <v>4302</v>
      </c>
      <c r="L32" s="95" t="s">
        <v>5506</v>
      </c>
      <c r="O32" s="222" t="s">
        <v>638</v>
      </c>
    </row>
    <row r="33" spans="1:15" s="61" customFormat="1" ht="15.75" customHeight="1">
      <c r="A33" s="452" t="s">
        <v>274</v>
      </c>
      <c r="B33" s="284" t="s">
        <v>3622</v>
      </c>
      <c r="D33" t="s">
        <v>2848</v>
      </c>
      <c r="E33" s="270" t="s">
        <v>3937</v>
      </c>
      <c r="G33" s="65">
        <f>$BAF$870</f>
        <v>23531.399999999998</v>
      </c>
      <c r="H33" s="546" t="s">
        <v>5647</v>
      </c>
      <c r="I33" s="356"/>
      <c r="J33" s="451"/>
      <c r="K33" s="9" t="s">
        <v>4303</v>
      </c>
      <c r="L33" s="95" t="s">
        <v>5587</v>
      </c>
      <c r="O33" s="222" t="s">
        <v>2220</v>
      </c>
    </row>
    <row r="34" spans="1:15" s="61" customFormat="1" ht="15.75" customHeight="1">
      <c r="A34" s="452" t="s">
        <v>275</v>
      </c>
      <c r="B34" s="107" t="s">
        <v>2727</v>
      </c>
      <c r="D34" t="s">
        <v>2805</v>
      </c>
      <c r="E34" s="270" t="s">
        <v>3926</v>
      </c>
      <c r="G34" s="65">
        <f>$AGM$870</f>
        <v>23434.350000000002</v>
      </c>
      <c r="H34" s="546" t="s">
        <v>5647</v>
      </c>
      <c r="I34" s="356"/>
      <c r="J34" s="451"/>
      <c r="K34" s="524" t="s">
        <v>4304</v>
      </c>
      <c r="L34" s="95" t="s">
        <v>5636</v>
      </c>
      <c r="O34" s="222" t="s">
        <v>694</v>
      </c>
    </row>
    <row r="35" spans="1:15" s="61" customFormat="1" ht="15.75" customHeight="1">
      <c r="A35" s="452" t="s">
        <v>276</v>
      </c>
      <c r="B35" s="107" t="s">
        <v>153</v>
      </c>
      <c r="D35" t="s">
        <v>3864</v>
      </c>
      <c r="E35" s="270" t="s">
        <v>3916</v>
      </c>
      <c r="G35" s="65">
        <f>$SQ$870</f>
        <v>23408.900000000005</v>
      </c>
      <c r="H35" s="546" t="s">
        <v>5647</v>
      </c>
      <c r="I35" s="356"/>
      <c r="J35" s="451"/>
      <c r="K35" s="524" t="s">
        <v>4305</v>
      </c>
      <c r="L35" s="95" t="s">
        <v>5674</v>
      </c>
      <c r="O35" s="222" t="s">
        <v>667</v>
      </c>
    </row>
    <row r="36" spans="1:15" s="61" customFormat="1" ht="15.75" customHeight="1">
      <c r="A36" s="452" t="s">
        <v>277</v>
      </c>
      <c r="B36" s="107" t="s">
        <v>2712</v>
      </c>
      <c r="D36" t="s">
        <v>2280</v>
      </c>
      <c r="E36" s="270" t="s">
        <v>2824</v>
      </c>
      <c r="G36" s="65">
        <f>$AJY$870</f>
        <v>23332.849999999995</v>
      </c>
      <c r="H36" s="546" t="s">
        <v>5645</v>
      </c>
      <c r="I36" s="356"/>
      <c r="J36" s="451"/>
      <c r="K36" s="523" t="s">
        <v>4306</v>
      </c>
      <c r="L36" s="95" t="s">
        <v>5719</v>
      </c>
      <c r="O36" s="222" t="s">
        <v>2732</v>
      </c>
    </row>
    <row r="37" spans="1:15" s="61" customFormat="1" ht="15.75" customHeight="1">
      <c r="A37" s="452" t="s">
        <v>640</v>
      </c>
      <c r="B37" s="107" t="s">
        <v>669</v>
      </c>
      <c r="D37" t="s">
        <v>2765</v>
      </c>
      <c r="E37" s="270" t="s">
        <v>2300</v>
      </c>
      <c r="G37" s="65">
        <f>$MK$870</f>
        <v>23311.45</v>
      </c>
      <c r="H37" s="546" t="s">
        <v>5646</v>
      </c>
      <c r="J37" s="451"/>
      <c r="K37" s="9" t="s">
        <v>4307</v>
      </c>
      <c r="L37" s="95" t="s">
        <v>4765</v>
      </c>
      <c r="O37" s="222" t="s">
        <v>2733</v>
      </c>
    </row>
    <row r="38" spans="1:15" s="61" customFormat="1" ht="15.75" customHeight="1">
      <c r="A38" s="452" t="s">
        <v>641</v>
      </c>
      <c r="B38" s="107" t="s">
        <v>2708</v>
      </c>
      <c r="D38" t="s">
        <v>2290</v>
      </c>
      <c r="E38" s="270" t="s">
        <v>3926</v>
      </c>
      <c r="G38" s="65">
        <f>$ANK$870</f>
        <v>23299.950000000004</v>
      </c>
      <c r="H38" s="546" t="s">
        <v>5645</v>
      </c>
      <c r="I38" s="356"/>
      <c r="J38" s="451"/>
      <c r="K38" s="9" t="s">
        <v>4308</v>
      </c>
      <c r="L38" s="95" t="s">
        <v>4508</v>
      </c>
      <c r="O38" s="222" t="s">
        <v>3630</v>
      </c>
    </row>
    <row r="39" spans="1:15" s="61" customFormat="1" ht="15.75" customHeight="1">
      <c r="A39" s="452" t="s">
        <v>642</v>
      </c>
      <c r="B39" s="107" t="s">
        <v>3626</v>
      </c>
      <c r="D39" t="s">
        <v>3874</v>
      </c>
      <c r="E39" s="270" t="s">
        <v>3931</v>
      </c>
      <c r="G39" s="65">
        <f>$BBP$870</f>
        <v>23281.799999999996</v>
      </c>
      <c r="H39" s="546" t="s">
        <v>5646</v>
      </c>
      <c r="I39" s="356"/>
      <c r="J39" s="451"/>
      <c r="K39" s="524" t="s">
        <v>4309</v>
      </c>
      <c r="L39" s="95"/>
    </row>
    <row r="40" spans="1:15" s="61" customFormat="1" ht="15.75" customHeight="1">
      <c r="A40" s="452" t="s">
        <v>644</v>
      </c>
      <c r="B40" s="107" t="s">
        <v>141</v>
      </c>
      <c r="D40" t="s">
        <v>2769</v>
      </c>
      <c r="E40" s="270" t="s">
        <v>2299</v>
      </c>
      <c r="G40" s="65">
        <f>$GN$870</f>
        <v>23154.949999999997</v>
      </c>
      <c r="H40" s="546" t="s">
        <v>5647</v>
      </c>
      <c r="I40" s="356"/>
      <c r="J40" s="451"/>
      <c r="K40" s="524" t="s">
        <v>4310</v>
      </c>
      <c r="L40" s="95"/>
    </row>
    <row r="41" spans="1:15" s="61" customFormat="1" ht="15.75" customHeight="1">
      <c r="A41" s="452" t="s">
        <v>650</v>
      </c>
      <c r="B41" s="107" t="s">
        <v>2203</v>
      </c>
      <c r="D41" t="s">
        <v>2793</v>
      </c>
      <c r="E41" s="270" t="s">
        <v>3921</v>
      </c>
      <c r="G41" s="65">
        <f>$WL$870</f>
        <v>23147.150000000009</v>
      </c>
      <c r="H41" s="546" t="s">
        <v>5647</v>
      </c>
      <c r="I41" s="356"/>
      <c r="J41" s="451"/>
      <c r="K41" s="9" t="s">
        <v>4311</v>
      </c>
      <c r="L41" s="95"/>
    </row>
    <row r="42" spans="1:15" s="61" customFormat="1" ht="15.75" customHeight="1">
      <c r="A42" s="452" t="s">
        <v>652</v>
      </c>
      <c r="B42" s="285" t="s">
        <v>33</v>
      </c>
      <c r="D42" t="s">
        <v>2744</v>
      </c>
      <c r="E42" s="270" t="s">
        <v>2298</v>
      </c>
      <c r="G42" s="65">
        <f>$CJ$870</f>
        <v>23123.800000000007</v>
      </c>
      <c r="H42" s="546" t="s">
        <v>5647</v>
      </c>
      <c r="I42" s="356"/>
      <c r="J42" s="451"/>
      <c r="K42" s="524" t="s">
        <v>4312</v>
      </c>
      <c r="L42" s="95"/>
    </row>
    <row r="43" spans="1:15" s="61" customFormat="1" ht="15.75" customHeight="1">
      <c r="A43" s="452" t="s">
        <v>655</v>
      </c>
      <c r="B43" s="107" t="s">
        <v>2721</v>
      </c>
      <c r="D43" t="s">
        <v>2277</v>
      </c>
      <c r="E43" s="270" t="s">
        <v>3927</v>
      </c>
      <c r="G43" s="65">
        <f>$AIX$870</f>
        <v>23021.699999999997</v>
      </c>
      <c r="H43" s="546" t="s">
        <v>5647</v>
      </c>
      <c r="I43" s="356"/>
      <c r="J43" s="451"/>
      <c r="K43" s="285"/>
    </row>
    <row r="44" spans="1:15" s="61" customFormat="1" ht="15.75" customHeight="1">
      <c r="A44" s="452" t="s">
        <v>656</v>
      </c>
      <c r="B44" s="107" t="s">
        <v>653</v>
      </c>
      <c r="D44" t="s">
        <v>2774</v>
      </c>
      <c r="E44" s="270" t="s">
        <v>3897</v>
      </c>
      <c r="G44" s="65">
        <f>$IY$870</f>
        <v>22944.700000000008</v>
      </c>
      <c r="H44" s="546" t="s">
        <v>5647</v>
      </c>
      <c r="I44" s="356"/>
      <c r="J44" s="451"/>
      <c r="K44" s="285"/>
    </row>
    <row r="45" spans="1:15" s="61" customFormat="1" ht="15.75" customHeight="1">
      <c r="A45" s="452" t="s">
        <v>659</v>
      </c>
      <c r="B45" s="106" t="s">
        <v>1349</v>
      </c>
      <c r="D45" t="s">
        <v>2750</v>
      </c>
      <c r="E45" s="270" t="s">
        <v>3908</v>
      </c>
      <c r="G45" s="65">
        <f>$LS$870</f>
        <v>22905.5</v>
      </c>
      <c r="H45" s="546" t="s">
        <v>5647</v>
      </c>
      <c r="I45" s="356"/>
      <c r="J45" s="451"/>
      <c r="K45" s="285"/>
    </row>
    <row r="46" spans="1:15" s="61" customFormat="1" ht="15.75" customHeight="1">
      <c r="A46" s="452" t="s">
        <v>661</v>
      </c>
      <c r="B46" s="285" t="s">
        <v>1661</v>
      </c>
      <c r="D46" t="s">
        <v>2756</v>
      </c>
      <c r="E46" s="270" t="s">
        <v>2821</v>
      </c>
      <c r="G46" s="65">
        <f>$CS$870</f>
        <v>22798.850000000009</v>
      </c>
      <c r="H46" s="546" t="s">
        <v>5647</v>
      </c>
      <c r="J46" s="451"/>
      <c r="K46" s="106"/>
    </row>
    <row r="47" spans="1:15" s="61" customFormat="1" ht="15.75" customHeight="1">
      <c r="A47" s="452" t="s">
        <v>666</v>
      </c>
      <c r="B47" s="107" t="s">
        <v>687</v>
      </c>
      <c r="D47" t="s">
        <v>2741</v>
      </c>
      <c r="E47" s="270" t="s">
        <v>3895</v>
      </c>
      <c r="G47" s="65">
        <f>$BR$870</f>
        <v>22688.549999999988</v>
      </c>
      <c r="H47" s="546" t="s">
        <v>5647</v>
      </c>
      <c r="I47" s="97"/>
      <c r="J47" s="451"/>
      <c r="K47" s="107"/>
    </row>
    <row r="48" spans="1:15" s="61" customFormat="1" ht="15.75" customHeight="1">
      <c r="A48" s="452" t="s">
        <v>670</v>
      </c>
      <c r="B48" s="107" t="s">
        <v>3630</v>
      </c>
      <c r="D48" t="s">
        <v>3878</v>
      </c>
      <c r="E48" s="270" t="s">
        <v>3936</v>
      </c>
      <c r="G48" s="65">
        <f>$BCZ$870</f>
        <v>22681.8</v>
      </c>
      <c r="H48" s="546" t="s">
        <v>5649</v>
      </c>
      <c r="J48" s="451"/>
      <c r="K48" s="285"/>
    </row>
    <row r="49" spans="1:8" s="61" customFormat="1" ht="15.75" customHeight="1">
      <c r="A49" s="452" t="s">
        <v>671</v>
      </c>
      <c r="B49" s="285" t="s">
        <v>11</v>
      </c>
      <c r="D49" t="s">
        <v>2772</v>
      </c>
      <c r="E49" s="270" t="s">
        <v>2298</v>
      </c>
      <c r="G49" s="65">
        <f>$FD$870</f>
        <v>22639.15</v>
      </c>
      <c r="H49" s="546" t="s">
        <v>5647</v>
      </c>
    </row>
    <row r="50" spans="1:8" s="61" customFormat="1" ht="15.75" customHeight="1">
      <c r="A50" s="452" t="s">
        <v>672</v>
      </c>
      <c r="B50" s="285" t="s">
        <v>25</v>
      </c>
      <c r="D50" t="s">
        <v>2767</v>
      </c>
      <c r="E50" s="270" t="s">
        <v>3891</v>
      </c>
      <c r="G50" s="65">
        <f>$AZ$870</f>
        <v>22638.700000000004</v>
      </c>
      <c r="H50" s="546" t="s">
        <v>5648</v>
      </c>
    </row>
    <row r="51" spans="1:8" s="61" customFormat="1" ht="15.75" customHeight="1">
      <c r="A51" s="452" t="s">
        <v>677</v>
      </c>
      <c r="B51" s="107" t="s">
        <v>638</v>
      </c>
      <c r="D51" t="s">
        <v>2773</v>
      </c>
      <c r="E51" s="270" t="s">
        <v>3905</v>
      </c>
      <c r="G51" s="65">
        <f>$JH$870</f>
        <v>22511.300000000007</v>
      </c>
      <c r="H51" s="546" t="s">
        <v>5647</v>
      </c>
    </row>
    <row r="52" spans="1:8" s="61" customFormat="1" ht="15.75" customHeight="1">
      <c r="A52" s="452" t="s">
        <v>685</v>
      </c>
      <c r="B52" s="106" t="s">
        <v>1344</v>
      </c>
      <c r="D52" t="s">
        <v>2759</v>
      </c>
      <c r="E52" s="270" t="s">
        <v>3900</v>
      </c>
      <c r="G52" s="65">
        <f>$GW$870</f>
        <v>22497.999999999993</v>
      </c>
      <c r="H52" s="546" t="s">
        <v>5647</v>
      </c>
    </row>
    <row r="53" spans="1:8" s="61" customFormat="1" ht="15.75" customHeight="1">
      <c r="A53" s="452" t="s">
        <v>689</v>
      </c>
      <c r="B53" s="285" t="s">
        <v>1653</v>
      </c>
      <c r="D53" t="s">
        <v>2745</v>
      </c>
      <c r="E53" s="270" t="s">
        <v>3898</v>
      </c>
      <c r="G53" s="65">
        <f>$FV$870</f>
        <v>22485.25</v>
      </c>
      <c r="H53" s="546" t="s">
        <v>5647</v>
      </c>
    </row>
    <row r="54" spans="1:8" s="61" customFormat="1" ht="15.75" customHeight="1">
      <c r="A54" s="452" t="s">
        <v>690</v>
      </c>
      <c r="B54" s="284" t="s">
        <v>3641</v>
      </c>
      <c r="D54" t="s">
        <v>3890</v>
      </c>
      <c r="E54" s="270" t="s">
        <v>3919</v>
      </c>
      <c r="G54" s="65">
        <f>$BHD$870</f>
        <v>22474.30000000001</v>
      </c>
      <c r="H54" s="546" t="s">
        <v>5647</v>
      </c>
    </row>
    <row r="55" spans="1:8" s="61" customFormat="1" ht="15.75" customHeight="1">
      <c r="A55" s="452" t="s">
        <v>691</v>
      </c>
      <c r="B55" s="107" t="s">
        <v>2706</v>
      </c>
      <c r="D55" t="s">
        <v>2284</v>
      </c>
      <c r="E55" s="270" t="s">
        <v>2824</v>
      </c>
      <c r="G55" s="65">
        <f>$ALI$870</f>
        <v>22429.25</v>
      </c>
      <c r="H55" s="546" t="s">
        <v>5645</v>
      </c>
    </row>
    <row r="56" spans="1:8" s="61" customFormat="1" ht="15.75" customHeight="1">
      <c r="A56" s="452" t="s">
        <v>697</v>
      </c>
      <c r="B56" s="107" t="s">
        <v>683</v>
      </c>
      <c r="D56" t="s">
        <v>2740</v>
      </c>
      <c r="E56" s="270" t="s">
        <v>3892</v>
      </c>
      <c r="G56" s="65">
        <f>$Y$870</f>
        <v>22428.849999999995</v>
      </c>
      <c r="H56" s="546" t="s">
        <v>5646</v>
      </c>
    </row>
    <row r="57" spans="1:8" s="61" customFormat="1" ht="15.75" customHeight="1">
      <c r="A57" s="452" t="s">
        <v>698</v>
      </c>
      <c r="B57" s="106" t="s">
        <v>1345</v>
      </c>
      <c r="D57" t="s">
        <v>3862</v>
      </c>
      <c r="E57" s="270" t="s">
        <v>3909</v>
      </c>
      <c r="G57" s="65">
        <f>$PN$870</f>
        <v>22371.249999999993</v>
      </c>
      <c r="H57" s="546" t="s">
        <v>5647</v>
      </c>
    </row>
    <row r="58" spans="1:8" s="61" customFormat="1" ht="15.75" customHeight="1">
      <c r="A58" s="452" t="s">
        <v>699</v>
      </c>
      <c r="B58" s="107" t="s">
        <v>2210</v>
      </c>
      <c r="D58" t="s">
        <v>2801</v>
      </c>
      <c r="E58" s="270" t="s">
        <v>3922</v>
      </c>
      <c r="G58" s="65">
        <f>$XD$870</f>
        <v>22329.249999999996</v>
      </c>
      <c r="H58" s="546" t="s">
        <v>5647</v>
      </c>
    </row>
    <row r="59" spans="1:8" s="61" customFormat="1" ht="15.75" customHeight="1">
      <c r="A59" s="452" t="s">
        <v>701</v>
      </c>
      <c r="B59" s="285" t="s">
        <v>1671</v>
      </c>
      <c r="D59" t="s">
        <v>2798</v>
      </c>
      <c r="E59" s="270" t="s">
        <v>3912</v>
      </c>
      <c r="G59" s="65">
        <f>$RP$870</f>
        <v>22282.050000000003</v>
      </c>
      <c r="H59" s="546" t="s">
        <v>5647</v>
      </c>
    </row>
    <row r="60" spans="1:8" s="61" customFormat="1" ht="15.75" customHeight="1">
      <c r="A60" s="452" t="s">
        <v>702</v>
      </c>
      <c r="B60" s="107" t="s">
        <v>2724</v>
      </c>
      <c r="D60" t="s">
        <v>2276</v>
      </c>
      <c r="E60" s="270" t="s">
        <v>2826</v>
      </c>
      <c r="G60" s="65">
        <f>$AIO$870</f>
        <v>22275.95</v>
      </c>
      <c r="H60" s="546" t="s">
        <v>5647</v>
      </c>
    </row>
    <row r="61" spans="1:8" s="61" customFormat="1" ht="15.75" customHeight="1">
      <c r="A61" s="452" t="s">
        <v>703</v>
      </c>
      <c r="B61" s="106" t="s">
        <v>1342</v>
      </c>
      <c r="D61" t="s">
        <v>3860</v>
      </c>
      <c r="E61" s="270" t="s">
        <v>3903</v>
      </c>
      <c r="G61" s="65">
        <f>$IG$870</f>
        <v>22204.600000000002</v>
      </c>
      <c r="H61" s="546" t="s">
        <v>5647</v>
      </c>
    </row>
    <row r="62" spans="1:8" s="61" customFormat="1" ht="15.75" customHeight="1">
      <c r="A62" s="452" t="s">
        <v>706</v>
      </c>
      <c r="B62" s="284" t="s">
        <v>3613</v>
      </c>
      <c r="D62" t="s">
        <v>2811</v>
      </c>
      <c r="E62" s="270" t="s">
        <v>3934</v>
      </c>
      <c r="G62" s="65">
        <f>$AWT$870</f>
        <v>22093.449999999993</v>
      </c>
      <c r="H62" s="546" t="s">
        <v>5647</v>
      </c>
    </row>
    <row r="63" spans="1:8" s="61" customFormat="1" ht="15.75" customHeight="1">
      <c r="A63" s="452" t="s">
        <v>775</v>
      </c>
      <c r="B63" s="285" t="s">
        <v>15</v>
      </c>
      <c r="D63" t="s">
        <v>2771</v>
      </c>
      <c r="E63" s="270" t="s">
        <v>3897</v>
      </c>
      <c r="G63" s="65">
        <f>$LA$870</f>
        <v>22047.899999999998</v>
      </c>
      <c r="H63" s="546" t="s">
        <v>5645</v>
      </c>
    </row>
    <row r="64" spans="1:8" s="61" customFormat="1" ht="15.75" customHeight="1">
      <c r="A64" s="452" t="s">
        <v>776</v>
      </c>
      <c r="B64" s="107" t="s">
        <v>2714</v>
      </c>
      <c r="D64" t="s">
        <v>2167</v>
      </c>
      <c r="E64" s="270" t="s">
        <v>3928</v>
      </c>
      <c r="G64" s="65">
        <f>$AHN$870</f>
        <v>22024.600000000002</v>
      </c>
      <c r="H64" s="546" t="s">
        <v>5646</v>
      </c>
    </row>
    <row r="65" spans="1:8" s="61" customFormat="1" ht="15.75" customHeight="1">
      <c r="A65" s="452" t="s">
        <v>777</v>
      </c>
      <c r="B65" s="107" t="s">
        <v>2195</v>
      </c>
      <c r="D65" t="s">
        <v>2782</v>
      </c>
      <c r="E65" s="270" t="s">
        <v>2824</v>
      </c>
      <c r="G65" s="65">
        <f>$XM$870</f>
        <v>21982.049999999992</v>
      </c>
      <c r="H65" s="546" t="s">
        <v>5647</v>
      </c>
    </row>
    <row r="66" spans="1:8" s="61" customFormat="1" ht="15.75" customHeight="1">
      <c r="A66" s="452" t="s">
        <v>778</v>
      </c>
      <c r="B66" s="107" t="s">
        <v>2719</v>
      </c>
      <c r="D66" t="s">
        <v>2274</v>
      </c>
      <c r="E66" s="270" t="s">
        <v>3928</v>
      </c>
      <c r="G66" s="65">
        <f>$AHW$870</f>
        <v>21892.35</v>
      </c>
      <c r="H66" s="546" t="s">
        <v>5647</v>
      </c>
    </row>
    <row r="67" spans="1:8" s="61" customFormat="1" ht="15.75" customHeight="1">
      <c r="A67" s="452" t="s">
        <v>779</v>
      </c>
      <c r="B67" s="284" t="s">
        <v>3627</v>
      </c>
      <c r="D67" t="s">
        <v>3875</v>
      </c>
      <c r="E67" s="270" t="s">
        <v>3931</v>
      </c>
      <c r="G67" s="65">
        <f>$BBY$870</f>
        <v>21837.899999999991</v>
      </c>
      <c r="H67" s="546" t="s">
        <v>5647</v>
      </c>
    </row>
    <row r="68" spans="1:8" s="61" customFormat="1" ht="15.75" customHeight="1">
      <c r="A68" s="452" t="s">
        <v>780</v>
      </c>
      <c r="B68" s="284" t="s">
        <v>3639</v>
      </c>
      <c r="D68" t="s">
        <v>3888</v>
      </c>
      <c r="E68" s="270" t="s">
        <v>3931</v>
      </c>
      <c r="G68" s="65">
        <f>$BGL$870</f>
        <v>21817.899999999998</v>
      </c>
      <c r="H68" s="546" t="s">
        <v>5647</v>
      </c>
    </row>
    <row r="69" spans="1:8" s="61" customFormat="1" ht="15.75" customHeight="1">
      <c r="A69" s="452" t="s">
        <v>781</v>
      </c>
      <c r="B69" s="284" t="s">
        <v>3638</v>
      </c>
      <c r="D69" t="s">
        <v>3886</v>
      </c>
      <c r="E69" s="270" t="s">
        <v>2836</v>
      </c>
      <c r="G69" s="65">
        <f>$BFT$870</f>
        <v>21808.150000000005</v>
      </c>
      <c r="H69" s="546" t="s">
        <v>5649</v>
      </c>
    </row>
    <row r="70" spans="1:8" s="61" customFormat="1" ht="15.75" customHeight="1">
      <c r="A70" s="452" t="s">
        <v>782</v>
      </c>
      <c r="B70" s="284" t="s">
        <v>3624</v>
      </c>
      <c r="D70" t="s">
        <v>3872</v>
      </c>
      <c r="E70" s="270" t="s">
        <v>3934</v>
      </c>
      <c r="G70" s="65">
        <f>$BAX$870</f>
        <v>21790.15</v>
      </c>
      <c r="H70" s="546" t="s">
        <v>5646</v>
      </c>
    </row>
    <row r="71" spans="1:8" s="61" customFormat="1" ht="15.75" customHeight="1">
      <c r="A71" s="452" t="s">
        <v>783</v>
      </c>
      <c r="B71" s="107" t="s">
        <v>2710</v>
      </c>
      <c r="D71" t="s">
        <v>2282</v>
      </c>
      <c r="E71" s="270" t="s">
        <v>3912</v>
      </c>
      <c r="G71" s="65">
        <f>$AKQ$870</f>
        <v>21785.19999999999</v>
      </c>
      <c r="H71" s="546" t="s">
        <v>5646</v>
      </c>
    </row>
    <row r="72" spans="1:8" s="61" customFormat="1" ht="15.75" customHeight="1">
      <c r="A72" s="452" t="s">
        <v>784</v>
      </c>
      <c r="B72" s="107" t="s">
        <v>2732</v>
      </c>
      <c r="D72" t="s">
        <v>2291</v>
      </c>
      <c r="E72" s="270" t="s">
        <v>2827</v>
      </c>
      <c r="G72" s="65">
        <f>$ANT$870</f>
        <v>21699.899999999994</v>
      </c>
      <c r="H72" s="546" t="s">
        <v>5647</v>
      </c>
    </row>
    <row r="73" spans="1:8" s="61" customFormat="1" ht="15.75" customHeight="1">
      <c r="A73" s="452" t="s">
        <v>785</v>
      </c>
      <c r="B73" s="107" t="s">
        <v>2729</v>
      </c>
      <c r="D73" t="s">
        <v>2292</v>
      </c>
      <c r="E73" s="270" t="s">
        <v>2827</v>
      </c>
      <c r="G73" s="65">
        <f>$AOC$870</f>
        <v>21668.450000000008</v>
      </c>
      <c r="H73" s="546" t="s">
        <v>5649</v>
      </c>
    </row>
    <row r="74" spans="1:8" s="61" customFormat="1" ht="15.75" customHeight="1">
      <c r="A74" s="452" t="s">
        <v>786</v>
      </c>
      <c r="B74" s="107" t="s">
        <v>682</v>
      </c>
      <c r="D74" t="s">
        <v>2768</v>
      </c>
      <c r="E74" s="270" t="s">
        <v>2821</v>
      </c>
      <c r="G74" s="65">
        <f>$HX$870</f>
        <v>21643.899999999998</v>
      </c>
      <c r="H74" s="546" t="s">
        <v>5646</v>
      </c>
    </row>
    <row r="75" spans="1:8" s="61" customFormat="1" ht="15.75" customHeight="1">
      <c r="A75" s="452" t="s">
        <v>787</v>
      </c>
      <c r="B75" s="284" t="s">
        <v>3625</v>
      </c>
      <c r="D75" t="s">
        <v>3873</v>
      </c>
      <c r="E75" s="270" t="s">
        <v>2836</v>
      </c>
      <c r="G75" s="65">
        <f>$BBG$870</f>
        <v>21603.449999999997</v>
      </c>
      <c r="H75" s="546" t="s">
        <v>5645</v>
      </c>
    </row>
    <row r="76" spans="1:8" s="61" customFormat="1" ht="15.75" customHeight="1">
      <c r="A76" s="452" t="s">
        <v>788</v>
      </c>
      <c r="B76" s="284" t="s">
        <v>143</v>
      </c>
      <c r="D76" t="s">
        <v>2746</v>
      </c>
      <c r="E76" s="270" t="s">
        <v>3891</v>
      </c>
      <c r="G76" s="65">
        <f>$FM$870</f>
        <v>21601.699999999993</v>
      </c>
      <c r="H76" s="546" t="s">
        <v>5648</v>
      </c>
    </row>
    <row r="77" spans="1:8" s="61" customFormat="1" ht="15.75" customHeight="1">
      <c r="A77" s="452" t="s">
        <v>789</v>
      </c>
      <c r="B77" s="107" t="s">
        <v>2720</v>
      </c>
      <c r="D77" t="s">
        <v>2288</v>
      </c>
      <c r="E77" s="270" t="s">
        <v>3926</v>
      </c>
      <c r="G77" s="65">
        <f>$AMS$870</f>
        <v>21542.65</v>
      </c>
      <c r="H77" s="546" t="s">
        <v>5647</v>
      </c>
    </row>
    <row r="78" spans="1:8" s="61" customFormat="1" ht="15.75" customHeight="1">
      <c r="A78" s="452" t="s">
        <v>790</v>
      </c>
      <c r="B78" s="285" t="s">
        <v>1649</v>
      </c>
      <c r="D78" t="s">
        <v>2777</v>
      </c>
      <c r="E78" s="270" t="s">
        <v>2823</v>
      </c>
      <c r="G78" s="65">
        <f>$KR$870</f>
        <v>21455.150000000005</v>
      </c>
      <c r="H78" s="546" t="s">
        <v>5645</v>
      </c>
    </row>
    <row r="79" spans="1:8" s="61" customFormat="1" ht="15.75" customHeight="1">
      <c r="A79" s="452" t="s">
        <v>791</v>
      </c>
      <c r="B79" s="106" t="s">
        <v>1343</v>
      </c>
      <c r="D79" t="s">
        <v>2752</v>
      </c>
      <c r="E79" s="270" t="s">
        <v>3904</v>
      </c>
      <c r="G79" s="65">
        <f>$IP$870</f>
        <v>21439.199999999986</v>
      </c>
      <c r="H79" s="546" t="s">
        <v>5646</v>
      </c>
    </row>
    <row r="80" spans="1:8" s="61" customFormat="1" ht="15.75" customHeight="1">
      <c r="A80" s="452" t="s">
        <v>792</v>
      </c>
      <c r="B80" s="284" t="s">
        <v>3648</v>
      </c>
      <c r="D80" t="s">
        <v>2818</v>
      </c>
      <c r="E80" s="270" t="s">
        <v>3934</v>
      </c>
      <c r="G80" s="65">
        <f>$AZE$870</f>
        <v>21418.300000000003</v>
      </c>
      <c r="H80" s="546" t="s">
        <v>5647</v>
      </c>
    </row>
    <row r="81" spans="1:8" s="61" customFormat="1" ht="15.75" customHeight="1">
      <c r="A81" s="452" t="s">
        <v>793</v>
      </c>
      <c r="B81" s="107" t="s">
        <v>2212</v>
      </c>
      <c r="D81" t="s">
        <v>2770</v>
      </c>
      <c r="E81" s="270" t="s">
        <v>2825</v>
      </c>
      <c r="G81" s="65">
        <f>$XV$870</f>
        <v>21265.200000000004</v>
      </c>
      <c r="H81" s="546" t="s">
        <v>5649</v>
      </c>
    </row>
    <row r="82" spans="1:8" s="61" customFormat="1" ht="15.75" customHeight="1">
      <c r="A82" s="452" t="s">
        <v>794</v>
      </c>
      <c r="B82" s="107" t="s">
        <v>2733</v>
      </c>
      <c r="D82" t="s">
        <v>2285</v>
      </c>
      <c r="E82" s="270" t="s">
        <v>2826</v>
      </c>
      <c r="G82" s="65">
        <f>$ALR$870</f>
        <v>21250</v>
      </c>
      <c r="H82" s="546" t="s">
        <v>5647</v>
      </c>
    </row>
    <row r="83" spans="1:8" s="61" customFormat="1" ht="15.75" customHeight="1">
      <c r="A83" s="452" t="s">
        <v>795</v>
      </c>
      <c r="B83" s="107" t="s">
        <v>2202</v>
      </c>
      <c r="D83" t="s">
        <v>3865</v>
      </c>
      <c r="E83" s="270" t="s">
        <v>3912</v>
      </c>
      <c r="G83" s="65">
        <f>$YN$870</f>
        <v>21221.95</v>
      </c>
      <c r="H83" s="546" t="s">
        <v>5648</v>
      </c>
    </row>
    <row r="84" spans="1:8" s="61" customFormat="1" ht="15.75" customHeight="1">
      <c r="A84" s="452" t="s">
        <v>796</v>
      </c>
      <c r="B84" s="107" t="s">
        <v>668</v>
      </c>
      <c r="D84" t="s">
        <v>2761</v>
      </c>
      <c r="E84" s="270" t="s">
        <v>2300</v>
      </c>
      <c r="G84" s="65">
        <f>$SH$870</f>
        <v>21099.949999999993</v>
      </c>
      <c r="H84" s="546" t="s">
        <v>5647</v>
      </c>
    </row>
    <row r="85" spans="1:8" s="61" customFormat="1" ht="15.75" customHeight="1">
      <c r="A85" s="452" t="s">
        <v>797</v>
      </c>
      <c r="B85" s="284" t="s">
        <v>3629</v>
      </c>
      <c r="D85" t="s">
        <v>3877</v>
      </c>
      <c r="E85" s="270" t="s">
        <v>3938</v>
      </c>
      <c r="G85" s="65">
        <f>$BCQ$870</f>
        <v>21077.850000000002</v>
      </c>
      <c r="H85" s="546" t="s">
        <v>5647</v>
      </c>
    </row>
    <row r="86" spans="1:8" s="61" customFormat="1" ht="15.75" customHeight="1">
      <c r="A86" s="452" t="s">
        <v>798</v>
      </c>
      <c r="B86" s="107" t="s">
        <v>686</v>
      </c>
      <c r="D86" t="s">
        <v>2797</v>
      </c>
      <c r="E86" s="270" t="s">
        <v>3904</v>
      </c>
      <c r="G86" s="65">
        <f>$PW$870</f>
        <v>21065.649999999994</v>
      </c>
      <c r="H86" s="546" t="s">
        <v>5647</v>
      </c>
    </row>
    <row r="87" spans="1:8" s="61" customFormat="1" ht="15.75" customHeight="1">
      <c r="A87" s="452" t="s">
        <v>799</v>
      </c>
      <c r="B87" s="284" t="s">
        <v>3631</v>
      </c>
      <c r="D87" t="s">
        <v>3879</v>
      </c>
      <c r="E87" s="270" t="s">
        <v>2835</v>
      </c>
      <c r="G87" s="65">
        <f>$BDI$870</f>
        <v>21048.250000000004</v>
      </c>
      <c r="H87" s="546" t="s">
        <v>5647</v>
      </c>
    </row>
    <row r="88" spans="1:8" s="61" customFormat="1" ht="15.75" customHeight="1">
      <c r="A88" s="452" t="s">
        <v>800</v>
      </c>
      <c r="B88" s="107" t="s">
        <v>2716</v>
      </c>
      <c r="D88" t="s">
        <v>2289</v>
      </c>
      <c r="E88" s="270" t="s">
        <v>3927</v>
      </c>
      <c r="G88" s="65">
        <f>$ANB$870</f>
        <v>21041.249999999996</v>
      </c>
      <c r="H88" s="546" t="s">
        <v>5647</v>
      </c>
    </row>
    <row r="89" spans="1:8" s="61" customFormat="1" ht="15.75" customHeight="1">
      <c r="A89" s="452" t="s">
        <v>801</v>
      </c>
      <c r="B89" s="107" t="s">
        <v>2220</v>
      </c>
      <c r="D89" t="s">
        <v>2775</v>
      </c>
      <c r="E89" s="270" t="s">
        <v>2822</v>
      </c>
      <c r="G89" s="65">
        <f>$YE$870</f>
        <v>21029.599999999991</v>
      </c>
      <c r="H89" s="546" t="s">
        <v>5645</v>
      </c>
    </row>
    <row r="90" spans="1:8" s="61" customFormat="1" ht="15.75" customHeight="1">
      <c r="A90" s="452" t="s">
        <v>802</v>
      </c>
      <c r="B90" s="107" t="s">
        <v>3615</v>
      </c>
      <c r="D90" t="s">
        <v>2813</v>
      </c>
      <c r="E90" s="270" t="s">
        <v>3936</v>
      </c>
      <c r="G90" s="65">
        <f>$AXL$870</f>
        <v>20984.099999999995</v>
      </c>
      <c r="H90" s="546" t="s">
        <v>5646</v>
      </c>
    </row>
    <row r="91" spans="1:8" s="61" customFormat="1" ht="15.75" customHeight="1">
      <c r="A91" s="452" t="s">
        <v>803</v>
      </c>
      <c r="B91" s="284" t="s">
        <v>3640</v>
      </c>
      <c r="D91" t="s">
        <v>3889</v>
      </c>
      <c r="E91" s="270" t="s">
        <v>3938</v>
      </c>
      <c r="G91" s="65">
        <f>$BGU$870</f>
        <v>20807.25</v>
      </c>
      <c r="H91" s="546" t="s">
        <v>5647</v>
      </c>
    </row>
    <row r="92" spans="1:8" s="61" customFormat="1" ht="15.75" customHeight="1">
      <c r="A92" s="452" t="s">
        <v>804</v>
      </c>
      <c r="B92" s="107" t="s">
        <v>2196</v>
      </c>
      <c r="D92" t="s">
        <v>2800</v>
      </c>
      <c r="E92" s="270" t="s">
        <v>3917</v>
      </c>
      <c r="G92" s="65">
        <f>$WU$870</f>
        <v>20752.499999999993</v>
      </c>
      <c r="H92" s="546" t="s">
        <v>5647</v>
      </c>
    </row>
    <row r="93" spans="1:8" s="61" customFormat="1" ht="15.75" customHeight="1">
      <c r="A93" s="452" t="s">
        <v>805</v>
      </c>
      <c r="B93" s="107" t="s">
        <v>658</v>
      </c>
      <c r="D93" t="s">
        <v>2780</v>
      </c>
      <c r="E93" s="270" t="s">
        <v>3907</v>
      </c>
      <c r="G93" s="65">
        <f>$JZ$870</f>
        <v>20671.800000000003</v>
      </c>
      <c r="H93" s="546" t="s">
        <v>5647</v>
      </c>
    </row>
    <row r="94" spans="1:8" s="61" customFormat="1" ht="15.75" customHeight="1">
      <c r="A94" s="452" t="s">
        <v>806</v>
      </c>
      <c r="B94" s="285" t="s">
        <v>1668</v>
      </c>
      <c r="D94" t="s">
        <v>2764</v>
      </c>
      <c r="E94" s="270" t="s">
        <v>3902</v>
      </c>
      <c r="G94" s="65">
        <f>$PE$870</f>
        <v>20656.150000000012</v>
      </c>
      <c r="H94" s="546" t="s">
        <v>5647</v>
      </c>
    </row>
    <row r="95" spans="1:8" s="61" customFormat="1" ht="15.75" customHeight="1">
      <c r="A95" s="452" t="s">
        <v>807</v>
      </c>
      <c r="B95" s="107" t="s">
        <v>700</v>
      </c>
      <c r="D95" t="s">
        <v>2785</v>
      </c>
      <c r="E95" s="270" t="s">
        <v>3902</v>
      </c>
      <c r="G95" s="65">
        <f>$NU$870</f>
        <v>20640.799999999985</v>
      </c>
      <c r="H95" s="546" t="s">
        <v>5647</v>
      </c>
    </row>
    <row r="96" spans="1:8" s="61" customFormat="1" ht="15.75" customHeight="1">
      <c r="A96" s="452" t="s">
        <v>808</v>
      </c>
      <c r="B96" s="107" t="s">
        <v>3678</v>
      </c>
      <c r="D96" t="s">
        <v>3887</v>
      </c>
      <c r="E96" s="270" t="s">
        <v>3936</v>
      </c>
      <c r="G96" s="65">
        <f>$BGC$870</f>
        <v>20614.749999999985</v>
      </c>
      <c r="H96" s="546" t="s">
        <v>5647</v>
      </c>
    </row>
    <row r="97" spans="1:8" s="61" customFormat="1" ht="15.75" customHeight="1">
      <c r="A97" s="452" t="s">
        <v>809</v>
      </c>
      <c r="B97" s="284" t="s">
        <v>3637</v>
      </c>
      <c r="D97" t="s">
        <v>3885</v>
      </c>
      <c r="E97" s="270" t="s">
        <v>3936</v>
      </c>
      <c r="G97" s="65">
        <f>$BFK$870</f>
        <v>20581.650000000001</v>
      </c>
      <c r="H97" s="546" t="s">
        <v>5647</v>
      </c>
    </row>
    <row r="98" spans="1:8" s="61" customFormat="1" ht="15.75" customHeight="1">
      <c r="A98" s="452" t="s">
        <v>810</v>
      </c>
      <c r="B98" s="284" t="s">
        <v>3614</v>
      </c>
      <c r="D98" t="s">
        <v>2812</v>
      </c>
      <c r="E98" s="270" t="s">
        <v>3935</v>
      </c>
      <c r="G98" s="65">
        <f>$AXC$870</f>
        <v>20545.499999999989</v>
      </c>
      <c r="H98" s="546" t="s">
        <v>5647</v>
      </c>
    </row>
    <row r="99" spans="1:8" s="61" customFormat="1" ht="15.75" customHeight="1">
      <c r="A99" s="452" t="s">
        <v>811</v>
      </c>
      <c r="B99" s="284" t="s">
        <v>3620</v>
      </c>
      <c r="D99" t="s">
        <v>2819</v>
      </c>
      <c r="E99" s="270" t="s">
        <v>3936</v>
      </c>
      <c r="G99" s="65">
        <f>$AZN$870</f>
        <v>20488.150000000001</v>
      </c>
      <c r="H99" s="546" t="s">
        <v>5647</v>
      </c>
    </row>
    <row r="100" spans="1:8" s="61" customFormat="1" ht="15.75" customHeight="1">
      <c r="A100" s="452" t="s">
        <v>812</v>
      </c>
      <c r="B100" s="107" t="s">
        <v>2715</v>
      </c>
      <c r="D100" t="s">
        <v>2294</v>
      </c>
      <c r="E100" s="270" t="s">
        <v>3931</v>
      </c>
      <c r="G100" s="65">
        <f>$AOU$870</f>
        <v>20398.75</v>
      </c>
      <c r="H100" s="546" t="s">
        <v>5647</v>
      </c>
    </row>
    <row r="101" spans="1:8" s="61" customFormat="1" ht="15.75" customHeight="1">
      <c r="A101" s="452" t="s">
        <v>813</v>
      </c>
      <c r="B101" s="284" t="s">
        <v>3628</v>
      </c>
      <c r="D101" t="s">
        <v>3876</v>
      </c>
      <c r="E101" s="270" t="s">
        <v>2834</v>
      </c>
      <c r="G101" s="65">
        <f>$BCH$870</f>
        <v>20301.049999999992</v>
      </c>
      <c r="H101" s="546" t="s">
        <v>5647</v>
      </c>
    </row>
    <row r="102" spans="1:8" s="61" customFormat="1" ht="15.75" customHeight="1">
      <c r="A102" s="452" t="s">
        <v>814</v>
      </c>
      <c r="B102" s="285" t="s">
        <v>1656</v>
      </c>
      <c r="D102" t="s">
        <v>2809</v>
      </c>
      <c r="E102" s="270" t="s">
        <v>2835</v>
      </c>
      <c r="G102" s="65">
        <f>$ASG$870</f>
        <v>20212.100000000002</v>
      </c>
      <c r="H102" s="546" t="s">
        <v>5647</v>
      </c>
    </row>
    <row r="103" spans="1:8" s="61" customFormat="1" ht="15.75" customHeight="1">
      <c r="A103" s="452" t="s">
        <v>1950</v>
      </c>
      <c r="B103" s="284" t="s">
        <v>3634</v>
      </c>
      <c r="D103" t="s">
        <v>3882</v>
      </c>
      <c r="E103" s="270" t="s">
        <v>2834</v>
      </c>
      <c r="G103" s="65">
        <f>$BEJ$870</f>
        <v>20079.999999999989</v>
      </c>
      <c r="H103" s="546" t="s">
        <v>5647</v>
      </c>
    </row>
    <row r="104" spans="1:8" s="61" customFormat="1" ht="15.75" customHeight="1">
      <c r="A104" s="452" t="s">
        <v>2169</v>
      </c>
      <c r="B104" s="107" t="s">
        <v>2847</v>
      </c>
      <c r="D104" t="s">
        <v>2278</v>
      </c>
      <c r="E104" s="270" t="s">
        <v>3929</v>
      </c>
      <c r="G104" s="65">
        <f>$AJG$870</f>
        <v>19887.900000000005</v>
      </c>
      <c r="H104" s="546" t="s">
        <v>5647</v>
      </c>
    </row>
    <row r="105" spans="1:8" s="61" customFormat="1" ht="15.75" customHeight="1">
      <c r="A105" s="452" t="s">
        <v>2170</v>
      </c>
      <c r="B105" s="284" t="s">
        <v>3618</v>
      </c>
      <c r="D105" t="s">
        <v>2816</v>
      </c>
      <c r="E105" s="270" t="s">
        <v>2836</v>
      </c>
      <c r="G105" s="65">
        <f>$AYM$870</f>
        <v>19807.350000000002</v>
      </c>
      <c r="H105" s="546" t="s">
        <v>5647</v>
      </c>
    </row>
    <row r="106" spans="1:8" s="61" customFormat="1" ht="15.75" customHeight="1">
      <c r="A106" s="452" t="s">
        <v>2171</v>
      </c>
      <c r="B106" s="284" t="s">
        <v>3635</v>
      </c>
      <c r="D106" t="s">
        <v>3883</v>
      </c>
      <c r="E106" s="270" t="s">
        <v>2836</v>
      </c>
      <c r="G106" s="65">
        <f>$BES$870</f>
        <v>19705.700000000004</v>
      </c>
      <c r="H106" s="546" t="s">
        <v>5647</v>
      </c>
    </row>
    <row r="107" spans="1:8" s="61" customFormat="1" ht="15.75" customHeight="1">
      <c r="A107" s="452" t="s">
        <v>2172</v>
      </c>
      <c r="B107" s="107" t="s">
        <v>2728</v>
      </c>
      <c r="D107" t="s">
        <v>2275</v>
      </c>
      <c r="E107" s="270" t="s">
        <v>2828</v>
      </c>
      <c r="G107" s="65">
        <f>$AIF$870</f>
        <v>19593.899999999991</v>
      </c>
      <c r="H107" s="546" t="s">
        <v>5647</v>
      </c>
    </row>
    <row r="108" spans="1:8" s="61" customFormat="1" ht="15.75" customHeight="1">
      <c r="A108" s="452" t="s">
        <v>2173</v>
      </c>
      <c r="B108" s="107" t="s">
        <v>694</v>
      </c>
      <c r="D108" t="s">
        <v>2783</v>
      </c>
      <c r="E108" s="270" t="s">
        <v>3904</v>
      </c>
      <c r="G108" s="65">
        <f>$RG$870</f>
        <v>19587.049999999992</v>
      </c>
      <c r="H108" s="546" t="s">
        <v>5649</v>
      </c>
    </row>
    <row r="109" spans="1:8" s="61" customFormat="1" ht="15.75" customHeight="1">
      <c r="A109" s="452" t="s">
        <v>2174</v>
      </c>
      <c r="B109" s="107" t="s">
        <v>2726</v>
      </c>
      <c r="D109" t="s">
        <v>2296</v>
      </c>
      <c r="E109" s="270" t="s">
        <v>2835</v>
      </c>
      <c r="G109" s="65">
        <f>$APM$870</f>
        <v>19574.8</v>
      </c>
      <c r="H109" s="546" t="s">
        <v>5646</v>
      </c>
    </row>
    <row r="110" spans="1:8" s="61" customFormat="1" ht="15.75" customHeight="1">
      <c r="A110" s="452" t="s">
        <v>2175</v>
      </c>
      <c r="B110" s="107" t="s">
        <v>2200</v>
      </c>
      <c r="D110" t="s">
        <v>2779</v>
      </c>
      <c r="E110" s="270" t="s">
        <v>2827</v>
      </c>
      <c r="G110" s="65">
        <f>$ZX$870</f>
        <v>19531.450000000008</v>
      </c>
      <c r="H110" s="546" t="s">
        <v>5645</v>
      </c>
    </row>
    <row r="111" spans="1:8" s="61" customFormat="1" ht="15.75" customHeight="1">
      <c r="A111" s="452" t="s">
        <v>2176</v>
      </c>
      <c r="B111" s="285" t="s">
        <v>23</v>
      </c>
      <c r="D111" t="s">
        <v>2791</v>
      </c>
      <c r="E111" s="270" t="s">
        <v>3913</v>
      </c>
      <c r="G111" s="65">
        <f>$OV$870</f>
        <v>19530.699999999997</v>
      </c>
      <c r="H111" s="546" t="s">
        <v>5648</v>
      </c>
    </row>
    <row r="112" spans="1:8" s="61" customFormat="1" ht="15.75" customHeight="1">
      <c r="A112" s="452" t="s">
        <v>2177</v>
      </c>
      <c r="B112" s="285" t="s">
        <v>1654</v>
      </c>
      <c r="D112" t="s">
        <v>3866</v>
      </c>
      <c r="E112" s="270" t="s">
        <v>3923</v>
      </c>
      <c r="G112" s="65">
        <f>$YW$870</f>
        <v>19485.750000000004</v>
      </c>
      <c r="H112" s="546" t="s">
        <v>5647</v>
      </c>
    </row>
    <row r="113" spans="1:8" s="61" customFormat="1" ht="15.75" customHeight="1">
      <c r="A113" s="452" t="s">
        <v>2178</v>
      </c>
      <c r="B113" s="107" t="s">
        <v>2209</v>
      </c>
      <c r="D113" t="s">
        <v>2788</v>
      </c>
      <c r="E113" s="270" t="s">
        <v>3925</v>
      </c>
      <c r="G113" s="65">
        <f>$AAY$870</f>
        <v>19392.449999999997</v>
      </c>
      <c r="H113" s="546" t="s">
        <v>5647</v>
      </c>
    </row>
    <row r="114" spans="1:8" s="61" customFormat="1" ht="15.75" customHeight="1">
      <c r="A114" s="452" t="s">
        <v>2179</v>
      </c>
      <c r="B114" s="107" t="s">
        <v>2198</v>
      </c>
      <c r="D114" t="s">
        <v>2792</v>
      </c>
      <c r="E114" s="270" t="s">
        <v>3926</v>
      </c>
      <c r="G114" s="65">
        <f>$ABQ$870</f>
        <v>19378.350000000002</v>
      </c>
      <c r="H114" s="546" t="s">
        <v>5647</v>
      </c>
    </row>
    <row r="115" spans="1:8" s="61" customFormat="1" ht="15.75" customHeight="1">
      <c r="A115" s="452" t="s">
        <v>2180</v>
      </c>
      <c r="B115" s="284" t="s">
        <v>3633</v>
      </c>
      <c r="D115" t="s">
        <v>3881</v>
      </c>
      <c r="E115" s="270" t="s">
        <v>3932</v>
      </c>
      <c r="G115" s="65">
        <f>$BEA$870</f>
        <v>19227.500000000007</v>
      </c>
      <c r="H115" s="546" t="s">
        <v>5647</v>
      </c>
    </row>
    <row r="116" spans="1:8" s="61" customFormat="1" ht="15.75" customHeight="1">
      <c r="A116" s="452" t="s">
        <v>2181</v>
      </c>
      <c r="B116" s="107" t="s">
        <v>2201</v>
      </c>
      <c r="D116" t="s">
        <v>2802</v>
      </c>
      <c r="E116" s="270" t="s">
        <v>3925</v>
      </c>
      <c r="G116" s="65">
        <f>$ABH$870</f>
        <v>19181.8</v>
      </c>
      <c r="H116" s="546" t="s">
        <v>5647</v>
      </c>
    </row>
    <row r="117" spans="1:8" s="61" customFormat="1" ht="15.75" customHeight="1">
      <c r="A117" s="452" t="s">
        <v>2182</v>
      </c>
      <c r="B117" s="107" t="s">
        <v>162</v>
      </c>
      <c r="D117" t="s">
        <v>2751</v>
      </c>
      <c r="E117" s="270" t="s">
        <v>3901</v>
      </c>
      <c r="G117" s="65">
        <f>$HF$870</f>
        <v>19135.299999999996</v>
      </c>
      <c r="H117" s="546" t="s">
        <v>5647</v>
      </c>
    </row>
    <row r="118" spans="1:8" s="61" customFormat="1" ht="15.75" customHeight="1">
      <c r="A118" s="452" t="s">
        <v>2183</v>
      </c>
      <c r="B118" s="107" t="s">
        <v>2731</v>
      </c>
      <c r="D118" t="s">
        <v>2808</v>
      </c>
      <c r="E118" s="270" t="s">
        <v>3932</v>
      </c>
      <c r="G118" s="65">
        <f>$AQN$870</f>
        <v>19125.800000000007</v>
      </c>
      <c r="H118" s="546" t="s">
        <v>5647</v>
      </c>
    </row>
    <row r="119" spans="1:8" s="61" customFormat="1" ht="15.75" customHeight="1">
      <c r="A119" s="452" t="s">
        <v>2184</v>
      </c>
      <c r="B119" s="107" t="s">
        <v>675</v>
      </c>
      <c r="D119" t="s">
        <v>3861</v>
      </c>
      <c r="E119" s="270" t="s">
        <v>3917</v>
      </c>
      <c r="G119" s="65">
        <f>$MB$870</f>
        <v>18976.650000000001</v>
      </c>
      <c r="H119" s="546" t="s">
        <v>5647</v>
      </c>
    </row>
    <row r="120" spans="1:8" s="61" customFormat="1" ht="15.75" customHeight="1">
      <c r="A120" s="452" t="s">
        <v>2185</v>
      </c>
      <c r="B120" s="107" t="s">
        <v>2831</v>
      </c>
      <c r="D120" t="s">
        <v>2806</v>
      </c>
      <c r="E120" s="270" t="s">
        <v>3927</v>
      </c>
      <c r="G120" s="65">
        <f>$AGV$870</f>
        <v>18897.100000000002</v>
      </c>
      <c r="H120" s="546" t="s">
        <v>5647</v>
      </c>
    </row>
    <row r="121" spans="1:8" s="61" customFormat="1" ht="15.75" customHeight="1">
      <c r="A121" s="452" t="s">
        <v>2186</v>
      </c>
      <c r="B121" s="106" t="s">
        <v>1346</v>
      </c>
      <c r="D121" t="s">
        <v>2766</v>
      </c>
      <c r="E121" s="270" t="s">
        <v>3915</v>
      </c>
      <c r="G121" s="65">
        <f>$QX$870</f>
        <v>18844.399999999998</v>
      </c>
      <c r="H121" s="546" t="s">
        <v>5645</v>
      </c>
    </row>
    <row r="122" spans="1:8" s="61" customFormat="1" ht="15.75" customHeight="1">
      <c r="A122" s="452" t="s">
        <v>2187</v>
      </c>
      <c r="B122" s="285" t="s">
        <v>1753</v>
      </c>
      <c r="D122" t="s">
        <v>2786</v>
      </c>
      <c r="E122" s="270" t="s">
        <v>3910</v>
      </c>
      <c r="G122" s="65">
        <f>$NL$870</f>
        <v>18840.299999999996</v>
      </c>
      <c r="H122" s="546" t="s">
        <v>5646</v>
      </c>
    </row>
    <row r="123" spans="1:8" s="61" customFormat="1" ht="15.75" customHeight="1">
      <c r="A123" s="452" t="s">
        <v>2188</v>
      </c>
      <c r="B123" s="285" t="s">
        <v>1658</v>
      </c>
      <c r="D123" t="s">
        <v>2762</v>
      </c>
      <c r="E123" s="270" t="s">
        <v>3912</v>
      </c>
      <c r="G123" s="65">
        <f>$OM$870</f>
        <v>18458.049999999988</v>
      </c>
      <c r="H123" s="546" t="s">
        <v>5647</v>
      </c>
    </row>
    <row r="124" spans="1:8" s="61" customFormat="1" ht="15.75" customHeight="1">
      <c r="A124" s="452" t="s">
        <v>2189</v>
      </c>
      <c r="B124" s="284" t="s">
        <v>3616</v>
      </c>
      <c r="D124" t="s">
        <v>2814</v>
      </c>
      <c r="E124" s="270" t="s">
        <v>2301</v>
      </c>
      <c r="G124" s="65">
        <f>$AXU$870</f>
        <v>18456.599999999995</v>
      </c>
      <c r="H124" s="546" t="s">
        <v>5647</v>
      </c>
    </row>
    <row r="125" spans="1:8" s="61" customFormat="1" ht="15.75" customHeight="1">
      <c r="A125" s="452" t="s">
        <v>2190</v>
      </c>
      <c r="B125" s="107" t="s">
        <v>2713</v>
      </c>
      <c r="D125" t="s">
        <v>2297</v>
      </c>
      <c r="E125" s="270" t="s">
        <v>2826</v>
      </c>
      <c r="G125" s="65">
        <f>$AQE$870</f>
        <v>18324.000000000004</v>
      </c>
      <c r="H125" s="546" t="s">
        <v>5647</v>
      </c>
    </row>
    <row r="126" spans="1:8" s="61" customFormat="1" ht="15.75" customHeight="1">
      <c r="A126" s="452" t="s">
        <v>2191</v>
      </c>
      <c r="B126" s="107" t="s">
        <v>2217</v>
      </c>
      <c r="D126" t="s">
        <v>2790</v>
      </c>
      <c r="E126" s="270" t="s">
        <v>2829</v>
      </c>
      <c r="G126" s="65">
        <f>$AAG$870</f>
        <v>18278.349999999991</v>
      </c>
      <c r="H126" s="546" t="s">
        <v>5647</v>
      </c>
    </row>
    <row r="127" spans="1:8" s="61" customFormat="1" ht="15.75" customHeight="1">
      <c r="A127" s="452" t="s">
        <v>2192</v>
      </c>
      <c r="B127" s="284" t="s">
        <v>3619</v>
      </c>
      <c r="D127" t="s">
        <v>2817</v>
      </c>
      <c r="E127" s="270" t="s">
        <v>3923</v>
      </c>
      <c r="G127" s="65">
        <f>$AYV$870</f>
        <v>18268.349999999991</v>
      </c>
      <c r="H127" s="546" t="s">
        <v>5647</v>
      </c>
    </row>
    <row r="128" spans="1:8" s="61" customFormat="1" ht="15.75" customHeight="1">
      <c r="A128" s="452" t="s">
        <v>2303</v>
      </c>
      <c r="B128" s="284" t="s">
        <v>3621</v>
      </c>
      <c r="D128" t="s">
        <v>2833</v>
      </c>
      <c r="E128" s="270" t="s">
        <v>3919</v>
      </c>
      <c r="G128" s="65">
        <f>$AZW$870</f>
        <v>18058.599999999995</v>
      </c>
      <c r="H128" s="546" t="s">
        <v>5647</v>
      </c>
    </row>
    <row r="129" spans="1:8" s="61" customFormat="1" ht="15.75" customHeight="1">
      <c r="A129" s="452" t="s">
        <v>2304</v>
      </c>
      <c r="B129" s="285" t="s">
        <v>1657</v>
      </c>
      <c r="D129" t="s">
        <v>2787</v>
      </c>
      <c r="E129" s="270" t="s">
        <v>3919</v>
      </c>
      <c r="G129" s="65">
        <f>$TR$870</f>
        <v>17985.250000000007</v>
      </c>
      <c r="H129" s="546" t="s">
        <v>5647</v>
      </c>
    </row>
    <row r="130" spans="1:8" s="61" customFormat="1" ht="15.75" customHeight="1">
      <c r="A130" s="452" t="s">
        <v>2305</v>
      </c>
      <c r="B130" s="107" t="s">
        <v>2197</v>
      </c>
      <c r="D130" t="s">
        <v>2803</v>
      </c>
      <c r="E130" s="270" t="s">
        <v>3924</v>
      </c>
      <c r="G130" s="65">
        <f>$ADJ$870</f>
        <v>17889.050000000003</v>
      </c>
      <c r="H130" s="546" t="s">
        <v>5647</v>
      </c>
    </row>
    <row r="131" spans="1:8" s="61" customFormat="1" ht="15.75" customHeight="1">
      <c r="A131" s="452" t="s">
        <v>2683</v>
      </c>
      <c r="B131" s="285" t="s">
        <v>1</v>
      </c>
      <c r="D131" t="s">
        <v>2799</v>
      </c>
      <c r="E131" s="270" t="s">
        <v>3920</v>
      </c>
      <c r="G131" s="65">
        <f>$UJ$870</f>
        <v>17770.099999999999</v>
      </c>
      <c r="H131" s="546" t="s">
        <v>5647</v>
      </c>
    </row>
    <row r="132" spans="1:8" s="61" customFormat="1" ht="15.75" customHeight="1">
      <c r="A132" s="452" t="s">
        <v>2684</v>
      </c>
      <c r="B132" s="107" t="s">
        <v>633</v>
      </c>
      <c r="D132" t="s">
        <v>2776</v>
      </c>
      <c r="E132" s="270" t="s">
        <v>3914</v>
      </c>
      <c r="G132" s="65">
        <f>$UA$870</f>
        <v>17724.000000000004</v>
      </c>
      <c r="H132" s="546" t="s">
        <v>5647</v>
      </c>
    </row>
    <row r="133" spans="1:8" s="61" customFormat="1" ht="15.75" customHeight="1">
      <c r="A133" s="452" t="s">
        <v>2685</v>
      </c>
      <c r="B133" s="284" t="s">
        <v>3636</v>
      </c>
      <c r="D133" t="s">
        <v>3884</v>
      </c>
      <c r="E133" s="270" t="s">
        <v>3931</v>
      </c>
      <c r="G133" s="65">
        <f>$BFB$870</f>
        <v>17515.350000000002</v>
      </c>
      <c r="H133" s="546" t="s">
        <v>5647</v>
      </c>
    </row>
    <row r="134" spans="1:8" s="61" customFormat="1" ht="15.75" customHeight="1">
      <c r="A134" s="452" t="s">
        <v>2686</v>
      </c>
      <c r="B134" s="285" t="s">
        <v>1690</v>
      </c>
      <c r="D134" t="s">
        <v>3867</v>
      </c>
      <c r="E134" s="270" t="s">
        <v>3924</v>
      </c>
      <c r="G134" s="65">
        <f>$ZF$870</f>
        <v>16318.900000000001</v>
      </c>
      <c r="H134" s="546" t="s">
        <v>5647</v>
      </c>
    </row>
    <row r="135" spans="1:8" s="61" customFormat="1" ht="15.75" customHeight="1">
      <c r="A135" s="452" t="s">
        <v>2687</v>
      </c>
      <c r="B135" s="107" t="s">
        <v>639</v>
      </c>
      <c r="D135" t="s">
        <v>3869</v>
      </c>
      <c r="E135" s="270" t="s">
        <v>2827</v>
      </c>
      <c r="G135" s="65">
        <f>$AEB$870</f>
        <v>15646.550000000001</v>
      </c>
      <c r="H135" s="546" t="s">
        <v>5647</v>
      </c>
    </row>
    <row r="136" spans="1:8" s="61" customFormat="1" ht="15.75" customHeight="1">
      <c r="A136" s="452" t="s">
        <v>2688</v>
      </c>
      <c r="B136" s="285" t="s">
        <v>1667</v>
      </c>
      <c r="D136" t="s">
        <v>2781</v>
      </c>
      <c r="E136" s="270" t="s">
        <v>3920</v>
      </c>
      <c r="G136" s="65">
        <f>$VB$870</f>
        <v>15271.7</v>
      </c>
      <c r="H136" s="546" t="s">
        <v>5647</v>
      </c>
    </row>
    <row r="137" spans="1:8" s="61" customFormat="1" ht="15.75" customHeight="1">
      <c r="A137" s="452" t="s">
        <v>2689</v>
      </c>
      <c r="B137" s="285" t="s">
        <v>1665</v>
      </c>
      <c r="D137" t="s">
        <v>2794</v>
      </c>
      <c r="E137" s="270" t="s">
        <v>3920</v>
      </c>
      <c r="G137" s="65">
        <f>$VT$870</f>
        <v>15073.800000000003</v>
      </c>
      <c r="H137" s="546" t="s">
        <v>5647</v>
      </c>
    </row>
    <row r="138" spans="1:8" s="61" customFormat="1" ht="15.75" customHeight="1">
      <c r="A138" s="452" t="s">
        <v>2690</v>
      </c>
      <c r="B138" s="107" t="s">
        <v>2193</v>
      </c>
      <c r="D138" t="s">
        <v>2810</v>
      </c>
      <c r="E138" s="270" t="s">
        <v>3933</v>
      </c>
      <c r="G138" s="65">
        <f>$ASY$870</f>
        <v>14080.099999999993</v>
      </c>
      <c r="H138" s="546" t="s">
        <v>5647</v>
      </c>
    </row>
    <row r="139" spans="1:8" s="39" customFormat="1" ht="15">
      <c r="A139" s="5"/>
    </row>
    <row r="140" spans="1:8" s="39" customFormat="1" ht="15.75">
      <c r="A140" s="81" t="s">
        <v>2845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2846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2807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2761</v>
      </c>
      <c r="E147" s="270" t="s">
        <v>2300</v>
      </c>
      <c r="F147" s="61"/>
      <c r="G147" s="413">
        <f>'Punten per wedstrijd'!C1343</f>
        <v>24</v>
      </c>
      <c r="H147" s="414">
        <f>'Punten per wedstrijd'!D1343</f>
        <v>16</v>
      </c>
      <c r="I147" s="415">
        <f>'Punten per wedstrijd'!E1343</f>
        <v>7</v>
      </c>
      <c r="J147" s="451" t="s">
        <v>0</v>
      </c>
      <c r="K147" s="107" t="s">
        <v>2732</v>
      </c>
      <c r="L147" s="61"/>
      <c r="M147" t="s">
        <v>2291</v>
      </c>
      <c r="N147" s="270" t="s">
        <v>2827</v>
      </c>
      <c r="O147" s="61"/>
      <c r="P147" s="9">
        <f>SUM(Puntenklassement!D56)</f>
        <v>11888</v>
      </c>
    </row>
    <row r="148" spans="1:16" s="3" customFormat="1" ht="15.75" customHeight="1">
      <c r="A148" s="451" t="s">
        <v>2</v>
      </c>
      <c r="B148" s="107" t="s">
        <v>694</v>
      </c>
      <c r="C148" s="61"/>
      <c r="D148" t="s">
        <v>2783</v>
      </c>
      <c r="E148" s="270" t="s">
        <v>3904</v>
      </c>
      <c r="F148" s="61"/>
      <c r="G148" s="413">
        <f>'Punten per wedstrijd'!C1381</f>
        <v>14</v>
      </c>
      <c r="H148" s="414">
        <f>'Punten per wedstrijd'!D1381</f>
        <v>9</v>
      </c>
      <c r="I148" s="415">
        <f>'Punten per wedstrijd'!E1381</f>
        <v>10</v>
      </c>
      <c r="J148" s="451" t="s">
        <v>2</v>
      </c>
      <c r="K148" s="107" t="s">
        <v>667</v>
      </c>
      <c r="L148" s="61"/>
      <c r="M148" t="s">
        <v>2784</v>
      </c>
      <c r="N148" s="270" t="s">
        <v>3906</v>
      </c>
      <c r="O148" s="61"/>
      <c r="P148" s="9">
        <f>SUM(Puntenklassement!D73)</f>
        <v>11838</v>
      </c>
    </row>
    <row r="149" spans="1:16" s="3" customFormat="1" ht="15.75" customHeight="1">
      <c r="A149" s="451" t="s">
        <v>3</v>
      </c>
      <c r="B149" s="107" t="s">
        <v>2733</v>
      </c>
      <c r="C149" s="61"/>
      <c r="D149" t="s">
        <v>2285</v>
      </c>
      <c r="E149" s="270" t="s">
        <v>2826</v>
      </c>
      <c r="F149" s="61"/>
      <c r="G149" s="413">
        <f>'Punten per wedstrijd'!C1357</f>
        <v>13</v>
      </c>
      <c r="H149" s="414">
        <f>'Punten per wedstrijd'!D1357</f>
        <v>12</v>
      </c>
      <c r="I149" s="415">
        <f>'Punten per wedstrijd'!E1357</f>
        <v>4</v>
      </c>
      <c r="J149" s="451" t="s">
        <v>3</v>
      </c>
      <c r="K149" s="284" t="s">
        <v>3617</v>
      </c>
      <c r="L149" s="61"/>
      <c r="M149" t="s">
        <v>2815</v>
      </c>
      <c r="N149" s="270" t="s">
        <v>3924</v>
      </c>
      <c r="O149" s="61"/>
      <c r="P149" s="9">
        <f>SUM(Puntenklassement!D23)</f>
        <v>11706</v>
      </c>
    </row>
    <row r="150" spans="1:16" s="3" customFormat="1" ht="15.75" customHeight="1">
      <c r="A150" s="451" t="s">
        <v>5</v>
      </c>
      <c r="B150" s="107" t="s">
        <v>2729</v>
      </c>
      <c r="C150" s="61"/>
      <c r="D150" t="s">
        <v>2292</v>
      </c>
      <c r="E150" s="270" t="s">
        <v>2827</v>
      </c>
      <c r="F150" s="61"/>
      <c r="G150" s="413">
        <f>'Punten per wedstrijd'!C1401</f>
        <v>12</v>
      </c>
      <c r="H150" s="414">
        <f>'Punten per wedstrijd'!D1401</f>
        <v>11</v>
      </c>
      <c r="I150" s="415">
        <f>'Punten per wedstrijd'!E1401</f>
        <v>6</v>
      </c>
      <c r="J150" s="451" t="s">
        <v>5</v>
      </c>
      <c r="K150" s="107" t="s">
        <v>153</v>
      </c>
      <c r="L150" s="61"/>
      <c r="M150" t="s">
        <v>3864</v>
      </c>
      <c r="N150" s="270" t="s">
        <v>3916</v>
      </c>
      <c r="O150" s="61"/>
      <c r="P150" s="9">
        <f>SUM(Puntenklassement!D21)</f>
        <v>11577</v>
      </c>
    </row>
    <row r="151" spans="1:16" s="3" customFormat="1" ht="15.75" customHeight="1">
      <c r="A151" s="451" t="s">
        <v>7</v>
      </c>
      <c r="B151" s="285" t="s">
        <v>1654</v>
      </c>
      <c r="C151" s="61"/>
      <c r="D151" t="s">
        <v>3866</v>
      </c>
      <c r="E151" s="270" t="s">
        <v>3923</v>
      </c>
      <c r="F151" s="61"/>
      <c r="G151" s="413">
        <f>'Punten per wedstrijd'!C1311</f>
        <v>12</v>
      </c>
      <c r="H151" s="414">
        <f>'Punten per wedstrijd'!D1311</f>
        <v>8</v>
      </c>
      <c r="I151" s="415">
        <f>'Punten per wedstrijd'!E1311</f>
        <v>7</v>
      </c>
      <c r="J151" s="451" t="s">
        <v>7</v>
      </c>
      <c r="K151" s="107" t="s">
        <v>2711</v>
      </c>
      <c r="L151" s="61"/>
      <c r="M151" t="s">
        <v>3870</v>
      </c>
      <c r="N151" s="270" t="s">
        <v>3928</v>
      </c>
      <c r="O151" s="61"/>
      <c r="P151" s="9">
        <f>SUM(Puntenklassement!D80)</f>
        <v>11548</v>
      </c>
    </row>
    <row r="152" spans="1:16" s="3" customFormat="1" ht="15.75" customHeight="1">
      <c r="A152" s="451" t="s">
        <v>8</v>
      </c>
      <c r="B152" s="285" t="s">
        <v>1661</v>
      </c>
      <c r="C152" s="61"/>
      <c r="D152" t="s">
        <v>2756</v>
      </c>
      <c r="E152" s="270" t="s">
        <v>2821</v>
      </c>
      <c r="F152" s="61"/>
      <c r="G152" s="413">
        <f>'Punten per wedstrijd'!C1294</f>
        <v>12</v>
      </c>
      <c r="H152" s="414">
        <f>'Punten per wedstrijd'!D1294</f>
        <v>6</v>
      </c>
      <c r="I152" s="415">
        <f>'Punten per wedstrijd'!E1294</f>
        <v>4</v>
      </c>
      <c r="J152" s="451" t="s">
        <v>8</v>
      </c>
      <c r="K152" s="107" t="s">
        <v>2717</v>
      </c>
      <c r="L152" s="61"/>
      <c r="M152" t="s">
        <v>2286</v>
      </c>
      <c r="N152" s="270" t="s">
        <v>2826</v>
      </c>
      <c r="O152" s="61"/>
      <c r="P152" s="9">
        <f>SUM(Puntenklassement!D113)</f>
        <v>11513</v>
      </c>
    </row>
    <row r="153" spans="1:16" s="3" customFormat="1" ht="15.75" customHeight="1">
      <c r="A153" s="451" t="s">
        <v>10</v>
      </c>
      <c r="B153" s="107" t="s">
        <v>638</v>
      </c>
      <c r="C153" s="61"/>
      <c r="D153" t="s">
        <v>2773</v>
      </c>
      <c r="E153" s="270" t="s">
        <v>3905</v>
      </c>
      <c r="F153" s="61"/>
      <c r="G153" s="413">
        <f>'Punten per wedstrijd'!C1373</f>
        <v>12</v>
      </c>
      <c r="H153" s="414">
        <f>'Punten per wedstrijd'!D1373</f>
        <v>4</v>
      </c>
      <c r="I153" s="415">
        <f>'Punten per wedstrijd'!E1373</f>
        <v>5</v>
      </c>
      <c r="J153" s="451" t="s">
        <v>10</v>
      </c>
      <c r="K153" s="284" t="s">
        <v>3623</v>
      </c>
      <c r="L153" s="61"/>
      <c r="M153" t="s">
        <v>3871</v>
      </c>
      <c r="N153" s="270" t="s">
        <v>3933</v>
      </c>
      <c r="O153" s="61"/>
      <c r="P153" s="9">
        <f>SUM(Puntenklassement!D49)</f>
        <v>11393</v>
      </c>
    </row>
    <row r="154" spans="1:16" s="3" customFormat="1" ht="15.75" customHeight="1">
      <c r="A154" s="451" t="s">
        <v>12</v>
      </c>
      <c r="B154" s="107" t="s">
        <v>153</v>
      </c>
      <c r="C154" s="61"/>
      <c r="D154" t="s">
        <v>3864</v>
      </c>
      <c r="E154" s="270" t="s">
        <v>3916</v>
      </c>
      <c r="F154" s="61"/>
      <c r="G154" s="413">
        <f>'Punten per wedstrijd'!C1288</f>
        <v>11</v>
      </c>
      <c r="H154" s="414">
        <f>'Punten per wedstrijd'!D1288</f>
        <v>16</v>
      </c>
      <c r="I154" s="415">
        <f>'Punten per wedstrijd'!E1288</f>
        <v>11</v>
      </c>
      <c r="J154" s="451" t="s">
        <v>12</v>
      </c>
      <c r="K154" s="284" t="s">
        <v>3641</v>
      </c>
      <c r="L154" s="61"/>
      <c r="M154" t="s">
        <v>3890</v>
      </c>
      <c r="N154" s="270" t="s">
        <v>3919</v>
      </c>
      <c r="O154" s="61"/>
      <c r="P154" s="9">
        <f>SUM(Puntenklassement!D133)</f>
        <v>11239</v>
      </c>
    </row>
    <row r="155" spans="1:16" s="61" customFormat="1" ht="15.75" customHeight="1">
      <c r="A155" s="451" t="s">
        <v>14</v>
      </c>
      <c r="B155" s="106" t="s">
        <v>1343</v>
      </c>
      <c r="D155" t="s">
        <v>2752</v>
      </c>
      <c r="E155" s="270" t="s">
        <v>3904</v>
      </c>
      <c r="G155" s="413">
        <f>'Punten per wedstrijd'!C1348</f>
        <v>11</v>
      </c>
      <c r="H155" s="414">
        <f>'Punten per wedstrijd'!D1348</f>
        <v>7</v>
      </c>
      <c r="I155" s="415">
        <f>'Punten per wedstrijd'!E1348</f>
        <v>3</v>
      </c>
      <c r="J155" s="451" t="s">
        <v>14</v>
      </c>
      <c r="K155" s="107" t="s">
        <v>694</v>
      </c>
      <c r="M155" t="s">
        <v>2783</v>
      </c>
      <c r="N155" s="270" t="s">
        <v>3904</v>
      </c>
      <c r="P155" s="9">
        <f>SUM(Puntenklassement!D114)</f>
        <v>11237</v>
      </c>
    </row>
    <row r="156" spans="1:16" s="3" customFormat="1" ht="15.75" customHeight="1">
      <c r="A156" s="451" t="s">
        <v>16</v>
      </c>
      <c r="B156" s="284" t="s">
        <v>3624</v>
      </c>
      <c r="C156" s="61"/>
      <c r="D156" t="s">
        <v>3872</v>
      </c>
      <c r="E156" s="270" t="s">
        <v>3934</v>
      </c>
      <c r="F156" s="61"/>
      <c r="G156" s="413">
        <f>'Punten per wedstrijd'!C1320</f>
        <v>11</v>
      </c>
      <c r="H156" s="414">
        <f>'Punten per wedstrijd'!D1320</f>
        <v>5</v>
      </c>
      <c r="I156" s="415">
        <f>'Punten per wedstrijd'!E1320</f>
        <v>6</v>
      </c>
      <c r="J156" s="451" t="s">
        <v>16</v>
      </c>
      <c r="K156" s="285" t="s">
        <v>2325</v>
      </c>
      <c r="L156" s="61"/>
      <c r="M156" t="s">
        <v>2795</v>
      </c>
      <c r="N156" s="270" t="s">
        <v>3911</v>
      </c>
      <c r="O156" s="61"/>
      <c r="P156" s="9">
        <f>SUM(Puntenklassement!D59)</f>
        <v>11223</v>
      </c>
    </row>
    <row r="157" spans="1:16" s="3" customFormat="1" ht="15.75" customHeight="1">
      <c r="A157" s="451" t="s">
        <v>18</v>
      </c>
      <c r="B157" s="284" t="s">
        <v>3639</v>
      </c>
      <c r="C157" s="61"/>
      <c r="D157" t="s">
        <v>3888</v>
      </c>
      <c r="E157" s="270" t="s">
        <v>3931</v>
      </c>
      <c r="F157" s="61"/>
      <c r="G157" s="413">
        <f>'Punten per wedstrijd'!C1388</f>
        <v>10</v>
      </c>
      <c r="H157" s="414">
        <f>'Punten per wedstrijd'!D1388</f>
        <v>5</v>
      </c>
      <c r="I157" s="415">
        <f>'Punten per wedstrijd'!E1388</f>
        <v>6</v>
      </c>
      <c r="J157" s="451" t="s">
        <v>18</v>
      </c>
      <c r="K157" s="284" t="s">
        <v>3622</v>
      </c>
      <c r="L157" s="61"/>
      <c r="M157" t="s">
        <v>2848</v>
      </c>
      <c r="N157" s="270" t="s">
        <v>3937</v>
      </c>
      <c r="O157" s="61"/>
      <c r="P157" s="9">
        <f>SUM(Puntenklassement!D46)</f>
        <v>11168</v>
      </c>
    </row>
    <row r="158" spans="1:16" s="3" customFormat="1" ht="15.75" customHeight="1">
      <c r="A158" s="451" t="s">
        <v>20</v>
      </c>
      <c r="B158" s="107" t="s">
        <v>2724</v>
      </c>
      <c r="C158" s="61"/>
      <c r="D158" t="s">
        <v>2276</v>
      </c>
      <c r="E158" s="270" t="s">
        <v>2826</v>
      </c>
      <c r="F158" s="61"/>
      <c r="G158" s="413">
        <f>'Punten per wedstrijd'!C1307</f>
        <v>9</v>
      </c>
      <c r="H158" s="414">
        <f>'Punten per wedstrijd'!D1307</f>
        <v>22</v>
      </c>
      <c r="I158" s="415">
        <f>'Punten per wedstrijd'!E1307</f>
        <v>8</v>
      </c>
      <c r="J158" s="451" t="s">
        <v>20</v>
      </c>
      <c r="K158" s="107" t="s">
        <v>2718</v>
      </c>
      <c r="L158" s="61"/>
      <c r="M158" t="s">
        <v>2279</v>
      </c>
      <c r="N158" s="270" t="s">
        <v>2829</v>
      </c>
      <c r="O158" s="61"/>
      <c r="P158" s="9">
        <f>SUM(Puntenklassement!D50)</f>
        <v>11157</v>
      </c>
    </row>
    <row r="159" spans="1:16" s="3" customFormat="1" ht="15.75" customHeight="1">
      <c r="A159" s="451" t="s">
        <v>22</v>
      </c>
      <c r="B159" s="107" t="s">
        <v>2193</v>
      </c>
      <c r="C159" s="61"/>
      <c r="D159" t="s">
        <v>2810</v>
      </c>
      <c r="E159" s="270" t="s">
        <v>3933</v>
      </c>
      <c r="F159" s="61"/>
      <c r="G159" s="413">
        <f>'Punten per wedstrijd'!C1332</f>
        <v>9</v>
      </c>
      <c r="H159" s="414">
        <f>'Punten per wedstrijd'!D1332</f>
        <v>10</v>
      </c>
      <c r="I159" s="415">
        <f>'Punten per wedstrijd'!E1332</f>
        <v>3</v>
      </c>
      <c r="J159" s="451" t="s">
        <v>22</v>
      </c>
      <c r="K159" s="107" t="s">
        <v>669</v>
      </c>
      <c r="L159" s="61"/>
      <c r="M159" t="s">
        <v>2765</v>
      </c>
      <c r="N159" s="270" t="s">
        <v>2300</v>
      </c>
      <c r="O159" s="61"/>
      <c r="P159" s="9">
        <f>SUM(Puntenklassement!D95)</f>
        <v>11134</v>
      </c>
    </row>
    <row r="160" spans="1:16" s="3" customFormat="1" ht="15.75" customHeight="1">
      <c r="A160" s="451" t="s">
        <v>24</v>
      </c>
      <c r="B160" s="285" t="s">
        <v>1664</v>
      </c>
      <c r="C160" s="61"/>
      <c r="D160" t="s">
        <v>3863</v>
      </c>
      <c r="E160" s="270" t="s">
        <v>3914</v>
      </c>
      <c r="F160" s="61"/>
      <c r="G160" s="413">
        <f>'Punten per wedstrijd'!C1277</f>
        <v>9</v>
      </c>
      <c r="H160" s="414">
        <f>'Punten per wedstrijd'!D1277</f>
        <v>8</v>
      </c>
      <c r="I160" s="415">
        <f>'Punten per wedstrijd'!E1277</f>
        <v>1</v>
      </c>
      <c r="J160" s="451" t="s">
        <v>24</v>
      </c>
      <c r="K160" s="107" t="s">
        <v>2195</v>
      </c>
      <c r="L160" s="61"/>
      <c r="M160" t="s">
        <v>2782</v>
      </c>
      <c r="N160" s="270" t="s">
        <v>2824</v>
      </c>
      <c r="O160" s="61"/>
      <c r="P160" s="9">
        <f>SUM(Puntenklassement!D7)</f>
        <v>11089</v>
      </c>
    </row>
    <row r="161" spans="1:16" s="3" customFormat="1" ht="15.75" customHeight="1">
      <c r="A161" s="451" t="s">
        <v>26</v>
      </c>
      <c r="B161" s="107" t="s">
        <v>2195</v>
      </c>
      <c r="C161" s="61"/>
      <c r="D161" t="s">
        <v>2782</v>
      </c>
      <c r="E161" s="270" t="s">
        <v>2824</v>
      </c>
      <c r="F161" s="61"/>
      <c r="G161" s="413">
        <f>'Punten per wedstrijd'!C1274</f>
        <v>9</v>
      </c>
      <c r="H161" s="414">
        <f>'Punten per wedstrijd'!D1274</f>
        <v>7</v>
      </c>
      <c r="I161" s="415">
        <f>'Punten per wedstrijd'!E1274</f>
        <v>8</v>
      </c>
      <c r="J161" s="451" t="s">
        <v>26</v>
      </c>
      <c r="K161" s="284" t="s">
        <v>3648</v>
      </c>
      <c r="L161" s="61"/>
      <c r="M161" t="s">
        <v>2818</v>
      </c>
      <c r="N161" s="270" t="s">
        <v>3934</v>
      </c>
      <c r="O161" s="61"/>
      <c r="P161" s="9">
        <f>SUM(Puntenklassement!D38)</f>
        <v>11052</v>
      </c>
    </row>
    <row r="162" spans="1:16" s="3" customFormat="1" ht="15.75" customHeight="1">
      <c r="A162" s="451" t="s">
        <v>28</v>
      </c>
      <c r="B162" s="107" t="s">
        <v>667</v>
      </c>
      <c r="C162" s="61"/>
      <c r="D162" t="s">
        <v>2784</v>
      </c>
      <c r="E162" s="270" t="s">
        <v>3906</v>
      </c>
      <c r="F162" s="61"/>
      <c r="G162" s="413">
        <f>'Punten per wedstrijd'!C1340</f>
        <v>9</v>
      </c>
      <c r="H162" s="414">
        <f>'Punten per wedstrijd'!D1340</f>
        <v>6</v>
      </c>
      <c r="I162" s="415">
        <f>'Punten per wedstrijd'!E1340</f>
        <v>7</v>
      </c>
      <c r="J162" s="451" t="s">
        <v>28</v>
      </c>
      <c r="K162" s="107" t="s">
        <v>687</v>
      </c>
      <c r="L162" s="61"/>
      <c r="M162" t="s">
        <v>2741</v>
      </c>
      <c r="N162" s="270" t="s">
        <v>3895</v>
      </c>
      <c r="O162" s="61"/>
      <c r="P162" s="9">
        <f>SUM(Puntenklassement!D36)</f>
        <v>10922</v>
      </c>
    </row>
    <row r="163" spans="1:16" s="3" customFormat="1" ht="15.75" customHeight="1">
      <c r="A163" s="451" t="s">
        <v>30</v>
      </c>
      <c r="B163" s="284" t="s">
        <v>3638</v>
      </c>
      <c r="C163" s="61"/>
      <c r="D163" t="s">
        <v>3886</v>
      </c>
      <c r="E163" s="270" t="s">
        <v>2836</v>
      </c>
      <c r="F163" s="61"/>
      <c r="G163" s="413">
        <f>'Punten per wedstrijd'!C1382</f>
        <v>9</v>
      </c>
      <c r="H163" s="414">
        <f>'Punten per wedstrijd'!D1382</f>
        <v>4</v>
      </c>
      <c r="I163" s="415">
        <f>'Punten per wedstrijd'!E1382</f>
        <v>4</v>
      </c>
      <c r="J163" s="451" t="s">
        <v>30</v>
      </c>
      <c r="K163" s="107" t="s">
        <v>2724</v>
      </c>
      <c r="L163" s="61"/>
      <c r="M163" t="s">
        <v>2276</v>
      </c>
      <c r="N163" s="270" t="s">
        <v>2826</v>
      </c>
      <c r="O163" s="61"/>
      <c r="P163" s="9">
        <f>SUM(Puntenklassement!D40)</f>
        <v>10864</v>
      </c>
    </row>
    <row r="164" spans="1:16" s="3" customFormat="1" ht="15.75" customHeight="1">
      <c r="A164" s="451" t="s">
        <v>32</v>
      </c>
      <c r="B164" s="107" t="s">
        <v>2715</v>
      </c>
      <c r="C164" s="61"/>
      <c r="D164" t="s">
        <v>2294</v>
      </c>
      <c r="E164" s="270" t="s">
        <v>3931</v>
      </c>
      <c r="F164" s="61"/>
      <c r="G164" s="413">
        <f>'Punten per wedstrijd'!C1301</f>
        <v>9</v>
      </c>
      <c r="H164" s="414">
        <f>'Punten per wedstrijd'!D1301</f>
        <v>3</v>
      </c>
      <c r="I164" s="415">
        <f>'Punten per wedstrijd'!E1301</f>
        <v>4</v>
      </c>
      <c r="J164" s="451" t="s">
        <v>32</v>
      </c>
      <c r="K164" s="107" t="s">
        <v>2723</v>
      </c>
      <c r="L164" s="61"/>
      <c r="M164" t="s">
        <v>2295</v>
      </c>
      <c r="N164" s="270" t="s">
        <v>2827</v>
      </c>
      <c r="O164" s="61"/>
      <c r="P164" s="9">
        <f>SUM(Puntenklassement!D100)</f>
        <v>10843</v>
      </c>
    </row>
    <row r="165" spans="1:16" s="3" customFormat="1" ht="15.75" customHeight="1">
      <c r="A165" s="451" t="s">
        <v>34</v>
      </c>
      <c r="B165" s="107" t="s">
        <v>180</v>
      </c>
      <c r="C165" s="61"/>
      <c r="D165" t="s">
        <v>3868</v>
      </c>
      <c r="E165" s="270" t="s">
        <v>2829</v>
      </c>
      <c r="F165" s="61"/>
      <c r="G165" s="413">
        <f>'Punten per wedstrijd'!C1395</f>
        <v>8</v>
      </c>
      <c r="H165" s="414">
        <f>'Punten per wedstrijd'!D1395</f>
        <v>7</v>
      </c>
      <c r="I165" s="415">
        <f>'Punten per wedstrijd'!E1395</f>
        <v>3</v>
      </c>
      <c r="J165" s="451" t="s">
        <v>34</v>
      </c>
      <c r="K165" s="284" t="s">
        <v>3639</v>
      </c>
      <c r="L165" s="61"/>
      <c r="M165" t="s">
        <v>3888</v>
      </c>
      <c r="N165" s="270" t="s">
        <v>3931</v>
      </c>
      <c r="O165" s="61"/>
      <c r="P165" s="9">
        <f>SUM(Puntenklassement!D121)</f>
        <v>10810</v>
      </c>
    </row>
    <row r="166" spans="1:16" s="3" customFormat="1" ht="15.75" customHeight="1">
      <c r="A166" s="451" t="s">
        <v>36</v>
      </c>
      <c r="B166" s="107" t="s">
        <v>3626</v>
      </c>
      <c r="C166" s="61"/>
      <c r="D166" t="s">
        <v>3874</v>
      </c>
      <c r="E166" s="270" t="s">
        <v>3931</v>
      </c>
      <c r="F166" s="61"/>
      <c r="G166" s="413">
        <f>'Punten per wedstrijd'!C1327</f>
        <v>8</v>
      </c>
      <c r="H166" s="414">
        <f>'Punten per wedstrijd'!D1327</f>
        <v>6</v>
      </c>
      <c r="I166" s="415">
        <f>'Punten per wedstrijd'!E1327</f>
        <v>5</v>
      </c>
      <c r="J166" s="451" t="s">
        <v>36</v>
      </c>
      <c r="K166" s="107" t="s">
        <v>2210</v>
      </c>
      <c r="L166" s="61"/>
      <c r="M166" t="s">
        <v>2801</v>
      </c>
      <c r="N166" s="270" t="s">
        <v>3922</v>
      </c>
      <c r="O166" s="61"/>
      <c r="P166" s="9">
        <f>SUM(Puntenklassement!D94)</f>
        <v>10810</v>
      </c>
    </row>
    <row r="167" spans="1:16" s="3" customFormat="1" ht="15.75" customHeight="1">
      <c r="A167" s="451" t="s">
        <v>38</v>
      </c>
      <c r="B167" s="284" t="s">
        <v>3634</v>
      </c>
      <c r="C167" s="61"/>
      <c r="D167" t="s">
        <v>3882</v>
      </c>
      <c r="E167" s="270" t="s">
        <v>2834</v>
      </c>
      <c r="F167" s="61"/>
      <c r="G167" s="413">
        <f>'Punten per wedstrijd'!C1359</f>
        <v>8</v>
      </c>
      <c r="H167" s="414">
        <f>'Punten per wedstrijd'!D1359</f>
        <v>5</v>
      </c>
      <c r="I167" s="415">
        <f>'Punten per wedstrijd'!E1359</f>
        <v>8</v>
      </c>
      <c r="J167" s="451" t="s">
        <v>38</v>
      </c>
      <c r="K167" s="107" t="s">
        <v>2709</v>
      </c>
      <c r="L167" s="61"/>
      <c r="M167" t="s">
        <v>2283</v>
      </c>
      <c r="N167" s="270" t="s">
        <v>3928</v>
      </c>
      <c r="O167" s="61"/>
      <c r="P167" s="9">
        <f>SUM(Puntenklassement!D129)</f>
        <v>10802</v>
      </c>
    </row>
    <row r="168" spans="1:16" s="3" customFormat="1" ht="15.75" customHeight="1">
      <c r="A168" s="451" t="s">
        <v>145</v>
      </c>
      <c r="B168" s="284" t="s">
        <v>3620</v>
      </c>
      <c r="C168" s="61"/>
      <c r="D168" t="s">
        <v>2819</v>
      </c>
      <c r="E168" s="270" t="s">
        <v>3936</v>
      </c>
      <c r="F168" s="61"/>
      <c r="G168" s="413">
        <f>'Punten per wedstrijd'!C1308</f>
        <v>8</v>
      </c>
      <c r="H168" s="414">
        <f>'Punten per wedstrijd'!D1308</f>
        <v>5</v>
      </c>
      <c r="I168" s="415">
        <f>'Punten per wedstrijd'!E1308</f>
        <v>7</v>
      </c>
      <c r="J168" s="451" t="s">
        <v>145</v>
      </c>
      <c r="K168" s="107" t="s">
        <v>668</v>
      </c>
      <c r="L168" s="61"/>
      <c r="M168" t="s">
        <v>2761</v>
      </c>
      <c r="N168" s="270" t="s">
        <v>2300</v>
      </c>
      <c r="O168" s="61"/>
      <c r="P168" s="9">
        <f>SUM(Puntenklassement!D76)</f>
        <v>10716</v>
      </c>
    </row>
    <row r="169" spans="1:16" s="3" customFormat="1" ht="15.75" customHeight="1">
      <c r="A169" s="451" t="s">
        <v>146</v>
      </c>
      <c r="B169" s="285" t="s">
        <v>1665</v>
      </c>
      <c r="C169" s="61"/>
      <c r="D169" t="s">
        <v>2794</v>
      </c>
      <c r="E169" s="270" t="s">
        <v>3920</v>
      </c>
      <c r="F169" s="61"/>
      <c r="G169" s="413">
        <f>'Punten per wedstrijd'!C1289</f>
        <v>8</v>
      </c>
      <c r="H169" s="414">
        <f>'Punten per wedstrijd'!D1289</f>
        <v>3</v>
      </c>
      <c r="I169" s="415">
        <f>'Punten per wedstrijd'!E1289</f>
        <v>8</v>
      </c>
      <c r="J169" s="451" t="s">
        <v>146</v>
      </c>
      <c r="K169" s="285" t="s">
        <v>17</v>
      </c>
      <c r="L169" s="61"/>
      <c r="M169" t="s">
        <v>2778</v>
      </c>
      <c r="N169" s="270" t="s">
        <v>3899</v>
      </c>
      <c r="O169" s="61"/>
      <c r="P169" s="9">
        <f>SUM(Puntenklassement!D45)</f>
        <v>10694</v>
      </c>
    </row>
    <row r="170" spans="1:16" s="3" customFormat="1" ht="15.75" customHeight="1">
      <c r="A170" s="451" t="s">
        <v>147</v>
      </c>
      <c r="B170" s="107" t="s">
        <v>141</v>
      </c>
      <c r="C170" s="61"/>
      <c r="D170" t="s">
        <v>2769</v>
      </c>
      <c r="E170" s="270" t="s">
        <v>2299</v>
      </c>
      <c r="F170" s="61"/>
      <c r="G170" s="413">
        <f>'Punten per wedstrijd'!C1331</f>
        <v>8</v>
      </c>
      <c r="H170" s="414">
        <f>'Punten per wedstrijd'!D1331</f>
        <v>2</v>
      </c>
      <c r="I170" s="415">
        <f>'Punten per wedstrijd'!E1331</f>
        <v>4</v>
      </c>
      <c r="J170" s="451" t="s">
        <v>147</v>
      </c>
      <c r="K170" s="106" t="s">
        <v>1345</v>
      </c>
      <c r="L170" s="61"/>
      <c r="M170" t="s">
        <v>3862</v>
      </c>
      <c r="N170" s="270" t="s">
        <v>3909</v>
      </c>
      <c r="O170" s="61"/>
      <c r="P170" s="9">
        <f>SUM(Puntenklassement!D82)</f>
        <v>10560</v>
      </c>
    </row>
    <row r="171" spans="1:16" s="3" customFormat="1" ht="15.75" customHeight="1">
      <c r="A171" s="451" t="s">
        <v>151</v>
      </c>
      <c r="B171" s="285" t="s">
        <v>2325</v>
      </c>
      <c r="C171" s="61"/>
      <c r="D171" t="s">
        <v>2795</v>
      </c>
      <c r="E171" s="270" t="s">
        <v>3911</v>
      </c>
      <c r="F171" s="61"/>
      <c r="G171" s="413">
        <f>'Punten per wedstrijd'!C1326</f>
        <v>8</v>
      </c>
      <c r="H171" s="414">
        <f>'Punten per wedstrijd'!D1326</f>
        <v>2</v>
      </c>
      <c r="I171" s="415">
        <f>'Punten per wedstrijd'!E1326</f>
        <v>3</v>
      </c>
      <c r="J171" s="451" t="s">
        <v>151</v>
      </c>
      <c r="K171" s="107" t="s">
        <v>704</v>
      </c>
      <c r="L171" s="61"/>
      <c r="M171" t="s">
        <v>2743</v>
      </c>
      <c r="N171" s="270" t="s">
        <v>3897</v>
      </c>
      <c r="O171" s="61"/>
      <c r="P171" s="9">
        <f>SUM(Puntenklassement!D57)</f>
        <v>10554</v>
      </c>
    </row>
    <row r="172" spans="1:16" s="3" customFormat="1" ht="15.75" customHeight="1">
      <c r="A172" s="451" t="s">
        <v>157</v>
      </c>
      <c r="B172" s="107" t="s">
        <v>2217</v>
      </c>
      <c r="C172" s="61"/>
      <c r="D172" t="s">
        <v>2790</v>
      </c>
      <c r="E172" s="270" t="s">
        <v>2829</v>
      </c>
      <c r="F172" s="61"/>
      <c r="G172" s="413">
        <f>'Punten per wedstrijd'!C1397</f>
        <v>8</v>
      </c>
      <c r="H172" s="414">
        <f>'Punten per wedstrijd'!D1397</f>
        <v>1</v>
      </c>
      <c r="I172" s="415">
        <f>'Punten per wedstrijd'!E1397</f>
        <v>4</v>
      </c>
      <c r="J172" s="451" t="s">
        <v>157</v>
      </c>
      <c r="K172" s="284" t="s">
        <v>3634</v>
      </c>
      <c r="L172" s="61"/>
      <c r="M172" t="s">
        <v>3882</v>
      </c>
      <c r="N172" s="270" t="s">
        <v>2834</v>
      </c>
      <c r="O172" s="61"/>
      <c r="P172" s="9">
        <f>SUM(Puntenklassement!D92)</f>
        <v>10430</v>
      </c>
    </row>
    <row r="173" spans="1:16" s="3" customFormat="1" ht="15.75" customHeight="1">
      <c r="A173" s="451" t="s">
        <v>159</v>
      </c>
      <c r="B173" s="107" t="s">
        <v>700</v>
      </c>
      <c r="C173" s="61"/>
      <c r="D173" t="s">
        <v>2785</v>
      </c>
      <c r="E173" s="270" t="s">
        <v>3902</v>
      </c>
      <c r="F173" s="61"/>
      <c r="G173" s="413">
        <f>'Punten per wedstrijd'!C1329</f>
        <v>7</v>
      </c>
      <c r="H173" s="414">
        <f>'Punten per wedstrijd'!D1329</f>
        <v>12</v>
      </c>
      <c r="I173" s="415">
        <f>'Punten per wedstrijd'!E1329</f>
        <v>3</v>
      </c>
      <c r="J173" s="451" t="s">
        <v>159</v>
      </c>
      <c r="K173" s="284" t="s">
        <v>3632</v>
      </c>
      <c r="L173" s="61"/>
      <c r="M173" t="s">
        <v>3880</v>
      </c>
      <c r="N173" s="270" t="s">
        <v>3934</v>
      </c>
      <c r="O173" s="61"/>
      <c r="P173" s="9">
        <f>SUM(Puntenklassement!D85)</f>
        <v>10326</v>
      </c>
    </row>
    <row r="174" spans="1:16" s="3" customFormat="1" ht="15.75" customHeight="1">
      <c r="A174" s="451" t="s">
        <v>160</v>
      </c>
      <c r="B174" s="284" t="s">
        <v>3641</v>
      </c>
      <c r="C174" s="61"/>
      <c r="D174" t="s">
        <v>3890</v>
      </c>
      <c r="E174" s="270" t="s">
        <v>3919</v>
      </c>
      <c r="F174" s="61"/>
      <c r="G174" s="413">
        <f>'Punten per wedstrijd'!C1400</f>
        <v>7</v>
      </c>
      <c r="H174" s="414">
        <f>'Punten per wedstrijd'!D1400</f>
        <v>8</v>
      </c>
      <c r="I174" s="415">
        <f>'Punten per wedstrijd'!E1400</f>
        <v>4</v>
      </c>
      <c r="J174" s="451" t="s">
        <v>160</v>
      </c>
      <c r="K174" s="284" t="s">
        <v>3638</v>
      </c>
      <c r="L174" s="61"/>
      <c r="M174" t="s">
        <v>3886</v>
      </c>
      <c r="N174" s="270" t="s">
        <v>2836</v>
      </c>
      <c r="O174" s="61"/>
      <c r="P174" s="9">
        <f>SUM(Puntenklassement!D115)</f>
        <v>10258</v>
      </c>
    </row>
    <row r="175" spans="1:16" s="3" customFormat="1" ht="15.75" customHeight="1">
      <c r="A175" s="451" t="s">
        <v>161</v>
      </c>
      <c r="B175" s="285" t="s">
        <v>1668</v>
      </c>
      <c r="C175" s="61"/>
      <c r="D175" t="s">
        <v>2764</v>
      </c>
      <c r="E175" s="270" t="s">
        <v>3902</v>
      </c>
      <c r="F175" s="61"/>
      <c r="G175" s="413">
        <f>'Punten per wedstrijd'!C1337</f>
        <v>7</v>
      </c>
      <c r="H175" s="414">
        <f>'Punten per wedstrijd'!D1337</f>
        <v>6</v>
      </c>
      <c r="I175" s="415">
        <f>'Punten per wedstrijd'!E1337</f>
        <v>3</v>
      </c>
      <c r="J175" s="451" t="s">
        <v>161</v>
      </c>
      <c r="K175" s="284" t="s">
        <v>142</v>
      </c>
      <c r="L175" s="61"/>
      <c r="M175" t="s">
        <v>2760</v>
      </c>
      <c r="N175" s="270" t="s">
        <v>2298</v>
      </c>
      <c r="O175" s="61"/>
      <c r="P175" s="9">
        <f>SUM(Puntenklassement!D97)</f>
        <v>10244</v>
      </c>
    </row>
    <row r="176" spans="1:16" s="3" customFormat="1" ht="15.75" customHeight="1">
      <c r="A176" s="451" t="s">
        <v>163</v>
      </c>
      <c r="B176" s="284" t="s">
        <v>3623</v>
      </c>
      <c r="C176" s="61"/>
      <c r="D176" t="s">
        <v>3871</v>
      </c>
      <c r="E176" s="270" t="s">
        <v>3933</v>
      </c>
      <c r="F176" s="61"/>
      <c r="G176" s="413">
        <f>'Punten per wedstrijd'!C1316</f>
        <v>6</v>
      </c>
      <c r="H176" s="414">
        <f>'Punten per wedstrijd'!D1316</f>
        <v>12</v>
      </c>
      <c r="I176" s="415">
        <f>'Punten per wedstrijd'!E1316</f>
        <v>9</v>
      </c>
      <c r="J176" s="451" t="s">
        <v>163</v>
      </c>
      <c r="K176" s="107" t="s">
        <v>2715</v>
      </c>
      <c r="L176" s="61"/>
      <c r="M176" t="s">
        <v>2294</v>
      </c>
      <c r="N176" s="270" t="s">
        <v>3931</v>
      </c>
      <c r="O176" s="61"/>
      <c r="P176" s="9">
        <f>SUM(Puntenklassement!D34)</f>
        <v>10223</v>
      </c>
    </row>
    <row r="177" spans="1:16" s="3" customFormat="1" ht="15.75" customHeight="1">
      <c r="A177" s="451" t="s">
        <v>274</v>
      </c>
      <c r="B177" s="285" t="s">
        <v>31</v>
      </c>
      <c r="C177" s="61"/>
      <c r="D177" t="s">
        <v>2758</v>
      </c>
      <c r="E177" s="270" t="s">
        <v>2299</v>
      </c>
      <c r="F177" s="61"/>
      <c r="G177" s="413">
        <f>'Punten per wedstrijd'!C1379</f>
        <v>6</v>
      </c>
      <c r="H177" s="414">
        <f>'Punten per wedstrijd'!D1379</f>
        <v>12</v>
      </c>
      <c r="I177" s="415">
        <f>'Punten per wedstrijd'!E1379</f>
        <v>5</v>
      </c>
      <c r="J177" s="451" t="s">
        <v>274</v>
      </c>
      <c r="K177" s="107" t="s">
        <v>2707</v>
      </c>
      <c r="L177" s="61"/>
      <c r="M177" t="s">
        <v>2287</v>
      </c>
      <c r="N177" s="270" t="s">
        <v>3930</v>
      </c>
      <c r="O177" s="61"/>
      <c r="P177" s="9">
        <f>SUM(Puntenklassement!D89)</f>
        <v>10147</v>
      </c>
    </row>
    <row r="178" spans="1:16" s="3" customFormat="1" ht="15.75" customHeight="1">
      <c r="A178" s="451" t="s">
        <v>275</v>
      </c>
      <c r="B178" s="284" t="s">
        <v>3633</v>
      </c>
      <c r="C178" s="61"/>
      <c r="D178" t="s">
        <v>3881</v>
      </c>
      <c r="E178" s="270" t="s">
        <v>3932</v>
      </c>
      <c r="F178" s="61"/>
      <c r="G178" s="413">
        <f>'Punten per wedstrijd'!C1358</f>
        <v>6</v>
      </c>
      <c r="H178" s="414">
        <f>'Punten per wedstrijd'!D1358</f>
        <v>8</v>
      </c>
      <c r="I178" s="415">
        <f>'Punten per wedstrijd'!E1358</f>
        <v>2</v>
      </c>
      <c r="J178" s="451" t="s">
        <v>275</v>
      </c>
      <c r="K178" s="285" t="s">
        <v>1657</v>
      </c>
      <c r="L178" s="61"/>
      <c r="M178" t="s">
        <v>2787</v>
      </c>
      <c r="N178" s="270" t="s">
        <v>3919</v>
      </c>
      <c r="O178" s="61"/>
      <c r="P178" s="9">
        <f>SUM(Puntenklassement!D3)</f>
        <v>10095</v>
      </c>
    </row>
    <row r="179" spans="1:16" s="3" customFormat="1" ht="15.75" customHeight="1">
      <c r="A179" s="451" t="s">
        <v>276</v>
      </c>
      <c r="B179" s="285" t="s">
        <v>1657</v>
      </c>
      <c r="C179" s="61"/>
      <c r="D179" t="s">
        <v>2787</v>
      </c>
      <c r="E179" s="270" t="s">
        <v>3919</v>
      </c>
      <c r="F179" s="61"/>
      <c r="G179" s="413">
        <f>'Punten per wedstrijd'!C1270</f>
        <v>6</v>
      </c>
      <c r="H179" s="414">
        <f>'Punten per wedstrijd'!D1270</f>
        <v>5</v>
      </c>
      <c r="I179" s="415">
        <f>'Punten per wedstrijd'!E1270</f>
        <v>2</v>
      </c>
      <c r="J179" s="451" t="s">
        <v>276</v>
      </c>
      <c r="K179" s="107" t="s">
        <v>2708</v>
      </c>
      <c r="L179" s="61"/>
      <c r="M179" t="s">
        <v>2290</v>
      </c>
      <c r="N179" s="270" t="s">
        <v>3926</v>
      </c>
      <c r="O179" s="61"/>
      <c r="P179" s="9">
        <f>SUM(Puntenklassement!D136)</f>
        <v>10086</v>
      </c>
    </row>
    <row r="180" spans="1:16" s="3" customFormat="1" ht="15.75" customHeight="1">
      <c r="A180" s="451" t="s">
        <v>277</v>
      </c>
      <c r="B180" s="284" t="s">
        <v>3648</v>
      </c>
      <c r="C180" s="61"/>
      <c r="D180" t="s">
        <v>2818</v>
      </c>
      <c r="E180" s="270" t="s">
        <v>3934</v>
      </c>
      <c r="F180" s="61"/>
      <c r="G180" s="413">
        <f>'Punten per wedstrijd'!C1305</f>
        <v>6</v>
      </c>
      <c r="H180" s="414">
        <f>'Punten per wedstrijd'!D1305</f>
        <v>3</v>
      </c>
      <c r="I180" s="415">
        <f>'Punten per wedstrijd'!E1305</f>
        <v>3</v>
      </c>
      <c r="J180" s="451" t="s">
        <v>277</v>
      </c>
      <c r="K180" s="284" t="s">
        <v>21</v>
      </c>
      <c r="L180" s="61"/>
      <c r="M180" t="s">
        <v>2753</v>
      </c>
      <c r="N180" s="270" t="s">
        <v>3891</v>
      </c>
      <c r="O180" s="61"/>
      <c r="P180" s="9">
        <f>SUM(Puntenklassement!D63)</f>
        <v>10063</v>
      </c>
    </row>
    <row r="181" spans="1:16" s="3" customFormat="1" ht="15.75" customHeight="1">
      <c r="A181" s="451" t="s">
        <v>640</v>
      </c>
      <c r="B181" s="107" t="s">
        <v>675</v>
      </c>
      <c r="C181" s="61"/>
      <c r="D181" t="s">
        <v>3861</v>
      </c>
      <c r="E181" s="270" t="s">
        <v>3917</v>
      </c>
      <c r="F181" s="61"/>
      <c r="G181" s="413">
        <f>'Punten per wedstrijd'!C1283</f>
        <v>6</v>
      </c>
      <c r="H181" s="414">
        <f>'Punten per wedstrijd'!D1283</f>
        <v>2</v>
      </c>
      <c r="I181" s="415">
        <f>'Punten per wedstrijd'!E1283</f>
        <v>2</v>
      </c>
      <c r="J181" s="451" t="s">
        <v>640</v>
      </c>
      <c r="K181" s="107" t="s">
        <v>2706</v>
      </c>
      <c r="L181" s="61"/>
      <c r="M181" t="s">
        <v>2284</v>
      </c>
      <c r="N181" s="270" t="s">
        <v>2824</v>
      </c>
      <c r="O181" s="61"/>
      <c r="P181" s="9">
        <f>SUM(Puntenklassement!D17)</f>
        <v>10013</v>
      </c>
    </row>
    <row r="182" spans="1:16" s="3" customFormat="1" ht="15.75" customHeight="1">
      <c r="A182" s="451" t="s">
        <v>641</v>
      </c>
      <c r="B182" s="107" t="s">
        <v>2196</v>
      </c>
      <c r="C182" s="61"/>
      <c r="D182" t="s">
        <v>2800</v>
      </c>
      <c r="E182" s="270" t="s">
        <v>3917</v>
      </c>
      <c r="F182" s="61"/>
      <c r="G182" s="413">
        <f>'Punten per wedstrijd'!C1287</f>
        <v>6</v>
      </c>
      <c r="H182" s="414">
        <f>'Punten per wedstrijd'!D1287</f>
        <v>1</v>
      </c>
      <c r="I182" s="415">
        <f>'Punten per wedstrijd'!E1287</f>
        <v>0</v>
      </c>
      <c r="J182" s="451" t="s">
        <v>641</v>
      </c>
      <c r="K182" s="285" t="s">
        <v>1671</v>
      </c>
      <c r="L182" s="61"/>
      <c r="M182" t="s">
        <v>2798</v>
      </c>
      <c r="N182" s="270" t="s">
        <v>3912</v>
      </c>
      <c r="O182" s="61"/>
      <c r="P182" s="9">
        <f>SUM(Puntenklassement!D127)</f>
        <v>9998</v>
      </c>
    </row>
    <row r="183" spans="1:16" s="3" customFormat="1" ht="15.75" customHeight="1">
      <c r="A183" s="451" t="s">
        <v>642</v>
      </c>
      <c r="B183" s="107" t="s">
        <v>2717</v>
      </c>
      <c r="C183" s="61"/>
      <c r="D183" t="s">
        <v>2286</v>
      </c>
      <c r="E183" s="270" t="s">
        <v>2826</v>
      </c>
      <c r="F183" s="61"/>
      <c r="G183" s="413">
        <f>'Punten per wedstrijd'!C1380</f>
        <v>5</v>
      </c>
      <c r="H183" s="414">
        <f>'Punten per wedstrijd'!D1380</f>
        <v>11</v>
      </c>
      <c r="I183" s="415">
        <f>'Punten per wedstrijd'!E1380</f>
        <v>9</v>
      </c>
      <c r="J183" s="451" t="s">
        <v>642</v>
      </c>
      <c r="K183" s="106" t="s">
        <v>1351</v>
      </c>
      <c r="L183" s="61"/>
      <c r="M183" t="s">
        <v>2748</v>
      </c>
      <c r="N183" s="270" t="s">
        <v>3893</v>
      </c>
      <c r="O183" s="61"/>
      <c r="P183" s="9">
        <f>SUM(Puntenklassement!D123)</f>
        <v>9992</v>
      </c>
    </row>
    <row r="184" spans="1:16" s="3" customFormat="1" ht="15.75" customHeight="1">
      <c r="A184" s="451" t="s">
        <v>644</v>
      </c>
      <c r="B184" s="284" t="s">
        <v>3617</v>
      </c>
      <c r="C184" s="61"/>
      <c r="D184" t="s">
        <v>2815</v>
      </c>
      <c r="E184" s="270" t="s">
        <v>3924</v>
      </c>
      <c r="F184" s="61"/>
      <c r="G184" s="413">
        <f>'Punten per wedstrijd'!C1290</f>
        <v>5</v>
      </c>
      <c r="H184" s="414">
        <f>'Punten per wedstrijd'!D1290</f>
        <v>10</v>
      </c>
      <c r="I184" s="415">
        <f>'Punten per wedstrijd'!E1290</f>
        <v>2</v>
      </c>
      <c r="J184" s="451" t="s">
        <v>644</v>
      </c>
      <c r="K184" s="107" t="s">
        <v>2716</v>
      </c>
      <c r="L184" s="61"/>
      <c r="M184" t="s">
        <v>2289</v>
      </c>
      <c r="N184" s="270" t="s">
        <v>3927</v>
      </c>
      <c r="O184" s="61"/>
      <c r="P184" s="9">
        <f>SUM(Puntenklassement!D12)</f>
        <v>9947</v>
      </c>
    </row>
    <row r="185" spans="1:16" s="3" customFormat="1" ht="15.75" customHeight="1">
      <c r="A185" s="451" t="s">
        <v>650</v>
      </c>
      <c r="B185" s="107" t="s">
        <v>687</v>
      </c>
      <c r="C185" s="61"/>
      <c r="D185" t="s">
        <v>2741</v>
      </c>
      <c r="E185" s="270" t="s">
        <v>3895</v>
      </c>
      <c r="F185" s="61"/>
      <c r="G185" s="413">
        <f>'Punten per wedstrijd'!C1303</f>
        <v>5</v>
      </c>
      <c r="H185" s="414">
        <f>'Punten per wedstrijd'!D1303</f>
        <v>8</v>
      </c>
      <c r="I185" s="415">
        <f>'Punten per wedstrijd'!E1303</f>
        <v>11</v>
      </c>
      <c r="J185" s="451" t="s">
        <v>650</v>
      </c>
      <c r="K185" s="107" t="s">
        <v>2714</v>
      </c>
      <c r="L185" s="61"/>
      <c r="M185" t="s">
        <v>2167</v>
      </c>
      <c r="N185" s="270" t="s">
        <v>3928</v>
      </c>
      <c r="O185" s="61"/>
      <c r="P185" s="9">
        <f>SUM(Puntenklassement!D61)</f>
        <v>9942</v>
      </c>
    </row>
    <row r="186" spans="1:16" s="3" customFormat="1" ht="15.75" customHeight="1">
      <c r="A186" s="451" t="s">
        <v>652</v>
      </c>
      <c r="B186" s="107" t="s">
        <v>2708</v>
      </c>
      <c r="C186" s="61"/>
      <c r="D186" t="s">
        <v>2290</v>
      </c>
      <c r="E186" s="270" t="s">
        <v>3926</v>
      </c>
      <c r="F186" s="61"/>
      <c r="G186" s="413">
        <f>'Punten per wedstrijd'!C1403</f>
        <v>5</v>
      </c>
      <c r="H186" s="414">
        <f>'Punten per wedstrijd'!D1403</f>
        <v>5</v>
      </c>
      <c r="I186" s="415">
        <f>'Punten per wedstrijd'!E1403</f>
        <v>4</v>
      </c>
      <c r="J186" s="451" t="s">
        <v>652</v>
      </c>
      <c r="K186" s="107" t="s">
        <v>3630</v>
      </c>
      <c r="L186" s="61"/>
      <c r="M186" t="s">
        <v>3878</v>
      </c>
      <c r="N186" s="270" t="s">
        <v>3936</v>
      </c>
      <c r="O186" s="61"/>
      <c r="P186" s="9">
        <f>SUM(Puntenklassement!D77)</f>
        <v>9926</v>
      </c>
    </row>
    <row r="187" spans="1:16" s="3" customFormat="1" ht="15.75" customHeight="1">
      <c r="A187" s="451" t="s">
        <v>655</v>
      </c>
      <c r="B187" s="285" t="s">
        <v>1</v>
      </c>
      <c r="C187" s="61"/>
      <c r="D187" t="s">
        <v>2799</v>
      </c>
      <c r="E187" s="270" t="s">
        <v>3920</v>
      </c>
      <c r="F187" s="61"/>
      <c r="G187" s="413">
        <f>'Punten per wedstrijd'!C1275</f>
        <v>5</v>
      </c>
      <c r="H187" s="414">
        <f>'Punten per wedstrijd'!D1275</f>
        <v>5</v>
      </c>
      <c r="I187" s="415">
        <f>'Punten per wedstrijd'!E1275</f>
        <v>3</v>
      </c>
      <c r="J187" s="451" t="s">
        <v>655</v>
      </c>
      <c r="K187" s="284" t="s">
        <v>3613</v>
      </c>
      <c r="L187" s="61"/>
      <c r="M187" t="s">
        <v>2811</v>
      </c>
      <c r="N187" s="270" t="s">
        <v>3934</v>
      </c>
      <c r="O187" s="61"/>
      <c r="P187" s="9">
        <f>SUM(Puntenklassement!D5)</f>
        <v>9899</v>
      </c>
    </row>
    <row r="188" spans="1:16" s="3" customFormat="1" ht="15.75" customHeight="1">
      <c r="A188" s="451" t="s">
        <v>656</v>
      </c>
      <c r="B188" s="284" t="s">
        <v>3614</v>
      </c>
      <c r="C188" s="61"/>
      <c r="D188" t="s">
        <v>2812</v>
      </c>
      <c r="E188" s="270" t="s">
        <v>3935</v>
      </c>
      <c r="F188" s="61"/>
      <c r="G188" s="413">
        <f>'Punten per wedstrijd'!C1278</f>
        <v>5</v>
      </c>
      <c r="H188" s="414">
        <f>'Punten per wedstrijd'!D1278</f>
        <v>5</v>
      </c>
      <c r="I188" s="415">
        <f>'Punten per wedstrijd'!E1278</f>
        <v>2</v>
      </c>
      <c r="J188" s="451" t="s">
        <v>656</v>
      </c>
      <c r="K188" s="107" t="s">
        <v>2193</v>
      </c>
      <c r="L188" s="61"/>
      <c r="M188" t="s">
        <v>2810</v>
      </c>
      <c r="N188" s="270" t="s">
        <v>3933</v>
      </c>
      <c r="O188" s="61"/>
      <c r="P188" s="9">
        <f>SUM(Puntenklassement!D65)</f>
        <v>9880</v>
      </c>
    </row>
    <row r="189" spans="1:16" s="3" customFormat="1" ht="15.75" customHeight="1">
      <c r="A189" s="451" t="s">
        <v>659</v>
      </c>
      <c r="B189" s="107" t="s">
        <v>633</v>
      </c>
      <c r="C189" s="61"/>
      <c r="D189" t="s">
        <v>2776</v>
      </c>
      <c r="E189" s="270" t="s">
        <v>3914</v>
      </c>
      <c r="F189" s="61"/>
      <c r="G189" s="413">
        <f>'Punten per wedstrijd'!C1299</f>
        <v>5</v>
      </c>
      <c r="H189" s="414">
        <f>'Punten per wedstrijd'!D1299</f>
        <v>5</v>
      </c>
      <c r="I189" s="415">
        <f>'Punten per wedstrijd'!E1299</f>
        <v>1</v>
      </c>
      <c r="J189" s="451" t="s">
        <v>659</v>
      </c>
      <c r="K189" s="107" t="s">
        <v>638</v>
      </c>
      <c r="L189" s="61"/>
      <c r="M189" t="s">
        <v>2773</v>
      </c>
      <c r="N189" s="270" t="s">
        <v>3905</v>
      </c>
      <c r="O189" s="61"/>
      <c r="P189" s="9">
        <f>SUM(Puntenklassement!D106)</f>
        <v>9844</v>
      </c>
    </row>
    <row r="190" spans="1:16" s="3" customFormat="1" ht="15.75" customHeight="1">
      <c r="A190" s="451" t="s">
        <v>661</v>
      </c>
      <c r="B190" s="285" t="s">
        <v>23</v>
      </c>
      <c r="C190" s="61"/>
      <c r="D190" t="s">
        <v>2791</v>
      </c>
      <c r="E190" s="270" t="s">
        <v>3913</v>
      </c>
      <c r="F190" s="61"/>
      <c r="G190" s="413">
        <f>'Punten per wedstrijd'!C1345</f>
        <v>5</v>
      </c>
      <c r="H190" s="414">
        <f>'Punten per wedstrijd'!D1345</f>
        <v>4</v>
      </c>
      <c r="I190" s="415">
        <f>'Punten per wedstrijd'!E1345</f>
        <v>8</v>
      </c>
      <c r="J190" s="451" t="s">
        <v>661</v>
      </c>
      <c r="K190" s="106" t="s">
        <v>1337</v>
      </c>
      <c r="L190" s="84"/>
      <c r="M190" t="s">
        <v>2749</v>
      </c>
      <c r="N190" s="270" t="s">
        <v>2820</v>
      </c>
      <c r="O190" s="61"/>
      <c r="P190" s="9">
        <f>SUM(Puntenklassement!D6)</f>
        <v>9823</v>
      </c>
    </row>
    <row r="191" spans="1:16" s="3" customFormat="1" ht="15.75" customHeight="1">
      <c r="A191" s="451" t="s">
        <v>666</v>
      </c>
      <c r="B191" s="107" t="s">
        <v>2212</v>
      </c>
      <c r="C191" s="61"/>
      <c r="D191" t="s">
        <v>2770</v>
      </c>
      <c r="E191" s="270" t="s">
        <v>2825</v>
      </c>
      <c r="F191" s="61"/>
      <c r="G191" s="413">
        <f>'Punten per wedstrijd'!C1291</f>
        <v>5</v>
      </c>
      <c r="H191" s="414">
        <f>'Punten per wedstrijd'!D1291</f>
        <v>4</v>
      </c>
      <c r="I191" s="415">
        <f>'Punten per wedstrijd'!E1291</f>
        <v>5</v>
      </c>
      <c r="J191" s="451" t="s">
        <v>666</v>
      </c>
      <c r="K191" s="107" t="s">
        <v>2712</v>
      </c>
      <c r="L191" s="61"/>
      <c r="M191" t="s">
        <v>2280</v>
      </c>
      <c r="N191" s="270" t="s">
        <v>2824</v>
      </c>
      <c r="O191" s="61"/>
      <c r="P191" s="9">
        <f>SUM(Puntenklassement!D83)</f>
        <v>9814</v>
      </c>
    </row>
    <row r="192" spans="1:16" s="3" customFormat="1" ht="15.75" customHeight="1">
      <c r="A192" s="451" t="s">
        <v>670</v>
      </c>
      <c r="B192" s="284" t="s">
        <v>3621</v>
      </c>
      <c r="C192" s="61"/>
      <c r="D192" t="s">
        <v>2833</v>
      </c>
      <c r="E192" s="270" t="s">
        <v>3919</v>
      </c>
      <c r="F192" s="61"/>
      <c r="G192" s="413">
        <f>'Punten per wedstrijd'!C1310</f>
        <v>5</v>
      </c>
      <c r="H192" s="414">
        <f>'Punten per wedstrijd'!D1310</f>
        <v>4</v>
      </c>
      <c r="I192" s="415">
        <f>'Punten per wedstrijd'!E1310</f>
        <v>1</v>
      </c>
      <c r="J192" s="451" t="s">
        <v>670</v>
      </c>
      <c r="K192" s="284" t="s">
        <v>143</v>
      </c>
      <c r="L192" s="61"/>
      <c r="M192" t="s">
        <v>2746</v>
      </c>
      <c r="N192" s="270" t="s">
        <v>3891</v>
      </c>
      <c r="O192" s="61"/>
      <c r="P192" s="9">
        <f>SUM(Puntenklassement!D120)</f>
        <v>9808</v>
      </c>
    </row>
    <row r="193" spans="1:16" s="3" customFormat="1" ht="15.75" customHeight="1">
      <c r="A193" s="451" t="s">
        <v>671</v>
      </c>
      <c r="B193" s="107" t="s">
        <v>2847</v>
      </c>
      <c r="C193" s="61"/>
      <c r="D193" t="s">
        <v>2278</v>
      </c>
      <c r="E193" s="270" t="s">
        <v>3929</v>
      </c>
      <c r="F193" s="61"/>
      <c r="G193" s="413">
        <f>'Punten per wedstrijd'!C1282</f>
        <v>5</v>
      </c>
      <c r="H193" s="414">
        <f>'Punten per wedstrijd'!D1282</f>
        <v>3</v>
      </c>
      <c r="I193" s="415">
        <f>'Punten per wedstrijd'!E1282</f>
        <v>2</v>
      </c>
      <c r="J193" s="451" t="s">
        <v>671</v>
      </c>
      <c r="K193" s="107" t="s">
        <v>700</v>
      </c>
      <c r="L193" s="61"/>
      <c r="M193" t="s">
        <v>2785</v>
      </c>
      <c r="N193" s="270" t="s">
        <v>3902</v>
      </c>
      <c r="O193" s="61"/>
      <c r="P193" s="9">
        <f>SUM(Puntenklassement!D62)</f>
        <v>9805</v>
      </c>
    </row>
    <row r="194" spans="1:16" s="3" customFormat="1" ht="15.75" customHeight="1">
      <c r="A194" s="451" t="s">
        <v>672</v>
      </c>
      <c r="B194" s="107" t="s">
        <v>2707</v>
      </c>
      <c r="C194" s="61"/>
      <c r="D194" t="s">
        <v>2287</v>
      </c>
      <c r="E194" s="270" t="s">
        <v>3930</v>
      </c>
      <c r="F194" s="61"/>
      <c r="G194" s="413">
        <f>'Punten per wedstrijd'!C1356</f>
        <v>5</v>
      </c>
      <c r="H194" s="414">
        <f>'Punten per wedstrijd'!D1356</f>
        <v>3</v>
      </c>
      <c r="I194" s="415">
        <f>'Punten per wedstrijd'!E1356</f>
        <v>2</v>
      </c>
      <c r="J194" s="451" t="s">
        <v>672</v>
      </c>
      <c r="K194" s="106" t="s">
        <v>1342</v>
      </c>
      <c r="L194" s="61"/>
      <c r="M194" t="s">
        <v>3860</v>
      </c>
      <c r="N194" s="270" t="s">
        <v>3903</v>
      </c>
      <c r="O194" s="61"/>
      <c r="P194" s="9">
        <f>SUM(Puntenklassement!D14)</f>
        <v>9772</v>
      </c>
    </row>
    <row r="195" spans="1:16" s="3" customFormat="1" ht="15.75" customHeight="1">
      <c r="A195" s="451" t="s">
        <v>677</v>
      </c>
      <c r="B195" s="107" t="s">
        <v>2831</v>
      </c>
      <c r="C195" s="61"/>
      <c r="D195" t="s">
        <v>2806</v>
      </c>
      <c r="E195" s="270" t="s">
        <v>3927</v>
      </c>
      <c r="F195" s="61"/>
      <c r="G195" s="413">
        <f>'Punten per wedstrijd'!C1376</f>
        <v>5</v>
      </c>
      <c r="H195" s="414">
        <f>'Punten per wedstrijd'!D1376</f>
        <v>2</v>
      </c>
      <c r="I195" s="415">
        <f>'Punten per wedstrijd'!E1376</f>
        <v>4</v>
      </c>
      <c r="J195" s="451" t="s">
        <v>677</v>
      </c>
      <c r="K195" s="107" t="s">
        <v>2725</v>
      </c>
      <c r="L195" s="61"/>
      <c r="M195" t="s">
        <v>2281</v>
      </c>
      <c r="N195" s="270" t="s">
        <v>3912</v>
      </c>
      <c r="O195" s="61"/>
      <c r="P195" s="9">
        <f>SUM(Puntenklassement!D68)</f>
        <v>9771</v>
      </c>
    </row>
    <row r="196" spans="1:16" s="3" customFormat="1" ht="15.75" customHeight="1">
      <c r="A196" s="451" t="s">
        <v>685</v>
      </c>
      <c r="B196" s="107" t="s">
        <v>2719</v>
      </c>
      <c r="C196" s="61"/>
      <c r="D196" t="s">
        <v>2274</v>
      </c>
      <c r="E196" s="270" t="s">
        <v>3928</v>
      </c>
      <c r="F196" s="61"/>
      <c r="G196" s="413">
        <f>'Punten per wedstrijd'!C1293</f>
        <v>5</v>
      </c>
      <c r="H196" s="414">
        <f>'Punten per wedstrijd'!D1293</f>
        <v>2</v>
      </c>
      <c r="I196" s="415">
        <f>'Punten per wedstrijd'!E1293</f>
        <v>3</v>
      </c>
      <c r="J196" s="451" t="s">
        <v>685</v>
      </c>
      <c r="K196" s="107" t="s">
        <v>2728</v>
      </c>
      <c r="L196" s="61"/>
      <c r="M196" t="s">
        <v>2275</v>
      </c>
      <c r="N196" s="270" t="s">
        <v>2828</v>
      </c>
      <c r="O196" s="61"/>
      <c r="P196" s="9">
        <f>SUM(Puntenklassement!D131)</f>
        <v>9751</v>
      </c>
    </row>
    <row r="197" spans="1:16" s="3" customFormat="1" ht="15.75" customHeight="1">
      <c r="A197" s="451" t="s">
        <v>689</v>
      </c>
      <c r="B197" s="284" t="s">
        <v>143</v>
      </c>
      <c r="C197" s="61"/>
      <c r="D197" t="s">
        <v>2746</v>
      </c>
      <c r="E197" s="270" t="s">
        <v>3891</v>
      </c>
      <c r="F197" s="61"/>
      <c r="G197" s="413">
        <f>'Punten per wedstrijd'!C1387</f>
        <v>5</v>
      </c>
      <c r="H197" s="414">
        <f>'Punten per wedstrijd'!D1387</f>
        <v>2</v>
      </c>
      <c r="I197" s="415">
        <f>'Punten per wedstrijd'!E1387</f>
        <v>3</v>
      </c>
      <c r="J197" s="451" t="s">
        <v>689</v>
      </c>
      <c r="K197" s="107" t="s">
        <v>154</v>
      </c>
      <c r="L197" s="61"/>
      <c r="M197" t="s">
        <v>2742</v>
      </c>
      <c r="N197" s="270" t="s">
        <v>3894</v>
      </c>
      <c r="O197" s="61"/>
      <c r="P197" s="9">
        <f>SUM(Puntenklassement!D93)</f>
        <v>9724</v>
      </c>
    </row>
    <row r="198" spans="1:16" s="3" customFormat="1" ht="15.75" customHeight="1">
      <c r="A198" s="451" t="s">
        <v>690</v>
      </c>
      <c r="B198" s="285" t="s">
        <v>1649</v>
      </c>
      <c r="C198" s="61"/>
      <c r="D198" t="s">
        <v>2777</v>
      </c>
      <c r="E198" s="270" t="s">
        <v>2823</v>
      </c>
      <c r="F198" s="61"/>
      <c r="G198" s="413">
        <f>'Punten per wedstrijd'!C1374</f>
        <v>5</v>
      </c>
      <c r="H198" s="414">
        <f>'Punten per wedstrijd'!D1374</f>
        <v>1</v>
      </c>
      <c r="I198" s="415">
        <f>'Punten per wedstrijd'!E1374</f>
        <v>4</v>
      </c>
      <c r="J198" s="451" t="s">
        <v>690</v>
      </c>
      <c r="K198" s="107" t="s">
        <v>2729</v>
      </c>
      <c r="L198" s="61"/>
      <c r="M198" t="s">
        <v>2292</v>
      </c>
      <c r="N198" s="270" t="s">
        <v>2827</v>
      </c>
      <c r="O198" s="61"/>
      <c r="P198" s="9">
        <f>SUM(Puntenklassement!D134)</f>
        <v>9704</v>
      </c>
    </row>
    <row r="199" spans="1:16" s="3" customFormat="1" ht="15.75" customHeight="1">
      <c r="A199" s="451" t="s">
        <v>691</v>
      </c>
      <c r="B199" s="107" t="s">
        <v>686</v>
      </c>
      <c r="C199" s="61"/>
      <c r="D199" t="s">
        <v>2797</v>
      </c>
      <c r="E199" s="270" t="s">
        <v>3904</v>
      </c>
      <c r="F199" s="61"/>
      <c r="G199" s="413">
        <f>'Punten per wedstrijd'!C1384</f>
        <v>5</v>
      </c>
      <c r="H199" s="414">
        <f>'Punten per wedstrijd'!D1384</f>
        <v>1</v>
      </c>
      <c r="I199" s="415">
        <f>'Punten per wedstrijd'!E1384</f>
        <v>1</v>
      </c>
      <c r="J199" s="451" t="s">
        <v>691</v>
      </c>
      <c r="K199" s="285" t="s">
        <v>1664</v>
      </c>
      <c r="L199" s="61"/>
      <c r="M199" t="s">
        <v>3863</v>
      </c>
      <c r="N199" s="270" t="s">
        <v>3914</v>
      </c>
      <c r="O199" s="61"/>
      <c r="P199" s="9">
        <f>SUM(Puntenklassement!D10)</f>
        <v>9667</v>
      </c>
    </row>
    <row r="200" spans="1:16" s="3" customFormat="1" ht="15.75" customHeight="1">
      <c r="A200" s="451" t="s">
        <v>697</v>
      </c>
      <c r="B200" s="107" t="s">
        <v>2716</v>
      </c>
      <c r="C200" s="61"/>
      <c r="D200" t="s">
        <v>2289</v>
      </c>
      <c r="E200" s="270" t="s">
        <v>3927</v>
      </c>
      <c r="F200" s="61"/>
      <c r="G200" s="413">
        <f>'Punten per wedstrijd'!C1279</f>
        <v>4</v>
      </c>
      <c r="H200" s="414">
        <f>'Punten per wedstrijd'!D1279</f>
        <v>13</v>
      </c>
      <c r="I200" s="415">
        <f>'Punten per wedstrijd'!E1279</f>
        <v>12</v>
      </c>
      <c r="J200" s="451" t="s">
        <v>697</v>
      </c>
      <c r="K200" s="285" t="s">
        <v>37</v>
      </c>
      <c r="L200" s="61"/>
      <c r="M200" t="s">
        <v>2757</v>
      </c>
      <c r="N200" s="270" t="s">
        <v>3897</v>
      </c>
      <c r="O200" s="61"/>
      <c r="P200" s="9">
        <f>SUM(Puntenklassement!D119)</f>
        <v>9656</v>
      </c>
    </row>
    <row r="201" spans="1:16" s="3" customFormat="1" ht="15.75" customHeight="1">
      <c r="A201" s="451" t="s">
        <v>698</v>
      </c>
      <c r="B201" s="107" t="s">
        <v>704</v>
      </c>
      <c r="C201" s="61"/>
      <c r="D201" t="s">
        <v>2743</v>
      </c>
      <c r="E201" s="270" t="s">
        <v>3897</v>
      </c>
      <c r="F201" s="61"/>
      <c r="G201" s="413">
        <f>'Punten per wedstrijd'!C1324</f>
        <v>4</v>
      </c>
      <c r="H201" s="414">
        <f>'Punten per wedstrijd'!D1324</f>
        <v>7</v>
      </c>
      <c r="I201" s="415">
        <f>'Punten per wedstrijd'!E1324</f>
        <v>6</v>
      </c>
      <c r="J201" s="451" t="s">
        <v>698</v>
      </c>
      <c r="K201" s="285" t="s">
        <v>25</v>
      </c>
      <c r="L201" s="61"/>
      <c r="M201" t="s">
        <v>2767</v>
      </c>
      <c r="N201" s="270" t="s">
        <v>3891</v>
      </c>
      <c r="O201" s="61"/>
      <c r="P201" s="9">
        <f>SUM(Puntenklassement!D79)</f>
        <v>9608</v>
      </c>
    </row>
    <row r="202" spans="1:16" s="3" customFormat="1" ht="15.75" customHeight="1">
      <c r="A202" s="451" t="s">
        <v>699</v>
      </c>
      <c r="B202" s="107" t="s">
        <v>653</v>
      </c>
      <c r="C202" s="61"/>
      <c r="D202" t="s">
        <v>2774</v>
      </c>
      <c r="E202" s="270" t="s">
        <v>3897</v>
      </c>
      <c r="F202" s="61"/>
      <c r="G202" s="413">
        <f>'Punten per wedstrijd'!C1371</f>
        <v>4</v>
      </c>
      <c r="H202" s="414">
        <f>'Punten per wedstrijd'!D1371</f>
        <v>6</v>
      </c>
      <c r="I202" s="415">
        <f>'Punten per wedstrijd'!E1371</f>
        <v>2</v>
      </c>
      <c r="J202" s="451" t="s">
        <v>699</v>
      </c>
      <c r="K202" s="107" t="s">
        <v>682</v>
      </c>
      <c r="L202" s="61"/>
      <c r="M202" t="s">
        <v>2768</v>
      </c>
      <c r="N202" s="270" t="s">
        <v>2821</v>
      </c>
      <c r="O202" s="61"/>
      <c r="P202" s="9">
        <f>SUM(Puntenklassement!D88)</f>
        <v>9603</v>
      </c>
    </row>
    <row r="203" spans="1:16" s="3" customFormat="1" ht="15.75" customHeight="1">
      <c r="A203" s="451" t="s">
        <v>701</v>
      </c>
      <c r="B203" s="107" t="s">
        <v>2712</v>
      </c>
      <c r="C203" s="61"/>
      <c r="D203" t="s">
        <v>2280</v>
      </c>
      <c r="E203" s="270" t="s">
        <v>2824</v>
      </c>
      <c r="F203" s="61"/>
      <c r="G203" s="413">
        <f>'Punten per wedstrijd'!C1350</f>
        <v>4</v>
      </c>
      <c r="H203" s="414">
        <f>'Punten per wedstrijd'!D1350</f>
        <v>5</v>
      </c>
      <c r="I203" s="415">
        <f>'Punten per wedstrijd'!E1350</f>
        <v>8</v>
      </c>
      <c r="J203" s="451" t="s">
        <v>701</v>
      </c>
      <c r="K203" s="107" t="s">
        <v>2212</v>
      </c>
      <c r="L203" s="61"/>
      <c r="M203" t="s">
        <v>2770</v>
      </c>
      <c r="N203" s="270" t="s">
        <v>2825</v>
      </c>
      <c r="O203" s="61"/>
      <c r="P203" s="9">
        <f>SUM(Puntenklassement!D24)</f>
        <v>9585</v>
      </c>
    </row>
    <row r="204" spans="1:16" s="3" customFormat="1" ht="15.75" customHeight="1">
      <c r="A204" s="451" t="s">
        <v>702</v>
      </c>
      <c r="B204" s="107" t="s">
        <v>2725</v>
      </c>
      <c r="C204" s="61"/>
      <c r="D204" t="s">
        <v>2281</v>
      </c>
      <c r="E204" s="270" t="s">
        <v>3912</v>
      </c>
      <c r="F204" s="61"/>
      <c r="G204" s="413">
        <f>'Punten per wedstrijd'!C1335</f>
        <v>4</v>
      </c>
      <c r="H204" s="414">
        <f>'Punten per wedstrijd'!D1335</f>
        <v>5</v>
      </c>
      <c r="I204" s="415">
        <f>'Punten per wedstrijd'!E1335</f>
        <v>6</v>
      </c>
      <c r="J204" s="451" t="s">
        <v>702</v>
      </c>
      <c r="K204" s="107" t="s">
        <v>2220</v>
      </c>
      <c r="L204" s="61"/>
      <c r="M204" t="s">
        <v>2775</v>
      </c>
      <c r="N204" s="270" t="s">
        <v>2822</v>
      </c>
      <c r="O204" s="61"/>
      <c r="P204" s="9">
        <f>SUM(Puntenklassement!D51)</f>
        <v>9576</v>
      </c>
    </row>
    <row r="205" spans="1:16" s="3" customFormat="1" ht="15.75" customHeight="1">
      <c r="A205" s="451" t="s">
        <v>703</v>
      </c>
      <c r="B205" s="107" t="s">
        <v>2202</v>
      </c>
      <c r="C205" s="61"/>
      <c r="D205" t="s">
        <v>3865</v>
      </c>
      <c r="E205" s="270" t="s">
        <v>3912</v>
      </c>
      <c r="F205" s="61"/>
      <c r="G205" s="413">
        <f>'Punten per wedstrijd'!C1341</f>
        <v>4</v>
      </c>
      <c r="H205" s="414">
        <f>'Punten per wedstrijd'!D1341</f>
        <v>5</v>
      </c>
      <c r="I205" s="415">
        <f>'Punten per wedstrijd'!E1341</f>
        <v>1</v>
      </c>
      <c r="J205" s="451" t="s">
        <v>703</v>
      </c>
      <c r="K205" s="107" t="s">
        <v>2209</v>
      </c>
      <c r="L205" s="61"/>
      <c r="M205" t="s">
        <v>2788</v>
      </c>
      <c r="N205" s="270" t="s">
        <v>3925</v>
      </c>
      <c r="O205" s="61"/>
      <c r="P205" s="9">
        <f>SUM(Puntenklassement!D75)</f>
        <v>9573</v>
      </c>
    </row>
    <row r="206" spans="1:16" s="3" customFormat="1" ht="15.75" customHeight="1">
      <c r="A206" s="451" t="s">
        <v>706</v>
      </c>
      <c r="B206" s="107" t="s">
        <v>669</v>
      </c>
      <c r="C206" s="61"/>
      <c r="D206" t="s">
        <v>2765</v>
      </c>
      <c r="E206" s="270" t="s">
        <v>2300</v>
      </c>
      <c r="F206" s="61"/>
      <c r="G206" s="413">
        <f>'Punten per wedstrijd'!C1362</f>
        <v>4</v>
      </c>
      <c r="H206" s="414">
        <f>'Punten per wedstrijd'!D1362</f>
        <v>4</v>
      </c>
      <c r="I206" s="415">
        <f>'Punten per wedstrijd'!E1362</f>
        <v>11</v>
      </c>
      <c r="J206" s="451" t="s">
        <v>706</v>
      </c>
      <c r="K206" s="107" t="s">
        <v>2733</v>
      </c>
      <c r="L206" s="61"/>
      <c r="M206" t="s">
        <v>2285</v>
      </c>
      <c r="N206" s="270" t="s">
        <v>2826</v>
      </c>
      <c r="O206" s="61"/>
      <c r="P206" s="9">
        <f>SUM(Puntenklassement!D90)</f>
        <v>9568</v>
      </c>
    </row>
    <row r="207" spans="1:16" s="3" customFormat="1" ht="15.75" customHeight="1">
      <c r="A207" s="451" t="s">
        <v>775</v>
      </c>
      <c r="B207" s="285" t="s">
        <v>1658</v>
      </c>
      <c r="C207" s="61"/>
      <c r="D207" t="s">
        <v>2762</v>
      </c>
      <c r="E207" s="270" t="s">
        <v>3912</v>
      </c>
      <c r="F207" s="61"/>
      <c r="G207" s="413">
        <f>'Punten per wedstrijd'!C1300</f>
        <v>4</v>
      </c>
      <c r="H207" s="414">
        <f>'Punten per wedstrijd'!D1300</f>
        <v>4</v>
      </c>
      <c r="I207" s="415">
        <f>'Punten per wedstrijd'!E1300</f>
        <v>4</v>
      </c>
      <c r="J207" s="451" t="s">
        <v>775</v>
      </c>
      <c r="K207" s="284" t="s">
        <v>3624</v>
      </c>
      <c r="L207" s="61"/>
      <c r="M207" t="s">
        <v>3872</v>
      </c>
      <c r="N207" s="270" t="s">
        <v>3934</v>
      </c>
      <c r="O207" s="61"/>
      <c r="P207" s="9">
        <f>SUM(Puntenklassement!D53)</f>
        <v>9562</v>
      </c>
    </row>
    <row r="208" spans="1:16" s="3" customFormat="1" ht="15.75" customHeight="1">
      <c r="A208" s="451" t="s">
        <v>776</v>
      </c>
      <c r="B208" s="284" t="s">
        <v>3628</v>
      </c>
      <c r="C208" s="61"/>
      <c r="D208" t="s">
        <v>3876</v>
      </c>
      <c r="E208" s="270" t="s">
        <v>2834</v>
      </c>
      <c r="F208" s="61"/>
      <c r="G208" s="413">
        <f>'Punten per wedstrijd'!C1338</f>
        <v>4</v>
      </c>
      <c r="H208" s="414">
        <f>'Punten per wedstrijd'!D1338</f>
        <v>3</v>
      </c>
      <c r="I208" s="415">
        <f>'Punten per wedstrijd'!E1338</f>
        <v>0</v>
      </c>
      <c r="J208" s="451" t="s">
        <v>776</v>
      </c>
      <c r="K208" s="285" t="s">
        <v>1666</v>
      </c>
      <c r="L208" s="61"/>
      <c r="M208" t="s">
        <v>2763</v>
      </c>
      <c r="N208" s="270" t="s">
        <v>3909</v>
      </c>
      <c r="O208" s="61"/>
      <c r="P208" s="9">
        <f>SUM(Puntenklassement!D30)</f>
        <v>9500</v>
      </c>
    </row>
    <row r="209" spans="1:16" s="3" customFormat="1" ht="15.75" customHeight="1">
      <c r="A209" s="451" t="s">
        <v>777</v>
      </c>
      <c r="B209" s="107" t="s">
        <v>639</v>
      </c>
      <c r="C209" s="61"/>
      <c r="D209" t="s">
        <v>3869</v>
      </c>
      <c r="E209" s="270" t="s">
        <v>2827</v>
      </c>
      <c r="F209" s="61"/>
      <c r="G209" s="413">
        <f>'Punten per wedstrijd'!C1304</f>
        <v>3</v>
      </c>
      <c r="H209" s="414">
        <f>'Punten per wedstrijd'!D1304</f>
        <v>7</v>
      </c>
      <c r="I209" s="415">
        <f>'Punten per wedstrijd'!E1304</f>
        <v>1</v>
      </c>
      <c r="J209" s="451" t="s">
        <v>777</v>
      </c>
      <c r="K209" s="107" t="s">
        <v>654</v>
      </c>
      <c r="L209" s="61"/>
      <c r="M209" t="s">
        <v>2747</v>
      </c>
      <c r="N209" s="270" t="s">
        <v>3902</v>
      </c>
      <c r="O209" s="61"/>
      <c r="P209" s="9">
        <f>SUM(Puntenklassement!D103)</f>
        <v>9398</v>
      </c>
    </row>
    <row r="210" spans="1:16" s="3" customFormat="1" ht="15.75" customHeight="1">
      <c r="A210" s="451" t="s">
        <v>778</v>
      </c>
      <c r="B210" s="107" t="s">
        <v>2718</v>
      </c>
      <c r="C210" s="61"/>
      <c r="D210" t="s">
        <v>2279</v>
      </c>
      <c r="E210" s="270" t="s">
        <v>2829</v>
      </c>
      <c r="F210" s="61"/>
      <c r="G210" s="413">
        <f>'Punten per wedstrijd'!C1317</f>
        <v>3</v>
      </c>
      <c r="H210" s="414">
        <f>'Punten per wedstrijd'!D1317</f>
        <v>6</v>
      </c>
      <c r="I210" s="415">
        <f>'Punten per wedstrijd'!E1317</f>
        <v>1</v>
      </c>
      <c r="J210" s="451" t="s">
        <v>778</v>
      </c>
      <c r="K210" s="107" t="s">
        <v>2216</v>
      </c>
      <c r="L210" s="61"/>
      <c r="M210" t="s">
        <v>2789</v>
      </c>
      <c r="N210" s="270" t="s">
        <v>3918</v>
      </c>
      <c r="O210" s="61"/>
      <c r="P210" s="9">
        <f>SUM(Puntenklassement!D42)</f>
        <v>9371</v>
      </c>
    </row>
    <row r="211" spans="1:16" s="3" customFormat="1" ht="15.75" customHeight="1">
      <c r="A211" s="451" t="s">
        <v>779</v>
      </c>
      <c r="B211" s="284" t="s">
        <v>3625</v>
      </c>
      <c r="C211" s="61"/>
      <c r="D211" t="s">
        <v>3873</v>
      </c>
      <c r="E211" s="270" t="s">
        <v>2836</v>
      </c>
      <c r="F211" s="61"/>
      <c r="G211" s="413">
        <f>'Punten per wedstrijd'!C1322</f>
        <v>3</v>
      </c>
      <c r="H211" s="414">
        <f>'Punten per wedstrijd'!D1322</f>
        <v>5</v>
      </c>
      <c r="I211" s="415">
        <f>'Punten per wedstrijd'!E1322</f>
        <v>6</v>
      </c>
      <c r="J211" s="451" t="s">
        <v>779</v>
      </c>
      <c r="K211" s="107" t="s">
        <v>3678</v>
      </c>
      <c r="L211" s="61"/>
      <c r="M211" t="s">
        <v>3887</v>
      </c>
      <c r="N211" s="270" t="s">
        <v>3936</v>
      </c>
      <c r="O211" s="61"/>
      <c r="P211" s="9">
        <f>SUM(Puntenklassement!D116)</f>
        <v>9317</v>
      </c>
    </row>
    <row r="212" spans="1:16" s="3" customFormat="1" ht="15.75" customHeight="1">
      <c r="A212" s="451" t="s">
        <v>780</v>
      </c>
      <c r="B212" s="107" t="s">
        <v>3678</v>
      </c>
      <c r="C212" s="61"/>
      <c r="D212" t="s">
        <v>3887</v>
      </c>
      <c r="E212" s="270" t="s">
        <v>3936</v>
      </c>
      <c r="F212" s="61"/>
      <c r="G212" s="413">
        <f>'Punten per wedstrijd'!C1383</f>
        <v>3</v>
      </c>
      <c r="H212" s="414">
        <f>'Punten per wedstrijd'!D1383</f>
        <v>5</v>
      </c>
      <c r="I212" s="415">
        <f>'Punten per wedstrijd'!E1383</f>
        <v>5</v>
      </c>
      <c r="J212" s="451" t="s">
        <v>780</v>
      </c>
      <c r="K212" s="285" t="s">
        <v>23</v>
      </c>
      <c r="L212" s="61"/>
      <c r="M212" t="s">
        <v>2791</v>
      </c>
      <c r="N212" s="270" t="s">
        <v>3913</v>
      </c>
      <c r="O212" s="61"/>
      <c r="P212" s="9">
        <f>SUM(Puntenklassement!D78)</f>
        <v>9307</v>
      </c>
    </row>
    <row r="213" spans="1:16" s="3" customFormat="1" ht="15.75" customHeight="1">
      <c r="A213" s="451" t="s">
        <v>781</v>
      </c>
      <c r="B213" s="107" t="s">
        <v>2723</v>
      </c>
      <c r="C213" s="61"/>
      <c r="D213" t="s">
        <v>2295</v>
      </c>
      <c r="E213" s="270" t="s">
        <v>2827</v>
      </c>
      <c r="F213" s="61"/>
      <c r="G213" s="413">
        <f>'Punten per wedstrijd'!C1367</f>
        <v>3</v>
      </c>
      <c r="H213" s="414">
        <f>'Punten per wedstrijd'!D1367</f>
        <v>5</v>
      </c>
      <c r="I213" s="415">
        <f>'Punten per wedstrijd'!E1367</f>
        <v>4</v>
      </c>
      <c r="J213" s="451" t="s">
        <v>781</v>
      </c>
      <c r="K213" s="107" t="s">
        <v>2722</v>
      </c>
      <c r="L213" s="61"/>
      <c r="M213" t="s">
        <v>2804</v>
      </c>
      <c r="N213" s="270" t="s">
        <v>3925</v>
      </c>
      <c r="O213" s="61"/>
      <c r="P213" s="9">
        <f>SUM(Puntenklassement!D96)</f>
        <v>9289</v>
      </c>
    </row>
    <row r="214" spans="1:16" s="3" customFormat="1" ht="15.75" customHeight="1">
      <c r="A214" s="451" t="s">
        <v>782</v>
      </c>
      <c r="B214" s="107" t="s">
        <v>2726</v>
      </c>
      <c r="C214" s="61"/>
      <c r="D214" t="s">
        <v>2296</v>
      </c>
      <c r="E214" s="270" t="s">
        <v>2835</v>
      </c>
      <c r="F214" s="61"/>
      <c r="G214" s="413">
        <f>'Punten per wedstrijd'!C1393</f>
        <v>3</v>
      </c>
      <c r="H214" s="414">
        <f>'Punten per wedstrijd'!D1393</f>
        <v>4</v>
      </c>
      <c r="I214" s="415">
        <f>'Punten per wedstrijd'!E1393</f>
        <v>4</v>
      </c>
      <c r="J214" s="451" t="s">
        <v>782</v>
      </c>
      <c r="K214" s="107" t="s">
        <v>2727</v>
      </c>
      <c r="L214" s="61"/>
      <c r="M214" t="s">
        <v>2805</v>
      </c>
      <c r="N214" s="270" t="s">
        <v>3926</v>
      </c>
      <c r="O214" s="61"/>
      <c r="P214" s="9">
        <f>SUM(Puntenklassement!D135)</f>
        <v>9265</v>
      </c>
    </row>
    <row r="215" spans="1:16" s="3" customFormat="1" ht="15.75" customHeight="1">
      <c r="A215" s="451" t="s">
        <v>783</v>
      </c>
      <c r="B215" s="107" t="s">
        <v>2731</v>
      </c>
      <c r="C215" s="61"/>
      <c r="D215" t="s">
        <v>2808</v>
      </c>
      <c r="E215" s="270" t="s">
        <v>3932</v>
      </c>
      <c r="F215" s="61"/>
      <c r="G215" s="413">
        <f>'Punten per wedstrijd'!C1325</f>
        <v>3</v>
      </c>
      <c r="H215" s="414">
        <f>'Punten per wedstrijd'!D1325</f>
        <v>4</v>
      </c>
      <c r="I215" s="415">
        <f>'Punten per wedstrijd'!E1325</f>
        <v>3</v>
      </c>
      <c r="J215" s="451" t="s">
        <v>783</v>
      </c>
      <c r="K215" s="107" t="s">
        <v>2721</v>
      </c>
      <c r="L215" s="61"/>
      <c r="M215" t="s">
        <v>2277</v>
      </c>
      <c r="N215" s="270" t="s">
        <v>3927</v>
      </c>
      <c r="O215" s="61"/>
      <c r="P215" s="9">
        <f>SUM(Puntenklassement!D124)</f>
        <v>9249</v>
      </c>
    </row>
    <row r="216" spans="1:16" s="3" customFormat="1" ht="15.75" customHeight="1">
      <c r="A216" s="451" t="s">
        <v>784</v>
      </c>
      <c r="B216" s="107" t="s">
        <v>682</v>
      </c>
      <c r="C216" s="61"/>
      <c r="D216" t="s">
        <v>2768</v>
      </c>
      <c r="E216" s="270" t="s">
        <v>2821</v>
      </c>
      <c r="F216" s="61"/>
      <c r="G216" s="413">
        <f>'Punten per wedstrijd'!C1355</f>
        <v>3</v>
      </c>
      <c r="H216" s="414">
        <f>'Punten per wedstrijd'!D1355</f>
        <v>3</v>
      </c>
      <c r="I216" s="415">
        <f>'Punten per wedstrijd'!E1355</f>
        <v>6</v>
      </c>
      <c r="J216" s="451" t="s">
        <v>784</v>
      </c>
      <c r="K216" s="284" t="s">
        <v>3625</v>
      </c>
      <c r="L216" s="61"/>
      <c r="M216" t="s">
        <v>3873</v>
      </c>
      <c r="N216" s="270" t="s">
        <v>2836</v>
      </c>
      <c r="O216" s="61"/>
      <c r="P216" s="9">
        <f>SUM(Puntenklassement!D55)</f>
        <v>9224</v>
      </c>
    </row>
    <row r="217" spans="1:16" s="3" customFormat="1" ht="15.75" customHeight="1">
      <c r="A217" s="451" t="s">
        <v>785</v>
      </c>
      <c r="B217" s="107" t="s">
        <v>658</v>
      </c>
      <c r="C217" s="61"/>
      <c r="D217" t="s">
        <v>2780</v>
      </c>
      <c r="E217" s="270" t="s">
        <v>3907</v>
      </c>
      <c r="F217" s="61"/>
      <c r="G217" s="413">
        <f>'Punten per wedstrijd'!C1404</f>
        <v>3</v>
      </c>
      <c r="H217" s="414">
        <f>'Punten per wedstrijd'!D1404</f>
        <v>3</v>
      </c>
      <c r="I217" s="415">
        <f>'Punten per wedstrijd'!E1404</f>
        <v>2</v>
      </c>
      <c r="J217" s="451" t="s">
        <v>785</v>
      </c>
      <c r="K217" s="106" t="s">
        <v>1344</v>
      </c>
      <c r="L217" s="61"/>
      <c r="M217" t="s">
        <v>2759</v>
      </c>
      <c r="N217" s="270" t="s">
        <v>3900</v>
      </c>
      <c r="O217" s="61"/>
      <c r="P217" s="9">
        <f>SUM(Puntenklassement!D31)</f>
        <v>9223</v>
      </c>
    </row>
    <row r="218" spans="1:16" s="3" customFormat="1" ht="15.75" customHeight="1">
      <c r="A218" s="451" t="s">
        <v>786</v>
      </c>
      <c r="B218" s="284" t="s">
        <v>3640</v>
      </c>
      <c r="C218" s="61"/>
      <c r="D218" t="s">
        <v>3889</v>
      </c>
      <c r="E218" s="270" t="s">
        <v>3938</v>
      </c>
      <c r="F218" s="61"/>
      <c r="G218" s="413">
        <f>'Punten per wedstrijd'!C1392</f>
        <v>3</v>
      </c>
      <c r="H218" s="414">
        <f>'Punten per wedstrijd'!D1392</f>
        <v>2</v>
      </c>
      <c r="I218" s="415">
        <f>'Punten per wedstrijd'!E1392</f>
        <v>3</v>
      </c>
      <c r="J218" s="451" t="s">
        <v>786</v>
      </c>
      <c r="K218" s="285" t="s">
        <v>1655</v>
      </c>
      <c r="L218" s="61"/>
      <c r="M218" t="s">
        <v>2796</v>
      </c>
      <c r="N218" s="270" t="s">
        <v>3898</v>
      </c>
      <c r="O218" s="61"/>
      <c r="P218" s="9">
        <f>SUM(Puntenklassement!D138)</f>
        <v>9192</v>
      </c>
    </row>
    <row r="219" spans="1:16" s="3" customFormat="1" ht="15.75" customHeight="1">
      <c r="A219" s="451" t="s">
        <v>787</v>
      </c>
      <c r="B219" s="107" t="s">
        <v>162</v>
      </c>
      <c r="C219" s="61"/>
      <c r="D219" t="s">
        <v>2751</v>
      </c>
      <c r="E219" s="270" t="s">
        <v>3901</v>
      </c>
      <c r="F219" s="61"/>
      <c r="G219" s="413">
        <f>'Punten per wedstrijd'!C1314</f>
        <v>3</v>
      </c>
      <c r="H219" s="414">
        <f>'Punten per wedstrijd'!D1314</f>
        <v>2</v>
      </c>
      <c r="I219" s="415">
        <f>'Punten per wedstrijd'!E1314</f>
        <v>2</v>
      </c>
      <c r="J219" s="451" t="s">
        <v>787</v>
      </c>
      <c r="K219" s="284" t="s">
        <v>3627</v>
      </c>
      <c r="L219" s="61"/>
      <c r="M219" t="s">
        <v>3875</v>
      </c>
      <c r="N219" s="270" t="s">
        <v>3931</v>
      </c>
      <c r="O219" s="61"/>
      <c r="P219" s="9">
        <f>SUM(Puntenklassement!D67)</f>
        <v>9155</v>
      </c>
    </row>
    <row r="220" spans="1:16" s="3" customFormat="1" ht="15.75" customHeight="1">
      <c r="A220" s="451" t="s">
        <v>788</v>
      </c>
      <c r="B220" s="107" t="s">
        <v>2200</v>
      </c>
      <c r="C220" s="61"/>
      <c r="D220" t="s">
        <v>2779</v>
      </c>
      <c r="E220" s="270" t="s">
        <v>2827</v>
      </c>
      <c r="F220" s="61"/>
      <c r="G220" s="413">
        <f>'Punten per wedstrijd'!C1321</f>
        <v>3</v>
      </c>
      <c r="H220" s="414">
        <f>'Punten per wedstrijd'!D1321</f>
        <v>2</v>
      </c>
      <c r="I220" s="415">
        <f>'Punten per wedstrijd'!E1321</f>
        <v>1</v>
      </c>
      <c r="J220" s="451" t="s">
        <v>788</v>
      </c>
      <c r="K220" s="285" t="s">
        <v>33</v>
      </c>
      <c r="L220" s="61"/>
      <c r="M220" t="s">
        <v>2744</v>
      </c>
      <c r="N220" s="270" t="s">
        <v>2298</v>
      </c>
      <c r="O220" s="61"/>
      <c r="P220" s="9">
        <f>SUM(Puntenklassement!D118)</f>
        <v>9150</v>
      </c>
    </row>
    <row r="221" spans="1:16" s="3" customFormat="1" ht="15.75" customHeight="1">
      <c r="A221" s="451" t="s">
        <v>789</v>
      </c>
      <c r="B221" s="106" t="s">
        <v>1337</v>
      </c>
      <c r="C221" s="84"/>
      <c r="D221" t="s">
        <v>2749</v>
      </c>
      <c r="E221" s="270" t="s">
        <v>2820</v>
      </c>
      <c r="F221" s="61"/>
      <c r="G221" s="413">
        <f>'Punten per wedstrijd'!C1273</f>
        <v>3</v>
      </c>
      <c r="H221" s="414">
        <f>'Punten per wedstrijd'!D1273</f>
        <v>1</v>
      </c>
      <c r="I221" s="415">
        <f>'Punten per wedstrijd'!E1273</f>
        <v>4</v>
      </c>
      <c r="J221" s="451" t="s">
        <v>789</v>
      </c>
      <c r="K221" s="107" t="s">
        <v>162</v>
      </c>
      <c r="L221" s="61"/>
      <c r="M221" t="s">
        <v>2751</v>
      </c>
      <c r="N221" s="270" t="s">
        <v>3901</v>
      </c>
      <c r="O221" s="61"/>
      <c r="P221" s="9">
        <f>SUM(Puntenklassement!D47)</f>
        <v>9091</v>
      </c>
    </row>
    <row r="222" spans="1:16" s="3" customFormat="1" ht="15.75" customHeight="1">
      <c r="A222" s="451" t="s">
        <v>790</v>
      </c>
      <c r="B222" s="107" t="s">
        <v>2720</v>
      </c>
      <c r="C222" s="61"/>
      <c r="D222" t="s">
        <v>2288</v>
      </c>
      <c r="E222" s="270" t="s">
        <v>3926</v>
      </c>
      <c r="F222" s="61"/>
      <c r="G222" s="413">
        <f>'Punten per wedstrijd'!C1389</f>
        <v>3</v>
      </c>
      <c r="H222" s="414">
        <f>'Punten per wedstrijd'!D1389</f>
        <v>1</v>
      </c>
      <c r="I222" s="415">
        <f>'Punten per wedstrijd'!E1389</f>
        <v>2</v>
      </c>
      <c r="J222" s="451" t="s">
        <v>790</v>
      </c>
      <c r="K222" s="107" t="s">
        <v>651</v>
      </c>
      <c r="L222" s="61"/>
      <c r="M222" t="s">
        <v>2755</v>
      </c>
      <c r="N222" s="270" t="s">
        <v>3896</v>
      </c>
      <c r="O222" s="61"/>
      <c r="P222" s="9">
        <f>SUM(Puntenklassement!D87)</f>
        <v>9072</v>
      </c>
    </row>
    <row r="223" spans="1:16" s="3" customFormat="1" ht="15.75" customHeight="1">
      <c r="A223" s="451" t="s">
        <v>791</v>
      </c>
      <c r="B223" s="106" t="s">
        <v>1342</v>
      </c>
      <c r="C223" s="61"/>
      <c r="D223" t="s">
        <v>3860</v>
      </c>
      <c r="E223" s="270" t="s">
        <v>3903</v>
      </c>
      <c r="F223" s="61"/>
      <c r="G223" s="413">
        <f>'Punten per wedstrijd'!C1281</f>
        <v>3</v>
      </c>
      <c r="H223" s="414">
        <f>'Punten per wedstrijd'!D1281</f>
        <v>1</v>
      </c>
      <c r="I223" s="415">
        <f>'Punten per wedstrijd'!E1281</f>
        <v>1</v>
      </c>
      <c r="J223" s="451" t="s">
        <v>791</v>
      </c>
      <c r="K223" s="107" t="s">
        <v>3626</v>
      </c>
      <c r="L223" s="61"/>
      <c r="M223" t="s">
        <v>3874</v>
      </c>
      <c r="N223" s="270" t="s">
        <v>3931</v>
      </c>
      <c r="O223" s="61"/>
      <c r="P223" s="9">
        <f>SUM(Puntenklassement!D60)</f>
        <v>9060</v>
      </c>
    </row>
    <row r="224" spans="1:16" s="3" customFormat="1" ht="15.75" customHeight="1">
      <c r="A224" s="451" t="s">
        <v>792</v>
      </c>
      <c r="B224" s="107" t="s">
        <v>2732</v>
      </c>
      <c r="C224" s="61"/>
      <c r="D224" t="s">
        <v>2291</v>
      </c>
      <c r="E224" s="270" t="s">
        <v>2827</v>
      </c>
      <c r="F224" s="61"/>
      <c r="G224" s="413">
        <f>'Punten per wedstrijd'!C1323</f>
        <v>2</v>
      </c>
      <c r="H224" s="414">
        <f>'Punten per wedstrijd'!D1323</f>
        <v>8</v>
      </c>
      <c r="I224" s="415">
        <f>'Punten per wedstrijd'!E1323</f>
        <v>4</v>
      </c>
      <c r="J224" s="451" t="s">
        <v>792</v>
      </c>
      <c r="K224" s="107" t="s">
        <v>2719</v>
      </c>
      <c r="L224" s="61"/>
      <c r="M224" t="s">
        <v>2274</v>
      </c>
      <c r="N224" s="270" t="s">
        <v>3928</v>
      </c>
      <c r="O224" s="61"/>
      <c r="P224" s="9">
        <f>SUM(Puntenklassement!D26)</f>
        <v>9053</v>
      </c>
    </row>
    <row r="225" spans="1:16" s="3" customFormat="1" ht="15.75" customHeight="1">
      <c r="A225" s="451" t="s">
        <v>793</v>
      </c>
      <c r="B225" s="107" t="s">
        <v>2197</v>
      </c>
      <c r="C225" s="61"/>
      <c r="D225" t="s">
        <v>2803</v>
      </c>
      <c r="E225" s="270" t="s">
        <v>3924</v>
      </c>
      <c r="F225" s="61"/>
      <c r="G225" s="413">
        <f>'Punten per wedstrijd'!C1296</f>
        <v>2</v>
      </c>
      <c r="H225" s="414">
        <f>'Punten per wedstrijd'!D1296</f>
        <v>8</v>
      </c>
      <c r="I225" s="415">
        <f>'Punten per wedstrijd'!E1296</f>
        <v>2</v>
      </c>
      <c r="J225" s="451" t="s">
        <v>793</v>
      </c>
      <c r="K225" s="285" t="s">
        <v>1665</v>
      </c>
      <c r="L225" s="61"/>
      <c r="M225" t="s">
        <v>2794</v>
      </c>
      <c r="N225" s="270" t="s">
        <v>3920</v>
      </c>
      <c r="O225" s="61"/>
      <c r="P225" s="9">
        <f>SUM(Puntenklassement!D22)</f>
        <v>9040</v>
      </c>
    </row>
    <row r="226" spans="1:16" s="3" customFormat="1" ht="15.75" customHeight="1">
      <c r="A226" s="451" t="s">
        <v>794</v>
      </c>
      <c r="B226" s="107" t="s">
        <v>2209</v>
      </c>
      <c r="C226" s="61"/>
      <c r="D226" t="s">
        <v>2788</v>
      </c>
      <c r="E226" s="270" t="s">
        <v>3925</v>
      </c>
      <c r="F226" s="61"/>
      <c r="G226" s="413">
        <f>'Punten per wedstrijd'!C1342</f>
        <v>2</v>
      </c>
      <c r="H226" s="414">
        <f>'Punten per wedstrijd'!D1342</f>
        <v>8</v>
      </c>
      <c r="I226" s="415">
        <f>'Punten per wedstrijd'!E1342</f>
        <v>2</v>
      </c>
      <c r="J226" s="451" t="s">
        <v>794</v>
      </c>
      <c r="K226" s="284" t="s">
        <v>3631</v>
      </c>
      <c r="L226" s="61"/>
      <c r="M226" t="s">
        <v>3879</v>
      </c>
      <c r="N226" s="270" t="s">
        <v>2835</v>
      </c>
      <c r="O226" s="61"/>
      <c r="P226" s="9">
        <f>SUM(Puntenklassement!D84)</f>
        <v>8973</v>
      </c>
    </row>
    <row r="227" spans="1:16" s="3" customFormat="1" ht="15.75" customHeight="1">
      <c r="A227" s="451" t="s">
        <v>795</v>
      </c>
      <c r="B227" s="107" t="s">
        <v>2714</v>
      </c>
      <c r="C227" s="61"/>
      <c r="D227" t="s">
        <v>2167</v>
      </c>
      <c r="E227" s="270" t="s">
        <v>3928</v>
      </c>
      <c r="F227" s="61"/>
      <c r="G227" s="413">
        <f>'Punten per wedstrijd'!C1328</f>
        <v>2</v>
      </c>
      <c r="H227" s="414">
        <f>'Punten per wedstrijd'!D1328</f>
        <v>6</v>
      </c>
      <c r="I227" s="415">
        <f>'Punten per wedstrijd'!E1328</f>
        <v>5</v>
      </c>
      <c r="J227" s="451" t="s">
        <v>795</v>
      </c>
      <c r="K227" s="107" t="s">
        <v>180</v>
      </c>
      <c r="L227" s="61"/>
      <c r="M227" t="s">
        <v>3868</v>
      </c>
      <c r="N227" s="270" t="s">
        <v>2829</v>
      </c>
      <c r="O227" s="61"/>
      <c r="P227" s="9">
        <f>SUM(Puntenklassement!D128)</f>
        <v>8953</v>
      </c>
    </row>
    <row r="228" spans="1:16" s="3" customFormat="1" ht="15.75" customHeight="1">
      <c r="A228" s="451" t="s">
        <v>796</v>
      </c>
      <c r="B228" s="107" t="s">
        <v>2198</v>
      </c>
      <c r="C228" s="61"/>
      <c r="D228" t="s">
        <v>2792</v>
      </c>
      <c r="E228" s="270" t="s">
        <v>3926</v>
      </c>
      <c r="F228" s="61"/>
      <c r="G228" s="413">
        <f>'Punten per wedstrijd'!C1353</f>
        <v>2</v>
      </c>
      <c r="H228" s="414">
        <f>'Punten per wedstrijd'!D1353</f>
        <v>6</v>
      </c>
      <c r="I228" s="415">
        <f>'Punten per wedstrijd'!E1353</f>
        <v>3</v>
      </c>
      <c r="J228" s="451" t="s">
        <v>796</v>
      </c>
      <c r="K228" s="285" t="s">
        <v>15</v>
      </c>
      <c r="L228" s="61"/>
      <c r="M228" t="s">
        <v>2771</v>
      </c>
      <c r="N228" s="270" t="s">
        <v>3897</v>
      </c>
      <c r="O228" s="61"/>
      <c r="P228" s="9">
        <f>SUM(Puntenklassement!D39)</f>
        <v>8934</v>
      </c>
    </row>
    <row r="229" spans="1:16" s="3" customFormat="1" ht="15.75" customHeight="1">
      <c r="A229" s="451" t="s">
        <v>797</v>
      </c>
      <c r="B229" s="107" t="s">
        <v>3630</v>
      </c>
      <c r="C229" s="61"/>
      <c r="D229" t="s">
        <v>3878</v>
      </c>
      <c r="E229" s="270" t="s">
        <v>3936</v>
      </c>
      <c r="F229" s="61"/>
      <c r="G229" s="413">
        <f>'Punten per wedstrijd'!C1344</f>
        <v>2</v>
      </c>
      <c r="H229" s="414">
        <f>'Punten per wedstrijd'!D1344</f>
        <v>5</v>
      </c>
      <c r="I229" s="415">
        <f>'Punten per wedstrijd'!E1344</f>
        <v>4</v>
      </c>
      <c r="J229" s="451" t="s">
        <v>797</v>
      </c>
      <c r="K229" s="107" t="s">
        <v>2731</v>
      </c>
      <c r="L229" s="61"/>
      <c r="M229" t="s">
        <v>2808</v>
      </c>
      <c r="N229" s="270" t="s">
        <v>3932</v>
      </c>
      <c r="O229" s="61"/>
      <c r="P229" s="9">
        <f>SUM(Puntenklassement!D58)</f>
        <v>8898</v>
      </c>
    </row>
    <row r="230" spans="1:16" s="3" customFormat="1" ht="15.75" customHeight="1">
      <c r="A230" s="451" t="s">
        <v>798</v>
      </c>
      <c r="B230" s="107" t="s">
        <v>2210</v>
      </c>
      <c r="C230" s="61"/>
      <c r="D230" t="s">
        <v>2801</v>
      </c>
      <c r="E230" s="270" t="s">
        <v>3922</v>
      </c>
      <c r="F230" s="61"/>
      <c r="G230" s="413">
        <f>'Punten per wedstrijd'!C1361</f>
        <v>2</v>
      </c>
      <c r="H230" s="414">
        <f>'Punten per wedstrijd'!D1361</f>
        <v>5</v>
      </c>
      <c r="I230" s="415">
        <f>'Punten per wedstrijd'!E1361</f>
        <v>2</v>
      </c>
      <c r="J230" s="451" t="s">
        <v>798</v>
      </c>
      <c r="K230" s="107" t="s">
        <v>2710</v>
      </c>
      <c r="L230" s="61"/>
      <c r="M230" t="s">
        <v>2282</v>
      </c>
      <c r="N230" s="270" t="s">
        <v>3912</v>
      </c>
      <c r="O230" s="61"/>
      <c r="P230" s="9">
        <f>SUM(Puntenklassement!D52)</f>
        <v>8865</v>
      </c>
    </row>
    <row r="231" spans="1:16" s="3" customFormat="1" ht="15.75" customHeight="1">
      <c r="A231" s="451" t="s">
        <v>799</v>
      </c>
      <c r="B231" s="284" t="s">
        <v>3613</v>
      </c>
      <c r="C231" s="61"/>
      <c r="D231" t="s">
        <v>2811</v>
      </c>
      <c r="E231" s="270" t="s">
        <v>3934</v>
      </c>
      <c r="F231" s="61"/>
      <c r="G231" s="413">
        <f>'Punten per wedstrijd'!C1272</f>
        <v>2</v>
      </c>
      <c r="H231" s="414">
        <f>'Punten per wedstrijd'!D1272</f>
        <v>4</v>
      </c>
      <c r="I231" s="415">
        <f>'Punten per wedstrijd'!E1272</f>
        <v>4</v>
      </c>
      <c r="J231" s="451" t="s">
        <v>799</v>
      </c>
      <c r="K231" s="284" t="s">
        <v>3640</v>
      </c>
      <c r="L231" s="61"/>
      <c r="M231" t="s">
        <v>3889</v>
      </c>
      <c r="N231" s="270" t="s">
        <v>3938</v>
      </c>
      <c r="O231" s="61"/>
      <c r="P231" s="9">
        <f>SUM(Puntenklassement!D125)</f>
        <v>8848</v>
      </c>
    </row>
    <row r="232" spans="1:16" s="3" customFormat="1" ht="15.75" customHeight="1">
      <c r="A232" s="451" t="s">
        <v>800</v>
      </c>
      <c r="B232" s="284" t="s">
        <v>3637</v>
      </c>
      <c r="C232" s="61"/>
      <c r="D232" t="s">
        <v>3885</v>
      </c>
      <c r="E232" s="270" t="s">
        <v>3936</v>
      </c>
      <c r="F232" s="61"/>
      <c r="G232" s="413">
        <f>'Punten per wedstrijd'!C1378</f>
        <v>2</v>
      </c>
      <c r="H232" s="414">
        <f>'Punten per wedstrijd'!D1378</f>
        <v>4</v>
      </c>
      <c r="I232" s="415">
        <f>'Punten per wedstrijd'!E1378</f>
        <v>2</v>
      </c>
      <c r="J232" s="451" t="s">
        <v>800</v>
      </c>
      <c r="K232" s="285" t="s">
        <v>31</v>
      </c>
      <c r="L232" s="61"/>
      <c r="M232" t="s">
        <v>2758</v>
      </c>
      <c r="N232" s="270" t="s">
        <v>2299</v>
      </c>
      <c r="O232" s="61"/>
      <c r="P232" s="9">
        <f>SUM(Puntenklassement!D112)</f>
        <v>8832</v>
      </c>
    </row>
    <row r="233" spans="1:16" s="3" customFormat="1" ht="15.75" customHeight="1">
      <c r="A233" s="451" t="s">
        <v>801</v>
      </c>
      <c r="B233" s="284" t="s">
        <v>142</v>
      </c>
      <c r="C233" s="61"/>
      <c r="D233" t="s">
        <v>2760</v>
      </c>
      <c r="E233" s="270" t="s">
        <v>2298</v>
      </c>
      <c r="F233" s="61"/>
      <c r="G233" s="413">
        <f>'Punten per wedstrijd'!C1364</f>
        <v>2</v>
      </c>
      <c r="H233" s="414">
        <f>'Punten per wedstrijd'!D1364</f>
        <v>4</v>
      </c>
      <c r="I233" s="415">
        <f>'Punten per wedstrijd'!E1364</f>
        <v>1</v>
      </c>
      <c r="J233" s="451" t="s">
        <v>801</v>
      </c>
      <c r="K233" s="284" t="s">
        <v>3618</v>
      </c>
      <c r="L233" s="61"/>
      <c r="M233" t="s">
        <v>2816</v>
      </c>
      <c r="N233" s="270" t="s">
        <v>2836</v>
      </c>
      <c r="O233" s="61"/>
      <c r="P233" s="9">
        <f>SUM(Puntenklassement!D25)</f>
        <v>8764</v>
      </c>
    </row>
    <row r="234" spans="1:16" s="3" customFormat="1" ht="15.75" customHeight="1">
      <c r="A234" s="451" t="s">
        <v>802</v>
      </c>
      <c r="B234" s="107" t="s">
        <v>155</v>
      </c>
      <c r="C234" s="61"/>
      <c r="D234" t="s">
        <v>2754</v>
      </c>
      <c r="E234" s="270" t="s">
        <v>2821</v>
      </c>
      <c r="F234" s="61"/>
      <c r="G234" s="413">
        <f>'Punten per wedstrijd'!C1399</f>
        <v>2</v>
      </c>
      <c r="H234" s="414">
        <f>'Punten per wedstrijd'!D1399</f>
        <v>3</v>
      </c>
      <c r="I234" s="415">
        <f>'Punten per wedstrijd'!E1399</f>
        <v>3</v>
      </c>
      <c r="J234" s="451" t="s">
        <v>802</v>
      </c>
      <c r="K234" s="107" t="s">
        <v>2202</v>
      </c>
      <c r="L234" s="61"/>
      <c r="M234" t="s">
        <v>3865</v>
      </c>
      <c r="N234" s="270" t="s">
        <v>3912</v>
      </c>
      <c r="O234" s="61"/>
      <c r="P234" s="9">
        <f>SUM(Puntenklassement!D74)</f>
        <v>8730</v>
      </c>
    </row>
    <row r="235" spans="1:16" s="3" customFormat="1" ht="15.75" customHeight="1">
      <c r="A235" s="451" t="s">
        <v>803</v>
      </c>
      <c r="B235" s="107" t="s">
        <v>2710</v>
      </c>
      <c r="C235" s="61"/>
      <c r="D235" t="s">
        <v>2282</v>
      </c>
      <c r="E235" s="270" t="s">
        <v>3912</v>
      </c>
      <c r="F235" s="61"/>
      <c r="G235" s="413">
        <f>'Punten per wedstrijd'!C1319</f>
        <v>2</v>
      </c>
      <c r="H235" s="414">
        <f>'Punten per wedstrijd'!D1319</f>
        <v>3</v>
      </c>
      <c r="I235" s="415">
        <f>'Punten per wedstrijd'!E1319</f>
        <v>2</v>
      </c>
      <c r="J235" s="451" t="s">
        <v>803</v>
      </c>
      <c r="K235" s="285" t="s">
        <v>1653</v>
      </c>
      <c r="L235" s="61"/>
      <c r="M235" t="s">
        <v>2745</v>
      </c>
      <c r="N235" s="270" t="s">
        <v>3898</v>
      </c>
      <c r="O235" s="61"/>
      <c r="P235" s="9">
        <f>SUM(Puntenklassement!D19)</f>
        <v>8715</v>
      </c>
    </row>
    <row r="236" spans="1:16" s="3" customFormat="1" ht="15.75" customHeight="1">
      <c r="A236" s="451" t="s">
        <v>804</v>
      </c>
      <c r="B236" s="285" t="s">
        <v>25</v>
      </c>
      <c r="C236" s="61"/>
      <c r="D236" t="s">
        <v>2767</v>
      </c>
      <c r="E236" s="270" t="s">
        <v>3891</v>
      </c>
      <c r="F236" s="61"/>
      <c r="G236" s="413">
        <f>'Punten per wedstrijd'!C1346</f>
        <v>2</v>
      </c>
      <c r="H236" s="414">
        <f>'Punten per wedstrijd'!D1346</f>
        <v>3</v>
      </c>
      <c r="I236" s="415">
        <f>'Punten per wedstrijd'!E1346</f>
        <v>0</v>
      </c>
      <c r="J236" s="451" t="s">
        <v>804</v>
      </c>
      <c r="K236" s="285" t="s">
        <v>11</v>
      </c>
      <c r="L236" s="61"/>
      <c r="M236" t="s">
        <v>2772</v>
      </c>
      <c r="N236" s="270" t="s">
        <v>2298</v>
      </c>
      <c r="O236" s="61"/>
      <c r="P236" s="9">
        <f>SUM(Puntenklassement!D28)</f>
        <v>8699</v>
      </c>
    </row>
    <row r="237" spans="1:16" s="3" customFormat="1" ht="15.75" customHeight="1">
      <c r="A237" s="451" t="s">
        <v>805</v>
      </c>
      <c r="B237" s="107" t="s">
        <v>2220</v>
      </c>
      <c r="C237" s="61"/>
      <c r="D237" t="s">
        <v>2775</v>
      </c>
      <c r="E237" s="270" t="s">
        <v>2822</v>
      </c>
      <c r="F237" s="61"/>
      <c r="G237" s="413">
        <f>'Punten per wedstrijd'!C1318</f>
        <v>2</v>
      </c>
      <c r="H237" s="414">
        <f>'Punten per wedstrijd'!D1318</f>
        <v>2</v>
      </c>
      <c r="I237" s="415">
        <f>'Punten per wedstrijd'!E1318</f>
        <v>4</v>
      </c>
      <c r="J237" s="451" t="s">
        <v>805</v>
      </c>
      <c r="K237" s="107" t="s">
        <v>2847</v>
      </c>
      <c r="L237" s="61"/>
      <c r="M237" t="s">
        <v>2278</v>
      </c>
      <c r="N237" s="270" t="s">
        <v>3929</v>
      </c>
      <c r="O237" s="61"/>
      <c r="P237" s="9">
        <f>SUM(Puntenklassement!D15)</f>
        <v>8650</v>
      </c>
    </row>
    <row r="238" spans="1:16" s="3" customFormat="1" ht="15.75" customHeight="1">
      <c r="A238" s="451" t="s">
        <v>806</v>
      </c>
      <c r="B238" s="284" t="s">
        <v>3616</v>
      </c>
      <c r="C238" s="61"/>
      <c r="D238" t="s">
        <v>2814</v>
      </c>
      <c r="E238" s="270" t="s">
        <v>2301</v>
      </c>
      <c r="F238" s="61"/>
      <c r="G238" s="413">
        <f>'Punten per wedstrijd'!C1285</f>
        <v>2</v>
      </c>
      <c r="H238" s="414">
        <f>'Punten per wedstrijd'!D1285</f>
        <v>2</v>
      </c>
      <c r="I238" s="415">
        <f>'Punten per wedstrijd'!E1285</f>
        <v>3</v>
      </c>
      <c r="J238" s="451" t="s">
        <v>806</v>
      </c>
      <c r="K238" s="107" t="s">
        <v>2201</v>
      </c>
      <c r="L238" s="61"/>
      <c r="M238" t="s">
        <v>2802</v>
      </c>
      <c r="N238" s="270" t="s">
        <v>3925</v>
      </c>
      <c r="O238" s="61"/>
      <c r="P238" s="9">
        <f>SUM(Puntenklassement!D48)</f>
        <v>8619</v>
      </c>
    </row>
    <row r="239" spans="1:16" s="3" customFormat="1" ht="15.75" customHeight="1">
      <c r="A239" s="451" t="s">
        <v>807</v>
      </c>
      <c r="B239" s="107" t="s">
        <v>3615</v>
      </c>
      <c r="C239" s="61"/>
      <c r="D239" t="s">
        <v>2813</v>
      </c>
      <c r="E239" s="270" t="s">
        <v>3936</v>
      </c>
      <c r="F239" s="61"/>
      <c r="G239" s="413">
        <f>'Punten per wedstrijd'!C1280</f>
        <v>2</v>
      </c>
      <c r="H239" s="414">
        <f>'Punten per wedstrijd'!D1280</f>
        <v>2</v>
      </c>
      <c r="I239" s="415">
        <f>'Punten per wedstrijd'!E1280</f>
        <v>2</v>
      </c>
      <c r="J239" s="451" t="s">
        <v>807</v>
      </c>
      <c r="K239" s="107" t="s">
        <v>633</v>
      </c>
      <c r="L239" s="61"/>
      <c r="M239" t="s">
        <v>2776</v>
      </c>
      <c r="N239" s="270" t="s">
        <v>3914</v>
      </c>
      <c r="O239" s="61"/>
      <c r="P239" s="9">
        <f>SUM(Puntenklassement!D32)</f>
        <v>8597</v>
      </c>
    </row>
    <row r="240" spans="1:16" s="3" customFormat="1" ht="15.75" customHeight="1">
      <c r="A240" s="451" t="s">
        <v>808</v>
      </c>
      <c r="B240" s="107" t="s">
        <v>2713</v>
      </c>
      <c r="C240" s="61"/>
      <c r="D240" t="s">
        <v>2297</v>
      </c>
      <c r="E240" s="270" t="s">
        <v>2826</v>
      </c>
      <c r="F240" s="61"/>
      <c r="G240" s="413">
        <f>'Punten per wedstrijd'!C1375</f>
        <v>2</v>
      </c>
      <c r="H240" s="414">
        <f>'Punten per wedstrijd'!D1375</f>
        <v>2</v>
      </c>
      <c r="I240" s="415">
        <f>'Punten per wedstrijd'!E1375</f>
        <v>2</v>
      </c>
      <c r="J240" s="451" t="s">
        <v>808</v>
      </c>
      <c r="K240" s="106" t="s">
        <v>1343</v>
      </c>
      <c r="L240" s="61"/>
      <c r="M240" t="s">
        <v>2752</v>
      </c>
      <c r="N240" s="270" t="s">
        <v>3904</v>
      </c>
      <c r="O240" s="61"/>
      <c r="P240" s="9">
        <f>SUM(Puntenklassement!D81)</f>
        <v>8565</v>
      </c>
    </row>
    <row r="241" spans="1:16" s="3" customFormat="1" ht="15.75" customHeight="1">
      <c r="A241" s="451" t="s">
        <v>809</v>
      </c>
      <c r="B241" s="285" t="s">
        <v>1671</v>
      </c>
      <c r="C241" s="61"/>
      <c r="D241" t="s">
        <v>2798</v>
      </c>
      <c r="E241" s="270" t="s">
        <v>3912</v>
      </c>
      <c r="F241" s="61"/>
      <c r="G241" s="413">
        <f>'Punten per wedstrijd'!C1394</f>
        <v>2</v>
      </c>
      <c r="H241" s="414">
        <f>'Punten per wedstrijd'!D1394</f>
        <v>1</v>
      </c>
      <c r="I241" s="415">
        <f>'Punten per wedstrijd'!E1394</f>
        <v>8</v>
      </c>
      <c r="J241" s="451" t="s">
        <v>809</v>
      </c>
      <c r="K241" s="284" t="s">
        <v>3620</v>
      </c>
      <c r="L241" s="61"/>
      <c r="M241" t="s">
        <v>2819</v>
      </c>
      <c r="N241" s="270" t="s">
        <v>3936</v>
      </c>
      <c r="O241" s="61"/>
      <c r="P241" s="9">
        <f>SUM(Puntenklassement!D41)</f>
        <v>8542</v>
      </c>
    </row>
    <row r="242" spans="1:16" s="3" customFormat="1" ht="15.75" customHeight="1">
      <c r="A242" s="451" t="s">
        <v>810</v>
      </c>
      <c r="B242" s="284" t="s">
        <v>3635</v>
      </c>
      <c r="C242" s="61"/>
      <c r="D242" t="s">
        <v>3883</v>
      </c>
      <c r="E242" s="270" t="s">
        <v>2836</v>
      </c>
      <c r="F242" s="61"/>
      <c r="G242" s="413">
        <f>'Punten per wedstrijd'!C1368</f>
        <v>2</v>
      </c>
      <c r="H242" s="414">
        <f>'Punten per wedstrijd'!D1368</f>
        <v>1</v>
      </c>
      <c r="I242" s="415">
        <f>'Punten per wedstrijd'!E1368</f>
        <v>1</v>
      </c>
      <c r="J242" s="451" t="s">
        <v>810</v>
      </c>
      <c r="K242" s="106" t="s">
        <v>1349</v>
      </c>
      <c r="L242" s="61"/>
      <c r="M242" t="s">
        <v>2750</v>
      </c>
      <c r="N242" s="270" t="s">
        <v>3908</v>
      </c>
      <c r="O242" s="61"/>
      <c r="P242" s="9">
        <f>SUM(Puntenklassement!D98)</f>
        <v>8536</v>
      </c>
    </row>
    <row r="243" spans="1:16" s="3" customFormat="1" ht="15.75" customHeight="1">
      <c r="A243" s="451" t="s">
        <v>811</v>
      </c>
      <c r="B243" s="107" t="s">
        <v>2722</v>
      </c>
      <c r="C243" s="61"/>
      <c r="D243" t="s">
        <v>2804</v>
      </c>
      <c r="E243" s="270" t="s">
        <v>3925</v>
      </c>
      <c r="F243" s="61"/>
      <c r="G243" s="413">
        <f>'Punten per wedstrijd'!C1363</f>
        <v>2</v>
      </c>
      <c r="H243" s="414">
        <f>'Punten per wedstrijd'!D1363</f>
        <v>1</v>
      </c>
      <c r="I243" s="415">
        <f>'Punten per wedstrijd'!E1363</f>
        <v>0</v>
      </c>
      <c r="J243" s="451" t="s">
        <v>811</v>
      </c>
      <c r="K243" s="107" t="s">
        <v>3615</v>
      </c>
      <c r="L243" s="61"/>
      <c r="M243" t="s">
        <v>2813</v>
      </c>
      <c r="N243" s="270" t="s">
        <v>3936</v>
      </c>
      <c r="O243" s="61"/>
      <c r="P243" s="9">
        <f>SUM(Puntenklassement!D13)</f>
        <v>8526</v>
      </c>
    </row>
    <row r="244" spans="1:16" s="3" customFormat="1" ht="15.75" customHeight="1">
      <c r="A244" s="451" t="s">
        <v>812</v>
      </c>
      <c r="B244" s="106" t="s">
        <v>1344</v>
      </c>
      <c r="C244" s="61"/>
      <c r="D244" t="s">
        <v>2759</v>
      </c>
      <c r="E244" s="270" t="s">
        <v>3900</v>
      </c>
      <c r="F244" s="61"/>
      <c r="G244" s="413">
        <f>'Punten per wedstrijd'!C1298</f>
        <v>2</v>
      </c>
      <c r="H244" s="414">
        <f>'Punten per wedstrijd'!D1298</f>
        <v>0</v>
      </c>
      <c r="I244" s="415">
        <f>'Punten per wedstrijd'!E1298</f>
        <v>2</v>
      </c>
      <c r="J244" s="451" t="s">
        <v>812</v>
      </c>
      <c r="K244" s="107" t="s">
        <v>155</v>
      </c>
      <c r="L244" s="61"/>
      <c r="M244" t="s">
        <v>2754</v>
      </c>
      <c r="N244" s="270" t="s">
        <v>2821</v>
      </c>
      <c r="O244" s="61"/>
      <c r="P244" s="9">
        <f>SUM(Puntenklassement!D132)</f>
        <v>8492</v>
      </c>
    </row>
    <row r="245" spans="1:16" s="3" customFormat="1" ht="15.75" customHeight="1">
      <c r="A245" s="451" t="s">
        <v>813</v>
      </c>
      <c r="B245" s="284" t="s">
        <v>3619</v>
      </c>
      <c r="C245" s="61"/>
      <c r="D245" t="s">
        <v>2817</v>
      </c>
      <c r="E245" s="270" t="s">
        <v>3923</v>
      </c>
      <c r="F245" s="61"/>
      <c r="G245" s="413">
        <f>'Punten per wedstrijd'!C1302</f>
        <v>1</v>
      </c>
      <c r="H245" s="414">
        <f>'Punten per wedstrijd'!D1302</f>
        <v>9</v>
      </c>
      <c r="I245" s="415">
        <f>'Punten per wedstrijd'!E1302</f>
        <v>4</v>
      </c>
      <c r="J245" s="451" t="s">
        <v>813</v>
      </c>
      <c r="K245" s="107" t="s">
        <v>2203</v>
      </c>
      <c r="L245" s="61"/>
      <c r="M245" t="s">
        <v>2793</v>
      </c>
      <c r="N245" s="270" t="s">
        <v>3921</v>
      </c>
      <c r="O245" s="61"/>
      <c r="P245" s="9">
        <f>SUM(Puntenklassement!D69)</f>
        <v>8452</v>
      </c>
    </row>
    <row r="246" spans="1:16" s="3" customFormat="1" ht="15.75" customHeight="1">
      <c r="A246" s="451" t="s">
        <v>814</v>
      </c>
      <c r="B246" s="285" t="s">
        <v>15</v>
      </c>
      <c r="C246" s="61"/>
      <c r="D246" t="s">
        <v>2771</v>
      </c>
      <c r="E246" s="270" t="s">
        <v>3897</v>
      </c>
      <c r="F246" s="61"/>
      <c r="G246" s="413">
        <f>'Punten per wedstrijd'!C1306</f>
        <v>1</v>
      </c>
      <c r="H246" s="414">
        <f>'Punten per wedstrijd'!D1306</f>
        <v>7</v>
      </c>
      <c r="I246" s="415">
        <f>'Punten per wedstrijd'!E1306</f>
        <v>3</v>
      </c>
      <c r="J246" s="451" t="s">
        <v>814</v>
      </c>
      <c r="K246" s="107" t="s">
        <v>639</v>
      </c>
      <c r="L246" s="61"/>
      <c r="M246" t="s">
        <v>3869</v>
      </c>
      <c r="N246" s="270" t="s">
        <v>2827</v>
      </c>
      <c r="O246" s="61"/>
      <c r="P246" s="9">
        <f>SUM(Puntenklassement!D37)</f>
        <v>8424</v>
      </c>
    </row>
    <row r="247" spans="1:16" s="3" customFormat="1" ht="15.75" customHeight="1">
      <c r="A247" s="452" t="s">
        <v>1950</v>
      </c>
      <c r="B247" s="107" t="s">
        <v>2201</v>
      </c>
      <c r="C247" s="61"/>
      <c r="D247" t="s">
        <v>2802</v>
      </c>
      <c r="E247" s="270" t="s">
        <v>3925</v>
      </c>
      <c r="F247" s="61"/>
      <c r="G247" s="413">
        <f>'Punten per wedstrijd'!C1315</f>
        <v>1</v>
      </c>
      <c r="H247" s="414">
        <f>'Punten per wedstrijd'!D1315</f>
        <v>6</v>
      </c>
      <c r="I247" s="415">
        <f>'Punten per wedstrijd'!E1315</f>
        <v>4</v>
      </c>
      <c r="J247" s="452" t="s">
        <v>1950</v>
      </c>
      <c r="K247" s="107" t="s">
        <v>683</v>
      </c>
      <c r="L247" s="61"/>
      <c r="M247" t="s">
        <v>2740</v>
      </c>
      <c r="N247" s="270" t="s">
        <v>3892</v>
      </c>
      <c r="O247" s="61"/>
      <c r="P247" s="9">
        <f>SUM(Puntenklassement!D99)</f>
        <v>8421</v>
      </c>
    </row>
    <row r="248" spans="1:16" s="3" customFormat="1" ht="15.75" customHeight="1">
      <c r="A248" s="452" t="s">
        <v>2169</v>
      </c>
      <c r="B248" s="107" t="s">
        <v>2711</v>
      </c>
      <c r="C248" s="61"/>
      <c r="D248" t="s">
        <v>3870</v>
      </c>
      <c r="E248" s="270" t="s">
        <v>3928</v>
      </c>
      <c r="F248" s="61"/>
      <c r="G248" s="413">
        <f>'Punten per wedstrijd'!C1347</f>
        <v>1</v>
      </c>
      <c r="H248" s="414">
        <f>'Punten per wedstrijd'!D1347</f>
        <v>5</v>
      </c>
      <c r="I248" s="415">
        <f>'Punten per wedstrijd'!E1347</f>
        <v>8</v>
      </c>
      <c r="J248" s="452" t="s">
        <v>2169</v>
      </c>
      <c r="K248" s="285" t="s">
        <v>1</v>
      </c>
      <c r="L248" s="61"/>
      <c r="M248" t="s">
        <v>2799</v>
      </c>
      <c r="N248" s="270" t="s">
        <v>3920</v>
      </c>
      <c r="O248" s="61"/>
      <c r="P248" s="9">
        <f>SUM(Puntenklassement!D8)</f>
        <v>8415</v>
      </c>
    </row>
    <row r="249" spans="1:16" s="3" customFormat="1" ht="15.75" customHeight="1">
      <c r="A249" s="452" t="s">
        <v>2170</v>
      </c>
      <c r="B249" s="107" t="s">
        <v>2203</v>
      </c>
      <c r="C249" s="61"/>
      <c r="D249" t="s">
        <v>2793</v>
      </c>
      <c r="E249" s="270" t="s">
        <v>3921</v>
      </c>
      <c r="F249" s="61"/>
      <c r="G249" s="413">
        <f>'Punten per wedstrijd'!C1336</f>
        <v>1</v>
      </c>
      <c r="H249" s="414">
        <f>'Punten per wedstrijd'!D1336</f>
        <v>5</v>
      </c>
      <c r="I249" s="415">
        <f>'Punten per wedstrijd'!E1336</f>
        <v>4</v>
      </c>
      <c r="J249" s="452" t="s">
        <v>2170</v>
      </c>
      <c r="K249" s="284" t="s">
        <v>3614</v>
      </c>
      <c r="L249" s="61"/>
      <c r="M249" t="s">
        <v>2812</v>
      </c>
      <c r="N249" s="270" t="s">
        <v>3935</v>
      </c>
      <c r="O249" s="61"/>
      <c r="P249" s="9">
        <f>SUM(Puntenklassement!D11)</f>
        <v>8388</v>
      </c>
    </row>
    <row r="250" spans="1:16" s="3" customFormat="1" ht="15.75" customHeight="1">
      <c r="A250" s="452" t="s">
        <v>2171</v>
      </c>
      <c r="B250" s="284" t="s">
        <v>3629</v>
      </c>
      <c r="C250" s="61"/>
      <c r="D250" t="s">
        <v>3877</v>
      </c>
      <c r="E250" s="270" t="s">
        <v>3938</v>
      </c>
      <c r="F250" s="61"/>
      <c r="G250" s="413">
        <f>'Punten per wedstrijd'!C1339</f>
        <v>1</v>
      </c>
      <c r="H250" s="414">
        <f>'Punten per wedstrijd'!D1339</f>
        <v>5</v>
      </c>
      <c r="I250" s="415">
        <f>'Punten per wedstrijd'!E1339</f>
        <v>2</v>
      </c>
      <c r="J250" s="452" t="s">
        <v>2171</v>
      </c>
      <c r="K250" s="284" t="s">
        <v>3629</v>
      </c>
      <c r="L250" s="61"/>
      <c r="M250" t="s">
        <v>3877</v>
      </c>
      <c r="N250" s="270" t="s">
        <v>3938</v>
      </c>
      <c r="O250" s="61"/>
      <c r="P250" s="9">
        <f>SUM(Puntenklassement!D72)</f>
        <v>8387</v>
      </c>
    </row>
    <row r="251" spans="1:16" s="3" customFormat="1" ht="15.75" customHeight="1">
      <c r="A251" s="452" t="s">
        <v>2172</v>
      </c>
      <c r="B251" s="284" t="s">
        <v>3636</v>
      </c>
      <c r="C251" s="61"/>
      <c r="D251" t="s">
        <v>3884</v>
      </c>
      <c r="E251" s="270" t="s">
        <v>3931</v>
      </c>
      <c r="F251" s="61"/>
      <c r="G251" s="413">
        <f>'Punten per wedstrijd'!C1377</f>
        <v>1</v>
      </c>
      <c r="H251" s="414">
        <f>'Punten per wedstrijd'!D1377</f>
        <v>5</v>
      </c>
      <c r="I251" s="415">
        <f>'Punten per wedstrijd'!E1377</f>
        <v>1</v>
      </c>
      <c r="J251" s="452" t="s">
        <v>2172</v>
      </c>
      <c r="K251" s="107" t="s">
        <v>141</v>
      </c>
      <c r="L251" s="61"/>
      <c r="M251" t="s">
        <v>2769</v>
      </c>
      <c r="N251" s="270" t="s">
        <v>2299</v>
      </c>
      <c r="O251" s="61"/>
      <c r="P251" s="9">
        <f>SUM(Puntenklassement!D64)</f>
        <v>8334</v>
      </c>
    </row>
    <row r="252" spans="1:16" s="3" customFormat="1" ht="15.75" customHeight="1">
      <c r="A252" s="452" t="s">
        <v>2173</v>
      </c>
      <c r="B252" s="107" t="s">
        <v>2706</v>
      </c>
      <c r="C252" s="61"/>
      <c r="D252" t="s">
        <v>2284</v>
      </c>
      <c r="E252" s="270" t="s">
        <v>2824</v>
      </c>
      <c r="F252" s="61"/>
      <c r="G252" s="413">
        <f>'Punten per wedstrijd'!C1284</f>
        <v>1</v>
      </c>
      <c r="H252" s="414">
        <f>'Punten per wedstrijd'!D1284</f>
        <v>4</v>
      </c>
      <c r="I252" s="415">
        <f>'Punten per wedstrijd'!E1284</f>
        <v>5</v>
      </c>
      <c r="J252" s="452" t="s">
        <v>2173</v>
      </c>
      <c r="K252" s="284" t="s">
        <v>3628</v>
      </c>
      <c r="L252" s="61"/>
      <c r="M252" t="s">
        <v>3876</v>
      </c>
      <c r="N252" s="270" t="s">
        <v>2834</v>
      </c>
      <c r="O252" s="61"/>
      <c r="P252" s="9">
        <f>SUM(Puntenklassement!D71)</f>
        <v>8300</v>
      </c>
    </row>
    <row r="253" spans="1:16" s="3" customFormat="1" ht="15.75" customHeight="1">
      <c r="A253" s="452" t="s">
        <v>2174</v>
      </c>
      <c r="B253" s="285" t="s">
        <v>11</v>
      </c>
      <c r="C253" s="61"/>
      <c r="D253" t="s">
        <v>2772</v>
      </c>
      <c r="E253" s="270" t="s">
        <v>2298</v>
      </c>
      <c r="F253" s="61"/>
      <c r="G253" s="413">
        <f>'Punten per wedstrijd'!C1295</f>
        <v>1</v>
      </c>
      <c r="H253" s="414">
        <f>'Punten per wedstrijd'!D1295</f>
        <v>4</v>
      </c>
      <c r="I253" s="415">
        <f>'Punten per wedstrijd'!E1295</f>
        <v>3</v>
      </c>
      <c r="J253" s="452" t="s">
        <v>2174</v>
      </c>
      <c r="K253" s="285" t="s">
        <v>1661</v>
      </c>
      <c r="L253" s="61"/>
      <c r="M253" t="s">
        <v>2756</v>
      </c>
      <c r="N253" s="270" t="s">
        <v>2821</v>
      </c>
      <c r="O253" s="61"/>
      <c r="P253" s="9">
        <f>SUM(Puntenklassement!D27)</f>
        <v>8300</v>
      </c>
    </row>
    <row r="254" spans="1:16" s="3" customFormat="1" ht="15.75" customHeight="1">
      <c r="A254" s="452" t="s">
        <v>2175</v>
      </c>
      <c r="B254" s="285" t="s">
        <v>1690</v>
      </c>
      <c r="C254" s="61"/>
      <c r="D254" t="s">
        <v>3867</v>
      </c>
      <c r="E254" s="270" t="s">
        <v>3924</v>
      </c>
      <c r="F254" s="61"/>
      <c r="G254" s="413">
        <f>'Punten per wedstrijd'!C1369</f>
        <v>1</v>
      </c>
      <c r="H254" s="414">
        <f>'Punten per wedstrijd'!D1369</f>
        <v>4</v>
      </c>
      <c r="I254" s="415">
        <f>'Punten per wedstrijd'!E1369</f>
        <v>3</v>
      </c>
      <c r="J254" s="452" t="s">
        <v>2175</v>
      </c>
      <c r="K254" s="107" t="s">
        <v>686</v>
      </c>
      <c r="L254" s="61"/>
      <c r="M254" t="s">
        <v>2797</v>
      </c>
      <c r="N254" s="270" t="s">
        <v>3904</v>
      </c>
      <c r="O254" s="61"/>
      <c r="P254" s="9">
        <f>SUM(Puntenklassement!D117)</f>
        <v>8283</v>
      </c>
    </row>
    <row r="255" spans="1:16" s="3" customFormat="1" ht="15.75" customHeight="1">
      <c r="A255" s="452" t="s">
        <v>2176</v>
      </c>
      <c r="B255" s="284" t="s">
        <v>21</v>
      </c>
      <c r="C255" s="61"/>
      <c r="D255" t="s">
        <v>2753</v>
      </c>
      <c r="E255" s="270" t="s">
        <v>3891</v>
      </c>
      <c r="F255" s="61"/>
      <c r="G255" s="413">
        <f>'Punten per wedstrijd'!C1330</f>
        <v>1</v>
      </c>
      <c r="H255" s="414">
        <f>'Punten per wedstrijd'!D1330</f>
        <v>4</v>
      </c>
      <c r="I255" s="415">
        <f>'Punten per wedstrijd'!E1330</f>
        <v>2</v>
      </c>
      <c r="J255" s="452" t="s">
        <v>2176</v>
      </c>
      <c r="K255" s="107" t="s">
        <v>2200</v>
      </c>
      <c r="L255" s="61"/>
      <c r="M255" t="s">
        <v>2779</v>
      </c>
      <c r="N255" s="270" t="s">
        <v>2827</v>
      </c>
      <c r="O255" s="61"/>
      <c r="P255" s="9">
        <f>SUM(Puntenklassement!D54)</f>
        <v>8248</v>
      </c>
    </row>
    <row r="256" spans="1:16" s="3" customFormat="1" ht="15.75" customHeight="1">
      <c r="A256" s="452" t="s">
        <v>2177</v>
      </c>
      <c r="B256" s="107" t="s">
        <v>2727</v>
      </c>
      <c r="C256" s="61"/>
      <c r="D256" t="s">
        <v>2805</v>
      </c>
      <c r="E256" s="270" t="s">
        <v>3926</v>
      </c>
      <c r="F256" s="61"/>
      <c r="G256" s="413">
        <f>'Punten per wedstrijd'!C1402</f>
        <v>1</v>
      </c>
      <c r="H256" s="414">
        <f>'Punten per wedstrijd'!D1402</f>
        <v>4</v>
      </c>
      <c r="I256" s="415">
        <f>'Punten per wedstrijd'!E1402</f>
        <v>2</v>
      </c>
      <c r="J256" s="452" t="s">
        <v>2177</v>
      </c>
      <c r="K256" s="285" t="s">
        <v>1654</v>
      </c>
      <c r="L256" s="61"/>
      <c r="M256" t="s">
        <v>3866</v>
      </c>
      <c r="N256" s="270" t="s">
        <v>3923</v>
      </c>
      <c r="O256" s="61"/>
      <c r="P256" s="9">
        <f>SUM(Puntenklassement!D44)</f>
        <v>8213</v>
      </c>
    </row>
    <row r="257" spans="1:16" s="3" customFormat="1" ht="15.75" customHeight="1">
      <c r="A257" s="452" t="s">
        <v>2178</v>
      </c>
      <c r="B257" s="107" t="s">
        <v>2728</v>
      </c>
      <c r="C257" s="61"/>
      <c r="D257" t="s">
        <v>2275</v>
      </c>
      <c r="E257" s="270" t="s">
        <v>2828</v>
      </c>
      <c r="F257" s="61"/>
      <c r="G257" s="413">
        <f>'Punten per wedstrijd'!C1398</f>
        <v>1</v>
      </c>
      <c r="H257" s="414">
        <f>'Punten per wedstrijd'!D1398</f>
        <v>3</v>
      </c>
      <c r="I257" s="415">
        <f>'Punten per wedstrijd'!E1398</f>
        <v>5</v>
      </c>
      <c r="J257" s="452" t="s">
        <v>2178</v>
      </c>
      <c r="K257" s="107" t="s">
        <v>2196</v>
      </c>
      <c r="L257" s="61"/>
      <c r="M257" t="s">
        <v>2800</v>
      </c>
      <c r="N257" s="270" t="s">
        <v>3917</v>
      </c>
      <c r="O257" s="61"/>
      <c r="P257" s="9">
        <f>SUM(Puntenklassement!D20)</f>
        <v>8056</v>
      </c>
    </row>
    <row r="258" spans="1:16" s="3" customFormat="1" ht="15.75" customHeight="1">
      <c r="A258" s="452" t="s">
        <v>2179</v>
      </c>
      <c r="B258" s="284" t="s">
        <v>3618</v>
      </c>
      <c r="C258" s="61"/>
      <c r="D258" t="s">
        <v>2816</v>
      </c>
      <c r="E258" s="270" t="s">
        <v>2836</v>
      </c>
      <c r="F258" s="61"/>
      <c r="G258" s="413">
        <f>'Punten per wedstrijd'!C1292</f>
        <v>1</v>
      </c>
      <c r="H258" s="414">
        <f>'Punten per wedstrijd'!D1292</f>
        <v>3</v>
      </c>
      <c r="I258" s="415">
        <f>'Punten per wedstrijd'!E1292</f>
        <v>4</v>
      </c>
      <c r="J258" s="452" t="s">
        <v>2179</v>
      </c>
      <c r="K258" s="285" t="s">
        <v>1667</v>
      </c>
      <c r="L258" s="61"/>
      <c r="M258" t="s">
        <v>2781</v>
      </c>
      <c r="N258" s="270" t="s">
        <v>3920</v>
      </c>
      <c r="O258" s="61"/>
      <c r="P258" s="9">
        <f>SUM(Puntenklassement!D66)</f>
        <v>7977</v>
      </c>
    </row>
    <row r="259" spans="1:16" s="3" customFormat="1" ht="15.75" customHeight="1">
      <c r="A259" s="452" t="s">
        <v>2180</v>
      </c>
      <c r="B259" s="284" t="s">
        <v>3631</v>
      </c>
      <c r="C259" s="61"/>
      <c r="D259" t="s">
        <v>3879</v>
      </c>
      <c r="E259" s="270" t="s">
        <v>2835</v>
      </c>
      <c r="F259" s="61"/>
      <c r="G259" s="413">
        <f>'Punten per wedstrijd'!C1351</f>
        <v>1</v>
      </c>
      <c r="H259" s="414">
        <f>'Punten per wedstrijd'!D1351</f>
        <v>3</v>
      </c>
      <c r="I259" s="415">
        <f>'Punten per wedstrijd'!E1351</f>
        <v>3</v>
      </c>
      <c r="J259" s="452" t="s">
        <v>2180</v>
      </c>
      <c r="K259" s="107" t="s">
        <v>658</v>
      </c>
      <c r="L259" s="61"/>
      <c r="M259" t="s">
        <v>2780</v>
      </c>
      <c r="N259" s="270" t="s">
        <v>3907</v>
      </c>
      <c r="O259" s="61"/>
      <c r="P259" s="9">
        <f>SUM(Puntenklassement!D137)</f>
        <v>7941</v>
      </c>
    </row>
    <row r="260" spans="1:16" s="3" customFormat="1" ht="15.75" customHeight="1">
      <c r="A260" s="452" t="s">
        <v>2181</v>
      </c>
      <c r="B260" s="285" t="s">
        <v>1667</v>
      </c>
      <c r="C260" s="61"/>
      <c r="D260" t="s">
        <v>2781</v>
      </c>
      <c r="E260" s="270" t="s">
        <v>3920</v>
      </c>
      <c r="F260" s="61"/>
      <c r="G260" s="413">
        <f>'Punten per wedstrijd'!C1333</f>
        <v>1</v>
      </c>
      <c r="H260" s="414">
        <f>'Punten per wedstrijd'!D1333</f>
        <v>3</v>
      </c>
      <c r="I260" s="415">
        <f>'Punten per wedstrijd'!E1333</f>
        <v>2</v>
      </c>
      <c r="J260" s="452" t="s">
        <v>2181</v>
      </c>
      <c r="K260" s="107" t="s">
        <v>675</v>
      </c>
      <c r="L260" s="61"/>
      <c r="M260" t="s">
        <v>3861</v>
      </c>
      <c r="N260" s="270" t="s">
        <v>3917</v>
      </c>
      <c r="O260" s="61"/>
      <c r="P260" s="9">
        <f>SUM(Puntenklassement!D16)</f>
        <v>7873</v>
      </c>
    </row>
    <row r="261" spans="1:16" s="3" customFormat="1" ht="15.75" customHeight="1">
      <c r="A261" s="452" t="s">
        <v>2182</v>
      </c>
      <c r="B261" s="107" t="s">
        <v>654</v>
      </c>
      <c r="C261" s="61"/>
      <c r="D261" t="s">
        <v>2747</v>
      </c>
      <c r="E261" s="270" t="s">
        <v>3902</v>
      </c>
      <c r="F261" s="61"/>
      <c r="G261" s="413">
        <f>'Punten per wedstrijd'!C1370</f>
        <v>1</v>
      </c>
      <c r="H261" s="414">
        <f>'Punten per wedstrijd'!D1370</f>
        <v>3</v>
      </c>
      <c r="I261" s="415">
        <f>'Punten per wedstrijd'!E1370</f>
        <v>2</v>
      </c>
      <c r="J261" s="452" t="s">
        <v>2182</v>
      </c>
      <c r="K261" s="284" t="s">
        <v>3637</v>
      </c>
      <c r="L261" s="61"/>
      <c r="M261" t="s">
        <v>3885</v>
      </c>
      <c r="N261" s="270" t="s">
        <v>3936</v>
      </c>
      <c r="O261" s="61"/>
      <c r="P261" s="9">
        <f>SUM(Puntenklassement!D111)</f>
        <v>7851</v>
      </c>
    </row>
    <row r="262" spans="1:16" s="3" customFormat="1" ht="15.75" customHeight="1">
      <c r="A262" s="452" t="s">
        <v>2183</v>
      </c>
      <c r="B262" s="107" t="s">
        <v>2721</v>
      </c>
      <c r="C262" s="61"/>
      <c r="D262" t="s">
        <v>2277</v>
      </c>
      <c r="E262" s="270" t="s">
        <v>3927</v>
      </c>
      <c r="F262" s="61"/>
      <c r="G262" s="413">
        <f>'Punten per wedstrijd'!C1391</f>
        <v>1</v>
      </c>
      <c r="H262" s="414">
        <f>'Punten per wedstrijd'!D1391</f>
        <v>3</v>
      </c>
      <c r="I262" s="415">
        <f>'Punten per wedstrijd'!E1391</f>
        <v>2</v>
      </c>
      <c r="J262" s="452" t="s">
        <v>2183</v>
      </c>
      <c r="K262" s="285" t="s">
        <v>1649</v>
      </c>
      <c r="L262" s="61"/>
      <c r="M262" t="s">
        <v>2777</v>
      </c>
      <c r="N262" s="270" t="s">
        <v>2823</v>
      </c>
      <c r="O262" s="61"/>
      <c r="P262" s="9">
        <f>SUM(Puntenklassement!D107)</f>
        <v>7761</v>
      </c>
    </row>
    <row r="263" spans="1:16" s="3" customFormat="1" ht="15.75" customHeight="1">
      <c r="A263" s="452" t="s">
        <v>2184</v>
      </c>
      <c r="B263" s="107" t="s">
        <v>2709</v>
      </c>
      <c r="C263" s="61"/>
      <c r="D263" t="s">
        <v>2283</v>
      </c>
      <c r="E263" s="270" t="s">
        <v>3928</v>
      </c>
      <c r="F263" s="61"/>
      <c r="G263" s="413">
        <f>'Punten per wedstrijd'!C1396</f>
        <v>1</v>
      </c>
      <c r="H263" s="414">
        <f>'Punten per wedstrijd'!D1396</f>
        <v>3</v>
      </c>
      <c r="I263" s="415">
        <f>'Punten per wedstrijd'!E1396</f>
        <v>2</v>
      </c>
      <c r="J263" s="452" t="s">
        <v>2184</v>
      </c>
      <c r="K263" s="107" t="s">
        <v>2720</v>
      </c>
      <c r="L263" s="61"/>
      <c r="M263" t="s">
        <v>2288</v>
      </c>
      <c r="N263" s="270" t="s">
        <v>3926</v>
      </c>
      <c r="O263" s="61"/>
      <c r="P263" s="9">
        <f>SUM(Puntenklassement!D122)</f>
        <v>7730</v>
      </c>
    </row>
    <row r="264" spans="1:16" s="3" customFormat="1" ht="15.75" customHeight="1">
      <c r="A264" s="452" t="s">
        <v>2185</v>
      </c>
      <c r="B264" s="285" t="s">
        <v>1653</v>
      </c>
      <c r="C264" s="61"/>
      <c r="D264" t="s">
        <v>2745</v>
      </c>
      <c r="E264" s="270" t="s">
        <v>3898</v>
      </c>
      <c r="F264" s="61"/>
      <c r="G264" s="413">
        <f>'Punten per wedstrijd'!C1286</f>
        <v>1</v>
      </c>
      <c r="H264" s="414">
        <f>'Punten per wedstrijd'!D1286</f>
        <v>2</v>
      </c>
      <c r="I264" s="415">
        <f>'Punten per wedstrijd'!E1286</f>
        <v>3</v>
      </c>
      <c r="J264" s="452" t="s">
        <v>2185</v>
      </c>
      <c r="K264" s="107" t="s">
        <v>653</v>
      </c>
      <c r="L264" s="61"/>
      <c r="M264" t="s">
        <v>2774</v>
      </c>
      <c r="N264" s="270" t="s">
        <v>3897</v>
      </c>
      <c r="O264" s="61"/>
      <c r="P264" s="9">
        <f>SUM(Puntenklassement!D104)</f>
        <v>7713</v>
      </c>
    </row>
    <row r="265" spans="1:16" s="3" customFormat="1" ht="15.75" customHeight="1">
      <c r="A265" s="452" t="s">
        <v>2186</v>
      </c>
      <c r="B265" s="106" t="s">
        <v>1351</v>
      </c>
      <c r="C265" s="61"/>
      <c r="D265" t="s">
        <v>2748</v>
      </c>
      <c r="E265" s="270" t="s">
        <v>3893</v>
      </c>
      <c r="F265" s="61"/>
      <c r="G265" s="413">
        <f>'Punten per wedstrijd'!C1390</f>
        <v>1</v>
      </c>
      <c r="H265" s="414">
        <f>'Punten per wedstrijd'!D1390</f>
        <v>2</v>
      </c>
      <c r="I265" s="415">
        <f>'Punten per wedstrijd'!E1390</f>
        <v>1</v>
      </c>
      <c r="J265" s="452" t="s">
        <v>2186</v>
      </c>
      <c r="K265" s="107" t="s">
        <v>2198</v>
      </c>
      <c r="L265" s="61"/>
      <c r="M265" t="s">
        <v>2792</v>
      </c>
      <c r="N265" s="270" t="s">
        <v>3926</v>
      </c>
      <c r="O265" s="61"/>
      <c r="P265" s="9">
        <f>SUM(Puntenklassement!D86)</f>
        <v>7672</v>
      </c>
    </row>
    <row r="266" spans="1:16" s="3" customFormat="1" ht="15.75" customHeight="1">
      <c r="A266" s="452" t="s">
        <v>2187</v>
      </c>
      <c r="B266" s="107" t="s">
        <v>683</v>
      </c>
      <c r="C266" s="61"/>
      <c r="D266" t="s">
        <v>2740</v>
      </c>
      <c r="E266" s="270" t="s">
        <v>3892</v>
      </c>
      <c r="F266" s="61"/>
      <c r="G266" s="413">
        <f>'Punten per wedstrijd'!C1366</f>
        <v>1</v>
      </c>
      <c r="H266" s="414">
        <f>'Punten per wedstrijd'!D1366</f>
        <v>1</v>
      </c>
      <c r="I266" s="415">
        <f>'Punten per wedstrijd'!E1366</f>
        <v>6</v>
      </c>
      <c r="J266" s="452" t="s">
        <v>2187</v>
      </c>
      <c r="K266" s="106" t="s">
        <v>1346</v>
      </c>
      <c r="L266" s="61"/>
      <c r="M266" t="s">
        <v>2766</v>
      </c>
      <c r="N266" s="270" t="s">
        <v>3915</v>
      </c>
      <c r="O266" s="61"/>
      <c r="P266" s="9">
        <f>SUM(Puntenklassement!D4)</f>
        <v>7668</v>
      </c>
    </row>
    <row r="267" spans="1:16" s="3" customFormat="1" ht="15.75" customHeight="1">
      <c r="A267" s="452" t="s">
        <v>2188</v>
      </c>
      <c r="B267" s="106" t="s">
        <v>1346</v>
      </c>
      <c r="C267" s="61"/>
      <c r="D267" t="s">
        <v>2766</v>
      </c>
      <c r="E267" s="270" t="s">
        <v>3915</v>
      </c>
      <c r="F267" s="61"/>
      <c r="G267" s="413">
        <f>'Punten per wedstrijd'!C1271</f>
        <v>1</v>
      </c>
      <c r="H267" s="414">
        <f>'Punten per wedstrijd'!D1271</f>
        <v>1</v>
      </c>
      <c r="I267" s="415">
        <f>'Punten per wedstrijd'!E1271</f>
        <v>0</v>
      </c>
      <c r="J267" s="452" t="s">
        <v>2188</v>
      </c>
      <c r="K267" s="284" t="s">
        <v>3619</v>
      </c>
      <c r="L267" s="61"/>
      <c r="M267" t="s">
        <v>2817</v>
      </c>
      <c r="N267" s="270" t="s">
        <v>3923</v>
      </c>
      <c r="O267" s="61"/>
      <c r="P267" s="9">
        <f>SUM(Puntenklassement!D35)</f>
        <v>7648</v>
      </c>
    </row>
    <row r="268" spans="1:16" s="3" customFormat="1" ht="15.75" customHeight="1">
      <c r="A268" s="452" t="s">
        <v>2189</v>
      </c>
      <c r="B268" s="285" t="s">
        <v>33</v>
      </c>
      <c r="C268" s="61"/>
      <c r="D268" t="s">
        <v>2744</v>
      </c>
      <c r="E268" s="270" t="s">
        <v>2298</v>
      </c>
      <c r="F268" s="61"/>
      <c r="G268" s="413">
        <f>'Punten per wedstrijd'!C1385</f>
        <v>1</v>
      </c>
      <c r="H268" s="414">
        <f>'Punten per wedstrijd'!D1385</f>
        <v>0</v>
      </c>
      <c r="I268" s="415">
        <f>'Punten per wedstrijd'!E1385</f>
        <v>4</v>
      </c>
      <c r="J268" s="452" t="s">
        <v>2189</v>
      </c>
      <c r="K268" s="107" t="s">
        <v>2713</v>
      </c>
      <c r="L268" s="61"/>
      <c r="M268" t="s">
        <v>2297</v>
      </c>
      <c r="N268" s="270" t="s">
        <v>2826</v>
      </c>
      <c r="O268" s="61"/>
      <c r="P268" s="9">
        <f>SUM(Puntenklassement!D108)</f>
        <v>7647</v>
      </c>
    </row>
    <row r="269" spans="1:16" s="3" customFormat="1" ht="15.75" customHeight="1">
      <c r="A269" s="452" t="s">
        <v>2190</v>
      </c>
      <c r="B269" s="107" t="s">
        <v>154</v>
      </c>
      <c r="C269" s="61"/>
      <c r="D269" t="s">
        <v>2742</v>
      </c>
      <c r="E269" s="270" t="s">
        <v>3894</v>
      </c>
      <c r="F269" s="61"/>
      <c r="G269" s="413">
        <f>'Punten per wedstrijd'!C1360</f>
        <v>1</v>
      </c>
      <c r="H269" s="414">
        <f>'Punten per wedstrijd'!D1360</f>
        <v>0</v>
      </c>
      <c r="I269" s="415">
        <f>'Punten per wedstrijd'!E1360</f>
        <v>3</v>
      </c>
      <c r="J269" s="452" t="s">
        <v>2190</v>
      </c>
      <c r="K269" s="284" t="s">
        <v>3635</v>
      </c>
      <c r="L269" s="61"/>
      <c r="M269" t="s">
        <v>3883</v>
      </c>
      <c r="N269" s="270" t="s">
        <v>2836</v>
      </c>
      <c r="O269" s="61"/>
      <c r="P269" s="9">
        <f>SUM(Puntenklassement!D101)</f>
        <v>7598</v>
      </c>
    </row>
    <row r="270" spans="1:16" s="3" customFormat="1" ht="15.75" customHeight="1">
      <c r="A270" s="452" t="s">
        <v>2191</v>
      </c>
      <c r="B270" s="106" t="s">
        <v>1349</v>
      </c>
      <c r="C270" s="61"/>
      <c r="D270" t="s">
        <v>2750</v>
      </c>
      <c r="E270" s="270" t="s">
        <v>3908</v>
      </c>
      <c r="F270" s="61"/>
      <c r="G270" s="413">
        <f>'Punten per wedstrijd'!C1365</f>
        <v>1</v>
      </c>
      <c r="H270" s="414">
        <f>'Punten per wedstrijd'!D1365</f>
        <v>0</v>
      </c>
      <c r="I270" s="415">
        <f>'Punten per wedstrijd'!E1365</f>
        <v>0</v>
      </c>
      <c r="J270" s="452" t="s">
        <v>2191</v>
      </c>
      <c r="K270" s="284" t="s">
        <v>3621</v>
      </c>
      <c r="L270" s="61"/>
      <c r="M270" t="s">
        <v>2833</v>
      </c>
      <c r="N270" s="270" t="s">
        <v>3919</v>
      </c>
      <c r="O270" s="61"/>
      <c r="P270" s="9">
        <f>SUM(Puntenklassement!D43)</f>
        <v>7568</v>
      </c>
    </row>
    <row r="271" spans="1:16" s="3" customFormat="1" ht="15.75" customHeight="1">
      <c r="A271" s="452" t="s">
        <v>2192</v>
      </c>
      <c r="B271" s="285" t="s">
        <v>37</v>
      </c>
      <c r="C271" s="61"/>
      <c r="D271" t="s">
        <v>2757</v>
      </c>
      <c r="E271" s="270" t="s">
        <v>3897</v>
      </c>
      <c r="F271" s="61"/>
      <c r="G271" s="413">
        <f>'Punten per wedstrijd'!C1386</f>
        <v>0</v>
      </c>
      <c r="H271" s="414">
        <f>'Punten per wedstrijd'!D1386</f>
        <v>5</v>
      </c>
      <c r="I271" s="415">
        <f>'Punten per wedstrijd'!E1386</f>
        <v>4</v>
      </c>
      <c r="J271" s="452" t="s">
        <v>2192</v>
      </c>
      <c r="K271" s="284" t="s">
        <v>3633</v>
      </c>
      <c r="L271" s="61"/>
      <c r="M271" t="s">
        <v>3881</v>
      </c>
      <c r="N271" s="270" t="s">
        <v>3932</v>
      </c>
      <c r="O271" s="61"/>
      <c r="P271" s="9">
        <f>SUM(Puntenklassement!D91)</f>
        <v>7556</v>
      </c>
    </row>
    <row r="272" spans="1:16" s="3" customFormat="1" ht="15.75" customHeight="1">
      <c r="A272" s="452" t="s">
        <v>2303</v>
      </c>
      <c r="B272" s="285" t="s">
        <v>17</v>
      </c>
      <c r="C272" s="61"/>
      <c r="D272" t="s">
        <v>2778</v>
      </c>
      <c r="E272" s="270" t="s">
        <v>3899</v>
      </c>
      <c r="F272" s="61"/>
      <c r="G272" s="413">
        <f>'Punten per wedstrijd'!C1312</f>
        <v>0</v>
      </c>
      <c r="H272" s="414">
        <f>'Punten per wedstrijd'!D1312</f>
        <v>3</v>
      </c>
      <c r="I272" s="415">
        <f>'Punten per wedstrijd'!E1312</f>
        <v>8</v>
      </c>
      <c r="J272" s="452" t="s">
        <v>2303</v>
      </c>
      <c r="K272" s="285" t="s">
        <v>1668</v>
      </c>
      <c r="L272" s="61"/>
      <c r="M272" t="s">
        <v>2764</v>
      </c>
      <c r="N272" s="270" t="s">
        <v>3902</v>
      </c>
      <c r="O272" s="61"/>
      <c r="P272" s="9">
        <f>SUM(Puntenklassement!D70)</f>
        <v>7533</v>
      </c>
    </row>
    <row r="273" spans="1:16" s="3" customFormat="1" ht="15.75" customHeight="1">
      <c r="A273" s="452" t="s">
        <v>2304</v>
      </c>
      <c r="B273" s="284" t="s">
        <v>3632</v>
      </c>
      <c r="C273" s="61"/>
      <c r="D273" t="s">
        <v>3880</v>
      </c>
      <c r="E273" s="270" t="s">
        <v>3934</v>
      </c>
      <c r="F273" s="61"/>
      <c r="G273" s="413">
        <f>'Punten per wedstrijd'!C1352</f>
        <v>0</v>
      </c>
      <c r="H273" s="414">
        <f>'Punten per wedstrijd'!D1352</f>
        <v>3</v>
      </c>
      <c r="I273" s="415">
        <f>'Punten per wedstrijd'!E1352</f>
        <v>7</v>
      </c>
      <c r="J273" s="452" t="s">
        <v>2304</v>
      </c>
      <c r="K273" s="285" t="s">
        <v>1656</v>
      </c>
      <c r="L273" s="61"/>
      <c r="M273" t="s">
        <v>2809</v>
      </c>
      <c r="N273" s="270" t="s">
        <v>2835</v>
      </c>
      <c r="O273" s="61"/>
      <c r="P273" s="9">
        <f>SUM(Puntenklassement!D9)</f>
        <v>7321</v>
      </c>
    </row>
    <row r="274" spans="1:16" s="3" customFormat="1" ht="15.75" customHeight="1">
      <c r="A274" s="452" t="s">
        <v>2305</v>
      </c>
      <c r="B274" s="285" t="s">
        <v>1655</v>
      </c>
      <c r="C274" s="61"/>
      <c r="D274" t="s">
        <v>2796</v>
      </c>
      <c r="E274" s="270" t="s">
        <v>3898</v>
      </c>
      <c r="F274" s="61"/>
      <c r="G274" s="413">
        <f>'Punten per wedstrijd'!C1405</f>
        <v>0</v>
      </c>
      <c r="H274" s="414">
        <f>'Punten per wedstrijd'!D1405</f>
        <v>3</v>
      </c>
      <c r="I274" s="415">
        <f>'Punten per wedstrijd'!E1405</f>
        <v>4</v>
      </c>
      <c r="J274" s="452" t="s">
        <v>2305</v>
      </c>
      <c r="K274" s="285" t="s">
        <v>1753</v>
      </c>
      <c r="L274" s="61"/>
      <c r="M274" t="s">
        <v>2786</v>
      </c>
      <c r="N274" s="270" t="s">
        <v>3910</v>
      </c>
      <c r="O274" s="61"/>
      <c r="P274" s="9">
        <f>SUM(Puntenklassement!D105)</f>
        <v>7152</v>
      </c>
    </row>
    <row r="275" spans="1:16" s="3" customFormat="1" ht="15.75" customHeight="1">
      <c r="A275" s="452" t="s">
        <v>2683</v>
      </c>
      <c r="B275" s="285" t="s">
        <v>1656</v>
      </c>
      <c r="C275" s="61"/>
      <c r="D275" t="s">
        <v>2809</v>
      </c>
      <c r="E275" s="270" t="s">
        <v>2835</v>
      </c>
      <c r="F275" s="61"/>
      <c r="G275" s="413">
        <f>'Punten per wedstrijd'!C1276</f>
        <v>0</v>
      </c>
      <c r="H275" s="414">
        <f>'Punten per wedstrijd'!D1276</f>
        <v>3</v>
      </c>
      <c r="I275" s="415">
        <f>'Punten per wedstrijd'!E1276</f>
        <v>3</v>
      </c>
      <c r="J275" s="452" t="s">
        <v>2683</v>
      </c>
      <c r="K275" s="107" t="s">
        <v>2197</v>
      </c>
      <c r="L275" s="61"/>
      <c r="M275" t="s">
        <v>2803</v>
      </c>
      <c r="N275" s="270" t="s">
        <v>3924</v>
      </c>
      <c r="O275" s="61"/>
      <c r="P275" s="9">
        <f>SUM(Puntenklassement!D29)</f>
        <v>7137</v>
      </c>
    </row>
    <row r="276" spans="1:16" s="3" customFormat="1" ht="15.75" customHeight="1">
      <c r="A276" s="452" t="s">
        <v>2684</v>
      </c>
      <c r="B276" s="106" t="s">
        <v>1345</v>
      </c>
      <c r="C276" s="61"/>
      <c r="D276" t="s">
        <v>3862</v>
      </c>
      <c r="E276" s="270" t="s">
        <v>3909</v>
      </c>
      <c r="F276" s="61"/>
      <c r="G276" s="413">
        <f>'Punten per wedstrijd'!C1349</f>
        <v>0</v>
      </c>
      <c r="H276" s="414">
        <f>'Punten per wedstrijd'!D1349</f>
        <v>2</v>
      </c>
      <c r="I276" s="415">
        <f>'Punten per wedstrijd'!E1349</f>
        <v>1</v>
      </c>
      <c r="J276" s="452" t="s">
        <v>2684</v>
      </c>
      <c r="K276" s="285" t="s">
        <v>1690</v>
      </c>
      <c r="L276" s="61"/>
      <c r="M276" t="s">
        <v>3867</v>
      </c>
      <c r="N276" s="270" t="s">
        <v>3924</v>
      </c>
      <c r="O276" s="61"/>
      <c r="P276" s="9">
        <f>SUM(Puntenklassement!D102)</f>
        <v>7014</v>
      </c>
    </row>
    <row r="277" spans="1:16" s="3" customFormat="1" ht="15.75" customHeight="1">
      <c r="A277" s="452" t="s">
        <v>2685</v>
      </c>
      <c r="B277" s="285" t="s">
        <v>1753</v>
      </c>
      <c r="C277" s="61"/>
      <c r="D277" t="s">
        <v>2786</v>
      </c>
      <c r="E277" s="270" t="s">
        <v>3910</v>
      </c>
      <c r="F277" s="61"/>
      <c r="G277" s="413">
        <f>'Punten per wedstrijd'!C1372</f>
        <v>0</v>
      </c>
      <c r="H277" s="414">
        <f>'Punten per wedstrijd'!D1372</f>
        <v>2</v>
      </c>
      <c r="I277" s="415">
        <f>'Punten per wedstrijd'!E1372</f>
        <v>0</v>
      </c>
      <c r="J277" s="452" t="s">
        <v>2685</v>
      </c>
      <c r="K277" s="107" t="s">
        <v>2217</v>
      </c>
      <c r="L277" s="61"/>
      <c r="M277" t="s">
        <v>2790</v>
      </c>
      <c r="N277" s="270" t="s">
        <v>2829</v>
      </c>
      <c r="O277" s="61"/>
      <c r="P277" s="9">
        <f>SUM(Puntenklassement!D130)</f>
        <v>6859</v>
      </c>
    </row>
    <row r="278" spans="1:16" s="3" customFormat="1" ht="15.75" customHeight="1">
      <c r="A278" s="452" t="s">
        <v>2686</v>
      </c>
      <c r="B278" s="284" t="s">
        <v>3627</v>
      </c>
      <c r="C278" s="61"/>
      <c r="D278" t="s">
        <v>3875</v>
      </c>
      <c r="E278" s="270" t="s">
        <v>3931</v>
      </c>
      <c r="F278" s="61"/>
      <c r="G278" s="413">
        <f>'Punten per wedstrijd'!C1334</f>
        <v>0</v>
      </c>
      <c r="H278" s="414">
        <f>'Punten per wedstrijd'!D1334</f>
        <v>1</v>
      </c>
      <c r="I278" s="415">
        <f>'Punten per wedstrijd'!E1334</f>
        <v>4</v>
      </c>
      <c r="J278" s="452" t="s">
        <v>2686</v>
      </c>
      <c r="K278" s="285" t="s">
        <v>1658</v>
      </c>
      <c r="L278" s="61"/>
      <c r="M278" t="s">
        <v>2762</v>
      </c>
      <c r="N278" s="270" t="s">
        <v>3912</v>
      </c>
      <c r="O278" s="61"/>
      <c r="P278" s="9">
        <f>SUM(Puntenklassement!D33)</f>
        <v>6833</v>
      </c>
    </row>
    <row r="279" spans="1:16" s="3" customFormat="1" ht="15.75" customHeight="1">
      <c r="A279" s="452" t="s">
        <v>2687</v>
      </c>
      <c r="B279" s="285" t="s">
        <v>1666</v>
      </c>
      <c r="C279" s="61"/>
      <c r="D279" t="s">
        <v>2763</v>
      </c>
      <c r="E279" s="270" t="s">
        <v>3909</v>
      </c>
      <c r="F279" s="61"/>
      <c r="G279" s="413">
        <f>'Punten per wedstrijd'!C1297</f>
        <v>0</v>
      </c>
      <c r="H279" s="414">
        <f>'Punten per wedstrijd'!D1297</f>
        <v>1</v>
      </c>
      <c r="I279" s="415">
        <f>'Punten per wedstrijd'!E1297</f>
        <v>1</v>
      </c>
      <c r="J279" s="452" t="s">
        <v>2687</v>
      </c>
      <c r="K279" s="107" t="s">
        <v>2831</v>
      </c>
      <c r="L279" s="61"/>
      <c r="M279" t="s">
        <v>2806</v>
      </c>
      <c r="N279" s="270" t="s">
        <v>3927</v>
      </c>
      <c r="O279" s="61"/>
      <c r="P279" s="9">
        <f>SUM(Puntenklassement!D109)</f>
        <v>6805</v>
      </c>
    </row>
    <row r="280" spans="1:16" s="3" customFormat="1" ht="15.75" customHeight="1">
      <c r="A280" s="452" t="s">
        <v>2688</v>
      </c>
      <c r="B280" s="284" t="s">
        <v>3622</v>
      </c>
      <c r="C280" s="61"/>
      <c r="D280" t="s">
        <v>2848</v>
      </c>
      <c r="E280" s="270" t="s">
        <v>3937</v>
      </c>
      <c r="F280" s="61"/>
      <c r="G280" s="413">
        <f>'Punten per wedstrijd'!C1313</f>
        <v>0</v>
      </c>
      <c r="H280" s="414">
        <f>'Punten per wedstrijd'!D1313</f>
        <v>0</v>
      </c>
      <c r="I280" s="415">
        <f>'Punten per wedstrijd'!E1313</f>
        <v>5</v>
      </c>
      <c r="J280" s="452" t="s">
        <v>2688</v>
      </c>
      <c r="K280" s="107" t="s">
        <v>2726</v>
      </c>
      <c r="L280" s="61"/>
      <c r="M280" t="s">
        <v>2296</v>
      </c>
      <c r="N280" s="270" t="s">
        <v>2835</v>
      </c>
      <c r="O280" s="61"/>
      <c r="P280" s="9">
        <f>SUM(Puntenklassement!D126)</f>
        <v>6082</v>
      </c>
    </row>
    <row r="281" spans="1:16" s="3" customFormat="1" ht="15.75" customHeight="1">
      <c r="A281" s="452" t="s">
        <v>2689</v>
      </c>
      <c r="B281" s="107" t="s">
        <v>2216</v>
      </c>
      <c r="C281" s="61"/>
      <c r="D281" t="s">
        <v>2789</v>
      </c>
      <c r="E281" s="270" t="s">
        <v>3918</v>
      </c>
      <c r="F281" s="61"/>
      <c r="G281" s="413">
        <f>'Punten per wedstrijd'!C1309</f>
        <v>0</v>
      </c>
      <c r="H281" s="414">
        <f>'Punten per wedstrijd'!D1309</f>
        <v>0</v>
      </c>
      <c r="I281" s="415">
        <f>'Punten per wedstrijd'!E1309</f>
        <v>3</v>
      </c>
      <c r="J281" s="452" t="s">
        <v>2689</v>
      </c>
      <c r="K281" s="284" t="s">
        <v>3636</v>
      </c>
      <c r="L281" s="61"/>
      <c r="M281" t="s">
        <v>3884</v>
      </c>
      <c r="N281" s="270" t="s">
        <v>3931</v>
      </c>
      <c r="O281" s="61"/>
      <c r="P281" s="9">
        <f>SUM(Puntenklassement!D110)</f>
        <v>5883</v>
      </c>
    </row>
    <row r="282" spans="1:16" s="3" customFormat="1" ht="15.75" customHeight="1">
      <c r="A282" s="452" t="s">
        <v>2690</v>
      </c>
      <c r="B282" s="107" t="s">
        <v>651</v>
      </c>
      <c r="C282" s="61"/>
      <c r="D282" t="s">
        <v>2755</v>
      </c>
      <c r="E282" s="270" t="s">
        <v>3896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2</v>
      </c>
      <c r="J282" s="452" t="s">
        <v>2690</v>
      </c>
      <c r="K282" s="284" t="s">
        <v>3616</v>
      </c>
      <c r="L282" s="61"/>
      <c r="M282" t="s">
        <v>2814</v>
      </c>
      <c r="N282" s="270" t="s">
        <v>2301</v>
      </c>
      <c r="O282" s="61"/>
      <c r="P282" s="9">
        <f>SUM(Puntenklassement!D18)</f>
        <v>5355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566</v>
      </c>
      <c r="H284" s="1">
        <f>SUM(H147:H282)</f>
        <v>627</v>
      </c>
      <c r="I284" s="1">
        <f>SUM(I147:I282)</f>
        <v>515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5747</v>
      </c>
      <c r="F287" s="283" t="s">
        <v>5637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7" t="s">
        <v>154</v>
      </c>
      <c r="C288" s="9"/>
      <c r="D288" s="358" t="s">
        <v>3740</v>
      </c>
      <c r="E288" s="217">
        <f>UCIRanking!B96</f>
        <v>67484.79999999993</v>
      </c>
      <c r="F288" s="217">
        <v>67550.787499999948</v>
      </c>
      <c r="G288" s="57">
        <f t="shared" ref="G288:G319" si="0">SUM(E288-F288)</f>
        <v>-65.987500000017462</v>
      </c>
      <c r="H288" s="3"/>
      <c r="I288" s="452" t="s">
        <v>0</v>
      </c>
      <c r="J288" s="284" t="s">
        <v>3632</v>
      </c>
      <c r="L288" t="s">
        <v>3880</v>
      </c>
      <c r="M288" s="270" t="s">
        <v>3934</v>
      </c>
      <c r="O288" s="65">
        <f>$BDR$870</f>
        <v>24300.950000000008</v>
      </c>
    </row>
    <row r="289" spans="1:15" s="61" customFormat="1" ht="15.75" customHeight="1">
      <c r="A289" s="452" t="s">
        <v>2</v>
      </c>
      <c r="B289" s="106" t="s">
        <v>1337</v>
      </c>
      <c r="C289" s="9"/>
      <c r="D289" s="358" t="s">
        <v>3684</v>
      </c>
      <c r="E289" s="217">
        <f>UCIRanking!B9</f>
        <v>67428.612500000017</v>
      </c>
      <c r="F289" s="217">
        <v>67590.150000000023</v>
      </c>
      <c r="G289" s="57">
        <f t="shared" si="0"/>
        <v>-161.53750000000582</v>
      </c>
      <c r="H289" s="3"/>
      <c r="I289" s="452" t="s">
        <v>2</v>
      </c>
      <c r="J289" s="284" t="s">
        <v>3623</v>
      </c>
      <c r="L289" t="s">
        <v>3871</v>
      </c>
      <c r="M289" s="270" t="s">
        <v>3933</v>
      </c>
      <c r="O289" s="65">
        <f>$BAO$870</f>
        <v>23753.999999999993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3686</v>
      </c>
      <c r="E290" s="217">
        <f>UCIRanking!B126</f>
        <v>66969.099999999977</v>
      </c>
      <c r="F290" s="217">
        <v>67243.624999999985</v>
      </c>
      <c r="G290" s="57">
        <f t="shared" si="0"/>
        <v>-274.52500000000873</v>
      </c>
      <c r="H290" s="345"/>
      <c r="I290" s="452" t="s">
        <v>3</v>
      </c>
      <c r="J290" s="284" t="s">
        <v>3617</v>
      </c>
      <c r="L290" t="s">
        <v>2815</v>
      </c>
      <c r="M290" s="270" t="s">
        <v>3924</v>
      </c>
      <c r="O290" s="65">
        <f>$AYD$870</f>
        <v>23735.15</v>
      </c>
    </row>
    <row r="291" spans="1:15" s="61" customFormat="1" ht="15.75" customHeight="1">
      <c r="A291" s="452" t="s">
        <v>5</v>
      </c>
      <c r="B291" s="107" t="s">
        <v>704</v>
      </c>
      <c r="C291" s="463"/>
      <c r="D291" s="358" t="s">
        <v>3693</v>
      </c>
      <c r="E291" s="217">
        <f>UCIRanking!B60</f>
        <v>66777.687499999956</v>
      </c>
      <c r="F291" s="217">
        <v>66976.512499999953</v>
      </c>
      <c r="G291" s="57">
        <f t="shared" si="0"/>
        <v>-198.82499999999709</v>
      </c>
      <c r="H291" s="345"/>
      <c r="I291" s="452" t="s">
        <v>5</v>
      </c>
      <c r="J291" s="284" t="s">
        <v>3622</v>
      </c>
      <c r="L291" t="s">
        <v>2848</v>
      </c>
      <c r="M291" s="270" t="s">
        <v>3937</v>
      </c>
      <c r="O291" s="65">
        <f>$BAF$870</f>
        <v>23531.399999999998</v>
      </c>
    </row>
    <row r="292" spans="1:15" s="61" customFormat="1" ht="15.75" customHeight="1">
      <c r="A292" s="452" t="s">
        <v>7</v>
      </c>
      <c r="B292" s="107" t="s">
        <v>155</v>
      </c>
      <c r="C292" s="9"/>
      <c r="D292" s="358" t="s">
        <v>3688</v>
      </c>
      <c r="E292" s="217">
        <f>UCIRanking!B135</f>
        <v>66614.474999999919</v>
      </c>
      <c r="F292" s="217">
        <v>66853.724999999919</v>
      </c>
      <c r="G292" s="57">
        <f t="shared" si="0"/>
        <v>-239.25</v>
      </c>
      <c r="H292" s="345"/>
      <c r="I292" s="452" t="s">
        <v>7</v>
      </c>
      <c r="J292" s="107" t="s">
        <v>3626</v>
      </c>
      <c r="L292" t="s">
        <v>3874</v>
      </c>
      <c r="M292" s="270" t="s">
        <v>3931</v>
      </c>
      <c r="O292" s="65">
        <f>$BBP$870</f>
        <v>23281.799999999996</v>
      </c>
    </row>
    <row r="293" spans="1:15" s="61" customFormat="1" ht="15.75" customHeight="1">
      <c r="A293" s="452" t="s">
        <v>8</v>
      </c>
      <c r="B293" s="285" t="s">
        <v>31</v>
      </c>
      <c r="C293" s="9"/>
      <c r="D293" s="358" t="s">
        <v>3690</v>
      </c>
      <c r="E293" s="217">
        <f>UCIRanking!B115</f>
        <v>66399.562499999942</v>
      </c>
      <c r="F293" s="217">
        <v>66532.987499999945</v>
      </c>
      <c r="G293" s="57">
        <f t="shared" si="0"/>
        <v>-133.42500000000291</v>
      </c>
      <c r="H293" s="345"/>
      <c r="I293" s="452" t="s">
        <v>8</v>
      </c>
      <c r="J293" s="107" t="s">
        <v>3630</v>
      </c>
      <c r="L293" t="s">
        <v>3878</v>
      </c>
      <c r="M293" s="270" t="s">
        <v>3936</v>
      </c>
      <c r="O293" s="65">
        <f>$BCZ$870</f>
        <v>22681.8</v>
      </c>
    </row>
    <row r="294" spans="1:15" s="61" customFormat="1" ht="15.75" customHeight="1">
      <c r="A294" s="452" t="s">
        <v>10</v>
      </c>
      <c r="B294" s="284" t="s">
        <v>142</v>
      </c>
      <c r="C294" s="9"/>
      <c r="D294" s="358" t="s">
        <v>3695</v>
      </c>
      <c r="E294" s="217">
        <f>UCIRanking!B100</f>
        <v>66215.462500000009</v>
      </c>
      <c r="F294" s="217">
        <v>66330.212500000009</v>
      </c>
      <c r="G294" s="57">
        <f t="shared" si="0"/>
        <v>-114.75</v>
      </c>
      <c r="H294" s="345"/>
      <c r="I294" s="452" t="s">
        <v>10</v>
      </c>
      <c r="J294" s="284" t="s">
        <v>3641</v>
      </c>
      <c r="L294" t="s">
        <v>3890</v>
      </c>
      <c r="M294" s="270" t="s">
        <v>3919</v>
      </c>
      <c r="O294" s="65">
        <f>$BHD$870</f>
        <v>22474.30000000001</v>
      </c>
    </row>
    <row r="295" spans="1:15" s="61" customFormat="1" ht="15.75" customHeight="1">
      <c r="A295" s="452" t="s">
        <v>12</v>
      </c>
      <c r="B295" s="284" t="s">
        <v>21</v>
      </c>
      <c r="C295" s="9"/>
      <c r="D295" s="358" t="s">
        <v>3685</v>
      </c>
      <c r="E295" s="217">
        <f>UCIRanking!B66</f>
        <v>66105.999999999913</v>
      </c>
      <c r="F295" s="217">
        <v>66024.212499999921</v>
      </c>
      <c r="G295" s="57">
        <f t="shared" si="0"/>
        <v>81.787499999991269</v>
      </c>
      <c r="H295" s="345"/>
      <c r="I295" s="457" t="s">
        <v>12</v>
      </c>
      <c r="J295" s="284" t="s">
        <v>3613</v>
      </c>
      <c r="L295" t="s">
        <v>2811</v>
      </c>
      <c r="M295" s="270" t="s">
        <v>3934</v>
      </c>
      <c r="O295" s="65">
        <f>$AWT$870</f>
        <v>22093.449999999993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3739</v>
      </c>
      <c r="E296" s="217">
        <f>UCIRanking!B102</f>
        <v>65714.350000000006</v>
      </c>
      <c r="F296" s="217">
        <v>65780.637500000012</v>
      </c>
      <c r="G296" s="57">
        <f t="shared" si="0"/>
        <v>-66.287500000005821</v>
      </c>
      <c r="H296" s="345"/>
      <c r="I296" s="457" t="s">
        <v>14</v>
      </c>
      <c r="J296" s="284" t="s">
        <v>3627</v>
      </c>
      <c r="L296" t="s">
        <v>3875</v>
      </c>
      <c r="M296" s="270" t="s">
        <v>3931</v>
      </c>
      <c r="O296" s="65">
        <f>$BBY$870</f>
        <v>21837.899999999991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3691</v>
      </c>
      <c r="E297" s="217">
        <f>UCIRanking!B121</f>
        <v>65034.337500000038</v>
      </c>
      <c r="F297" s="217">
        <v>65317.862500000032</v>
      </c>
      <c r="G297" s="57">
        <f t="shared" si="0"/>
        <v>-283.52499999999418</v>
      </c>
      <c r="H297" s="345"/>
      <c r="I297" s="457" t="s">
        <v>16</v>
      </c>
      <c r="J297" s="284" t="s">
        <v>3639</v>
      </c>
      <c r="L297" t="s">
        <v>3888</v>
      </c>
      <c r="M297" s="270" t="s">
        <v>3931</v>
      </c>
      <c r="O297" s="65">
        <f>$BGL$870</f>
        <v>21817.899999999998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3694</v>
      </c>
      <c r="E298" s="217">
        <f>UCIRanking!B90</f>
        <v>64787.212500000067</v>
      </c>
      <c r="F298" s="217">
        <v>65007.487500000076</v>
      </c>
      <c r="G298" s="57">
        <f t="shared" si="0"/>
        <v>-220.27500000000873</v>
      </c>
      <c r="H298" s="345"/>
      <c r="I298" s="457" t="s">
        <v>18</v>
      </c>
      <c r="J298" s="284" t="s">
        <v>3638</v>
      </c>
      <c r="L298" t="s">
        <v>3886</v>
      </c>
      <c r="M298" s="270" t="s">
        <v>2836</v>
      </c>
      <c r="O298" s="65">
        <f>$BFT$870</f>
        <v>21808.150000000005</v>
      </c>
    </row>
    <row r="299" spans="1:15" s="61" customFormat="1" ht="15.75" customHeight="1">
      <c r="A299" s="452" t="s">
        <v>20</v>
      </c>
      <c r="B299" s="285" t="s">
        <v>1661</v>
      </c>
      <c r="C299" s="463"/>
      <c r="D299" s="358" t="s">
        <v>3692</v>
      </c>
      <c r="E299" s="217">
        <f>UCIRanking!B30</f>
        <v>64703.862499999959</v>
      </c>
      <c r="F299" s="217">
        <v>64773.162499999962</v>
      </c>
      <c r="G299" s="57">
        <f t="shared" si="0"/>
        <v>-69.30000000000291</v>
      </c>
      <c r="H299" s="345"/>
      <c r="I299" s="457" t="s">
        <v>20</v>
      </c>
      <c r="J299" s="284" t="s">
        <v>3624</v>
      </c>
      <c r="L299" t="s">
        <v>3872</v>
      </c>
      <c r="M299" s="270" t="s">
        <v>3934</v>
      </c>
      <c r="O299" s="65">
        <f>$BAX$870</f>
        <v>21790.15</v>
      </c>
    </row>
    <row r="300" spans="1:15" s="61" customFormat="1" ht="15.75" customHeight="1">
      <c r="A300" s="452" t="s">
        <v>22</v>
      </c>
      <c r="B300" s="285" t="s">
        <v>25</v>
      </c>
      <c r="C300" s="9"/>
      <c r="D300" s="358" t="s">
        <v>3687</v>
      </c>
      <c r="E300" s="217">
        <f>UCIRanking!B82</f>
        <v>64652.525000000067</v>
      </c>
      <c r="F300" s="217">
        <v>64704.800000000076</v>
      </c>
      <c r="G300" s="57">
        <f t="shared" si="0"/>
        <v>-52.275000000008731</v>
      </c>
      <c r="H300" s="345"/>
      <c r="I300" s="457" t="s">
        <v>22</v>
      </c>
      <c r="J300" s="284" t="s">
        <v>3625</v>
      </c>
      <c r="L300" t="s">
        <v>3873</v>
      </c>
      <c r="M300" s="270" t="s">
        <v>2836</v>
      </c>
      <c r="O300" s="65">
        <f>$BBG$870</f>
        <v>21603.449999999997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3689</v>
      </c>
      <c r="E301" s="217">
        <f>UCIRanking!B39</f>
        <v>64400.1</v>
      </c>
      <c r="F301" s="217">
        <v>64518.937500000007</v>
      </c>
      <c r="G301" s="57">
        <f t="shared" si="0"/>
        <v>-118.83750000000873</v>
      </c>
      <c r="H301" s="345"/>
      <c r="I301" s="457" t="s">
        <v>24</v>
      </c>
      <c r="J301" s="284" t="s">
        <v>3648</v>
      </c>
      <c r="L301" t="s">
        <v>2818</v>
      </c>
      <c r="M301" s="270" t="s">
        <v>3934</v>
      </c>
      <c r="O301" s="65">
        <f>$AZE$870</f>
        <v>21418.300000000003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3696</v>
      </c>
      <c r="E302" s="217">
        <f>UCIRanking!B141</f>
        <v>64193.5</v>
      </c>
      <c r="F302" s="217">
        <v>64235.074999999997</v>
      </c>
      <c r="G302" s="57">
        <f t="shared" si="0"/>
        <v>-41.57499999999709</v>
      </c>
      <c r="H302" s="345"/>
      <c r="I302" s="457" t="s">
        <v>26</v>
      </c>
      <c r="J302" s="284" t="s">
        <v>3629</v>
      </c>
      <c r="L302" t="s">
        <v>3877</v>
      </c>
      <c r="M302" s="270" t="s">
        <v>3938</v>
      </c>
      <c r="O302" s="65">
        <f>$BCQ$870</f>
        <v>21077.850000000002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3698</v>
      </c>
      <c r="E303" s="217">
        <f>UCIRanking!B122</f>
        <v>64090.025000000009</v>
      </c>
      <c r="F303" s="217">
        <v>64400.4375</v>
      </c>
      <c r="G303" s="57">
        <f t="shared" si="0"/>
        <v>-310.41249999999127</v>
      </c>
      <c r="H303" s="345"/>
      <c r="I303" s="457" t="s">
        <v>28</v>
      </c>
      <c r="J303" s="284" t="s">
        <v>3631</v>
      </c>
      <c r="L303" t="s">
        <v>3879</v>
      </c>
      <c r="M303" s="270" t="s">
        <v>2835</v>
      </c>
      <c r="O303" s="65">
        <f>$BDI$870</f>
        <v>21048.250000000004</v>
      </c>
    </row>
    <row r="304" spans="1:15" s="61" customFormat="1" ht="15.75" customHeight="1">
      <c r="A304" s="452" t="s">
        <v>30</v>
      </c>
      <c r="B304" s="285" t="s">
        <v>11</v>
      </c>
      <c r="C304" s="9"/>
      <c r="D304" s="358" t="s">
        <v>3699</v>
      </c>
      <c r="E304" s="217">
        <f>UCIRanking!B31</f>
        <v>63398.825000000026</v>
      </c>
      <c r="F304" s="217">
        <v>63357.837500000038</v>
      </c>
      <c r="G304" s="57">
        <f t="shared" si="0"/>
        <v>40.987499999988358</v>
      </c>
      <c r="H304" s="345"/>
      <c r="I304" s="457" t="s">
        <v>30</v>
      </c>
      <c r="J304" s="107" t="s">
        <v>3615</v>
      </c>
      <c r="L304" t="s">
        <v>2813</v>
      </c>
      <c r="M304" s="270" t="s">
        <v>3936</v>
      </c>
      <c r="O304" s="65">
        <f>$AXL$870</f>
        <v>20984.099999999995</v>
      </c>
    </row>
    <row r="305" spans="1:15" s="61" customFormat="1" ht="15.75" customHeight="1">
      <c r="A305" s="452" t="s">
        <v>32</v>
      </c>
      <c r="B305" s="106" t="s">
        <v>1344</v>
      </c>
      <c r="C305" s="463"/>
      <c r="D305" s="358" t="s">
        <v>3704</v>
      </c>
      <c r="E305" s="217">
        <f>UCIRanking!B34</f>
        <v>63176.000000000036</v>
      </c>
      <c r="F305" s="217">
        <v>63323.375000000036</v>
      </c>
      <c r="G305" s="57">
        <f t="shared" si="0"/>
        <v>-147.375</v>
      </c>
      <c r="H305" s="345"/>
      <c r="I305" s="457" t="s">
        <v>32</v>
      </c>
      <c r="J305" s="284" t="s">
        <v>3640</v>
      </c>
      <c r="L305" t="s">
        <v>3889</v>
      </c>
      <c r="M305" s="270" t="s">
        <v>3938</v>
      </c>
      <c r="O305" s="65">
        <f>$BGU$870</f>
        <v>20807.25</v>
      </c>
    </row>
    <row r="306" spans="1:15" s="61" customFormat="1" ht="15.75" customHeight="1">
      <c r="A306" s="452" t="s">
        <v>34</v>
      </c>
      <c r="B306" s="285" t="s">
        <v>17</v>
      </c>
      <c r="C306" s="9"/>
      <c r="D306" s="358" t="s">
        <v>3697</v>
      </c>
      <c r="E306" s="217">
        <f>UCIRanking!B48</f>
        <v>63139.70000000007</v>
      </c>
      <c r="F306" s="217">
        <v>63435.312500000073</v>
      </c>
      <c r="G306" s="57">
        <f t="shared" si="0"/>
        <v>-295.61250000000291</v>
      </c>
      <c r="H306" s="345"/>
      <c r="I306" s="457" t="s">
        <v>34</v>
      </c>
      <c r="J306" s="107" t="s">
        <v>3678</v>
      </c>
      <c r="L306" t="s">
        <v>3887</v>
      </c>
      <c r="M306" s="270" t="s">
        <v>3936</v>
      </c>
      <c r="O306" s="65">
        <f>$BGC$870</f>
        <v>20614.749999999985</v>
      </c>
    </row>
    <row r="307" spans="1:15" s="61" customFormat="1" ht="15.75" customHeight="1">
      <c r="A307" s="452" t="s">
        <v>36</v>
      </c>
      <c r="B307" s="107" t="s">
        <v>141</v>
      </c>
      <c r="C307" s="9"/>
      <c r="D307" s="358" t="s">
        <v>3703</v>
      </c>
      <c r="E307" s="217">
        <f>UCIRanking!B67</f>
        <v>63026.974999999999</v>
      </c>
      <c r="F307" s="217">
        <v>63216.237499999996</v>
      </c>
      <c r="G307" s="57">
        <f t="shared" si="0"/>
        <v>-189.26249999999709</v>
      </c>
      <c r="H307" s="345"/>
      <c r="I307" s="457" t="s">
        <v>36</v>
      </c>
      <c r="J307" s="284" t="s">
        <v>3637</v>
      </c>
      <c r="L307" t="s">
        <v>3885</v>
      </c>
      <c r="M307" s="270" t="s">
        <v>3936</v>
      </c>
      <c r="O307" s="65">
        <f>$BFK$870</f>
        <v>20581.650000000001</v>
      </c>
    </row>
    <row r="308" spans="1:15" s="61" customFormat="1" ht="15.75" customHeight="1">
      <c r="A308" s="452" t="s">
        <v>38</v>
      </c>
      <c r="B308" s="107" t="s">
        <v>654</v>
      </c>
      <c r="C308" s="9"/>
      <c r="D308" s="358" t="s">
        <v>3705</v>
      </c>
      <c r="E308" s="217">
        <f>UCIRanking!B106</f>
        <v>62947.374999999971</v>
      </c>
      <c r="F308" s="217">
        <v>62982.674999999974</v>
      </c>
      <c r="G308" s="57">
        <f t="shared" si="0"/>
        <v>-35.30000000000291</v>
      </c>
      <c r="H308" s="345"/>
      <c r="I308" s="457" t="s">
        <v>38</v>
      </c>
      <c r="J308" s="284" t="s">
        <v>3614</v>
      </c>
      <c r="L308" t="s">
        <v>2812</v>
      </c>
      <c r="M308" s="270" t="s">
        <v>3935</v>
      </c>
      <c r="O308" s="65">
        <f>$AXC$870</f>
        <v>20545.499999999989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3701</v>
      </c>
      <c r="E309" s="217">
        <f>UCIRanking!B22</f>
        <v>62801.024999999994</v>
      </c>
      <c r="F309" s="217">
        <v>62949.687499999985</v>
      </c>
      <c r="G309" s="57">
        <f t="shared" si="0"/>
        <v>-148.66249999999127</v>
      </c>
      <c r="H309" s="345"/>
      <c r="I309" s="457" t="s">
        <v>145</v>
      </c>
      <c r="J309" s="284" t="s">
        <v>3620</v>
      </c>
      <c r="L309" t="s">
        <v>2819</v>
      </c>
      <c r="M309" s="270" t="s">
        <v>3936</v>
      </c>
      <c r="O309" s="65">
        <f>$AZN$870</f>
        <v>20488.150000000001</v>
      </c>
    </row>
    <row r="310" spans="1:15" s="61" customFormat="1" ht="15.75" customHeight="1">
      <c r="A310" s="452" t="s">
        <v>146</v>
      </c>
      <c r="B310" s="107" t="s">
        <v>682</v>
      </c>
      <c r="C310" s="9"/>
      <c r="D310" s="358" t="s">
        <v>3706</v>
      </c>
      <c r="E310" s="217">
        <f>UCIRanking!B91</f>
        <v>61808.649999999914</v>
      </c>
      <c r="F310" s="217">
        <v>61525.49999999992</v>
      </c>
      <c r="G310" s="57">
        <f t="shared" si="0"/>
        <v>283.14999999999418</v>
      </c>
      <c r="H310" s="345"/>
      <c r="I310" s="457" t="s">
        <v>146</v>
      </c>
      <c r="J310" s="284" t="s">
        <v>3628</v>
      </c>
      <c r="L310" t="s">
        <v>3876</v>
      </c>
      <c r="M310" s="270" t="s">
        <v>2834</v>
      </c>
      <c r="O310" s="65">
        <f>$BCH$870</f>
        <v>20301.049999999992</v>
      </c>
    </row>
    <row r="311" spans="1:15" s="61" customFormat="1" ht="15.75" customHeight="1">
      <c r="A311" s="457" t="s">
        <v>147</v>
      </c>
      <c r="B311" s="284" t="s">
        <v>143</v>
      </c>
      <c r="C311" s="9"/>
      <c r="D311" s="358" t="s">
        <v>3700</v>
      </c>
      <c r="E311" s="217">
        <f>UCIRanking!B123</f>
        <v>61678.687500000058</v>
      </c>
      <c r="F311" s="217">
        <v>61744.262500000055</v>
      </c>
      <c r="G311" s="57">
        <f t="shared" si="0"/>
        <v>-65.57499999999709</v>
      </c>
      <c r="H311" s="345"/>
      <c r="I311" s="457" t="s">
        <v>147</v>
      </c>
      <c r="J311" s="284" t="s">
        <v>3634</v>
      </c>
      <c r="L311" t="s">
        <v>3882</v>
      </c>
      <c r="M311" s="270" t="s">
        <v>2834</v>
      </c>
      <c r="O311" s="65">
        <f>$BEJ$870</f>
        <v>20079.999999999989</v>
      </c>
    </row>
    <row r="312" spans="1:15" s="61" customFormat="1" ht="15.75" customHeight="1">
      <c r="A312" s="452" t="s">
        <v>151</v>
      </c>
      <c r="B312" s="107" t="s">
        <v>653</v>
      </c>
      <c r="C312" s="9"/>
      <c r="D312" s="358" t="s">
        <v>3709</v>
      </c>
      <c r="E312" s="217">
        <f>UCIRanking!B107</f>
        <v>61356.450000000048</v>
      </c>
      <c r="F312" s="217">
        <v>61603.537500000057</v>
      </c>
      <c r="G312" s="57">
        <f t="shared" si="0"/>
        <v>-247.08750000000873</v>
      </c>
      <c r="H312" s="345"/>
      <c r="I312" s="457" t="s">
        <v>151</v>
      </c>
      <c r="J312" s="284" t="s">
        <v>3618</v>
      </c>
      <c r="L312" t="s">
        <v>2816</v>
      </c>
      <c r="M312" s="270" t="s">
        <v>2836</v>
      </c>
      <c r="O312" s="65">
        <f>$AYM$870</f>
        <v>19807.350000000002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3720</v>
      </c>
      <c r="E313" s="217">
        <f>UCIRanking!B33</f>
        <v>60831.250000000015</v>
      </c>
      <c r="F313" s="217">
        <v>60999.900000000009</v>
      </c>
      <c r="G313" s="57">
        <f t="shared" si="0"/>
        <v>-168.64999999999418</v>
      </c>
      <c r="H313" s="345"/>
      <c r="I313" s="457" t="s">
        <v>157</v>
      </c>
      <c r="J313" s="284" t="s">
        <v>3635</v>
      </c>
      <c r="L313" t="s">
        <v>3883</v>
      </c>
      <c r="M313" s="270" t="s">
        <v>2836</v>
      </c>
      <c r="O313" s="65">
        <f>$BES$870</f>
        <v>19705.700000000004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3707</v>
      </c>
      <c r="E314" s="217">
        <f>UCIRanking!B17</f>
        <v>60485.037499999933</v>
      </c>
      <c r="F314" s="217">
        <v>60469.437499999927</v>
      </c>
      <c r="G314" s="57">
        <f t="shared" si="0"/>
        <v>15.600000000005821</v>
      </c>
      <c r="H314" s="345"/>
      <c r="I314" s="457" t="s">
        <v>159</v>
      </c>
      <c r="J314" s="284" t="s">
        <v>3633</v>
      </c>
      <c r="L314" t="s">
        <v>3881</v>
      </c>
      <c r="M314" s="270" t="s">
        <v>3932</v>
      </c>
      <c r="O314" s="65">
        <f>$BEA$870</f>
        <v>19227.500000000007</v>
      </c>
    </row>
    <row r="315" spans="1:15" s="61" customFormat="1" ht="15.75" customHeight="1">
      <c r="A315" s="452" t="s">
        <v>160</v>
      </c>
      <c r="B315" s="107" t="s">
        <v>667</v>
      </c>
      <c r="C315" s="107"/>
      <c r="D315" s="358" t="s">
        <v>3711</v>
      </c>
      <c r="E315" s="217">
        <f>UCIRanking!B76</f>
        <v>60156.312499999956</v>
      </c>
      <c r="F315" s="217">
        <v>60264.399999999965</v>
      </c>
      <c r="G315" s="57">
        <f t="shared" si="0"/>
        <v>-108.08750000000873</v>
      </c>
      <c r="H315" s="345"/>
      <c r="I315" s="457" t="s">
        <v>160</v>
      </c>
      <c r="J315" s="284" t="s">
        <v>3616</v>
      </c>
      <c r="L315" t="s">
        <v>2814</v>
      </c>
      <c r="M315" s="270" t="s">
        <v>2301</v>
      </c>
      <c r="O315" s="65">
        <f>$AXU$870</f>
        <v>18456.599999999995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3710</v>
      </c>
      <c r="E316" s="217">
        <f>UCIRanking!B109</f>
        <v>59829.724999999875</v>
      </c>
      <c r="F316" s="217">
        <v>59748.249999999884</v>
      </c>
      <c r="G316" s="57">
        <f t="shared" si="0"/>
        <v>81.474999999991269</v>
      </c>
      <c r="H316" s="345"/>
      <c r="I316" s="457" t="s">
        <v>161</v>
      </c>
      <c r="J316" s="284" t="s">
        <v>3619</v>
      </c>
      <c r="L316" t="s">
        <v>2817</v>
      </c>
      <c r="M316" s="270" t="s">
        <v>3923</v>
      </c>
      <c r="O316" s="65">
        <f>$AYV$870</f>
        <v>18268.349999999991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3708</v>
      </c>
      <c r="E317" s="217">
        <f>UCIRanking!B84</f>
        <v>59624.775000000001</v>
      </c>
      <c r="F317" s="217">
        <v>59747.012500000004</v>
      </c>
      <c r="G317" s="57">
        <f t="shared" si="0"/>
        <v>-122.23750000000291</v>
      </c>
      <c r="H317" s="345"/>
      <c r="I317" s="452" t="s">
        <v>163</v>
      </c>
      <c r="J317" s="284" t="s">
        <v>3621</v>
      </c>
      <c r="L317" t="s">
        <v>2833</v>
      </c>
      <c r="M317" s="270" t="s">
        <v>3919</v>
      </c>
      <c r="O317" s="65">
        <f>$AZW$870</f>
        <v>18058.599999999995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3741</v>
      </c>
      <c r="E318" s="217">
        <f>UCIRanking!B50</f>
        <v>59432.724999999962</v>
      </c>
      <c r="F318" s="217">
        <v>59294.212499999943</v>
      </c>
      <c r="G318" s="57">
        <f t="shared" si="0"/>
        <v>138.51250000001892</v>
      </c>
      <c r="H318" s="345"/>
      <c r="I318" s="457" t="s">
        <v>274</v>
      </c>
      <c r="J318" s="284" t="s">
        <v>3636</v>
      </c>
      <c r="L318" t="s">
        <v>3884</v>
      </c>
      <c r="M318" s="270" t="s">
        <v>3931</v>
      </c>
      <c r="O318" s="65">
        <f>$BFB$870</f>
        <v>17515.350000000002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3723</v>
      </c>
      <c r="E319" s="217">
        <f>UCIRanking!B62</f>
        <v>59033.625000000058</v>
      </c>
      <c r="F319" s="217">
        <v>59262.250000000058</v>
      </c>
      <c r="G319" s="57">
        <f t="shared" si="0"/>
        <v>-228.625</v>
      </c>
      <c r="H319" s="345"/>
    </row>
    <row r="320" spans="1:15" s="61" customFormat="1" ht="15.75" customHeight="1">
      <c r="A320" s="457" t="s">
        <v>276</v>
      </c>
      <c r="B320" s="285" t="s">
        <v>1664</v>
      </c>
      <c r="C320" s="107"/>
      <c r="D320" s="358" t="s">
        <v>3729</v>
      </c>
      <c r="E320" s="217">
        <f>UCIRanking!B13</f>
        <v>58934.550000000032</v>
      </c>
      <c r="F320" s="217">
        <v>58819.250000000029</v>
      </c>
      <c r="G320" s="57">
        <f t="shared" ref="G320:G351" si="1">SUM(E320-F320)</f>
        <v>115.30000000000291</v>
      </c>
      <c r="H320" s="345"/>
    </row>
    <row r="321" spans="1:15" s="61" customFormat="1" ht="15.75" customHeight="1">
      <c r="A321" s="457" t="s">
        <v>277</v>
      </c>
      <c r="B321" s="285" t="s">
        <v>1649</v>
      </c>
      <c r="C321" s="107"/>
      <c r="D321" s="358" t="s">
        <v>3714</v>
      </c>
      <c r="E321" s="217">
        <f>UCIRanking!B110</f>
        <v>58303.237500000047</v>
      </c>
      <c r="F321" s="217">
        <v>58223.987500000047</v>
      </c>
      <c r="G321" s="57">
        <f t="shared" si="1"/>
        <v>79.25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106" t="s">
        <v>1349</v>
      </c>
      <c r="C322" s="463"/>
      <c r="D322" s="358" t="s">
        <v>3717</v>
      </c>
      <c r="E322" s="217">
        <f>UCIRanking!B101</f>
        <v>58103.674999999945</v>
      </c>
      <c r="F322" s="217">
        <v>58306.624999999942</v>
      </c>
      <c r="G322" s="57">
        <f t="shared" si="1"/>
        <v>-202.94999999999709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285" t="s">
        <v>15</v>
      </c>
      <c r="C323" s="9"/>
      <c r="D323" s="358" t="s">
        <v>3715</v>
      </c>
      <c r="E323" s="217">
        <f>UCIRanking!B42</f>
        <v>58073.412499999926</v>
      </c>
      <c r="F323" s="217">
        <v>58227.112499999937</v>
      </c>
      <c r="G323" s="57">
        <f t="shared" si="1"/>
        <v>-153.70000000001164</v>
      </c>
      <c r="H323" s="345"/>
      <c r="I323" s="452" t="s">
        <v>0</v>
      </c>
      <c r="J323" s="107" t="s">
        <v>3947</v>
      </c>
      <c r="L323" s="49"/>
      <c r="N323" s="65">
        <f>SUM($AXC$870+$FV$870+$NC$870+$SZ$870+$PN$870+$LS$870+$AH$870+$EC$870)</f>
        <v>185596.45</v>
      </c>
      <c r="O323" s="285" t="s">
        <v>3967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3719</v>
      </c>
      <c r="E324" s="217">
        <f>UCIRanking!B98</f>
        <v>57839.749999999942</v>
      </c>
      <c r="F324" s="217">
        <v>57862.012499999953</v>
      </c>
      <c r="G324" s="57">
        <f t="shared" si="1"/>
        <v>-22.262500000011642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180704.05</v>
      </c>
      <c r="O324" s="106" t="s">
        <v>3964</v>
      </c>
    </row>
    <row r="325" spans="1:15" s="61" customFormat="1" ht="15.75" customHeight="1">
      <c r="A325" s="457" t="s">
        <v>644</v>
      </c>
      <c r="B325" s="107" t="s">
        <v>658</v>
      </c>
      <c r="C325" s="9"/>
      <c r="D325" s="358" t="s">
        <v>3712</v>
      </c>
      <c r="E325" s="217">
        <f>UCIRanking!B140</f>
        <v>57537.412499999977</v>
      </c>
      <c r="F325" s="217">
        <v>57503.424999999974</v>
      </c>
      <c r="G325" s="57">
        <f t="shared" si="1"/>
        <v>33.98750000000291</v>
      </c>
      <c r="H325" s="345"/>
      <c r="I325" s="452" t="s">
        <v>3</v>
      </c>
      <c r="J325" s="107" t="s">
        <v>3945</v>
      </c>
      <c r="N325" s="65">
        <f>SUM($IG$870+$AHW$870+$AHN$870+$BCQ$870+$AHE$870+$Y$870+$BGU$870+$AKZ$870)</f>
        <v>179688.85</v>
      </c>
      <c r="O325" s="107" t="s">
        <v>3975</v>
      </c>
    </row>
    <row r="326" spans="1:15" s="61" customFormat="1" ht="15.75" customHeight="1">
      <c r="A326" s="457" t="s">
        <v>650</v>
      </c>
      <c r="B326" s="285" t="s">
        <v>1668</v>
      </c>
      <c r="C326" s="107"/>
      <c r="D326" s="358" t="s">
        <v>3726</v>
      </c>
      <c r="E326" s="217">
        <f>UCIRanking!B73</f>
        <v>57459.325000000041</v>
      </c>
      <c r="F326" s="217">
        <v>57167.875000000036</v>
      </c>
      <c r="G326" s="57">
        <f t="shared" si="1"/>
        <v>291.45000000000437</v>
      </c>
      <c r="I326" s="452" t="s">
        <v>5</v>
      </c>
      <c r="J326" s="107" t="s">
        <v>3950</v>
      </c>
      <c r="N326" s="65">
        <f>SUM($AWT$870+$AZE$870+$BAX$870+$BDR$870+$ABQ$870+$AMS$870+$AGM$870+$ANK$870)</f>
        <v>177258.15000000002</v>
      </c>
      <c r="O326" s="107" t="s">
        <v>3971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3736</v>
      </c>
      <c r="E327" s="217">
        <f>UCIRanking!B45</f>
        <v>56319.074999999946</v>
      </c>
      <c r="F327" s="217">
        <v>56464.674999999959</v>
      </c>
      <c r="G327" s="57">
        <f t="shared" si="1"/>
        <v>-145.6000000000131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176497.95000000004</v>
      </c>
      <c r="O327" s="107" t="s">
        <v>3970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3721</v>
      </c>
      <c r="E328" s="217">
        <f>UCIRanking!B108</f>
        <v>56060.375000000044</v>
      </c>
      <c r="F328" s="217">
        <v>56104.975000000042</v>
      </c>
      <c r="G328" s="57">
        <f t="shared" si="1"/>
        <v>-44.599999999998545</v>
      </c>
      <c r="H328" s="345"/>
      <c r="I328" s="452" t="s">
        <v>8</v>
      </c>
      <c r="J328" s="107" t="s">
        <v>3948</v>
      </c>
      <c r="M328" s="65"/>
      <c r="N328" s="65">
        <f>SUM($AXL$870+$GW$870+$AZN$870+$WL$870+$BCZ$870+$AQ$870+$BFK$870+$BGC$870)</f>
        <v>175730.39999999997</v>
      </c>
      <c r="O328" s="285" t="s">
        <v>3968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3718</v>
      </c>
      <c r="E329" s="217">
        <f>UCIRanking!B19</f>
        <v>55576.575000000012</v>
      </c>
      <c r="F329" s="217">
        <v>55417.750000000029</v>
      </c>
      <c r="G329" s="57">
        <f t="shared" si="1"/>
        <v>158.82499999998254</v>
      </c>
      <c r="H329" s="345"/>
      <c r="I329" s="452" t="s">
        <v>10</v>
      </c>
      <c r="J329" s="107" t="s">
        <v>3949</v>
      </c>
      <c r="L329" s="49"/>
      <c r="N329" s="65">
        <f>SUM($TR$870+$AZW$870+$EL$870+$P$870+$AZ$870+$AMJ$870+$FM$870+$BHD$870)</f>
        <v>175720.1</v>
      </c>
      <c r="O329" s="107" t="s">
        <v>3969</v>
      </c>
    </row>
    <row r="330" spans="1:15" s="61" customFormat="1" ht="15.75" customHeight="1">
      <c r="A330" s="457" t="s">
        <v>659</v>
      </c>
      <c r="B330" s="107" t="s">
        <v>686</v>
      </c>
      <c r="C330" s="107"/>
      <c r="D330" s="358" t="s">
        <v>3728</v>
      </c>
      <c r="E330" s="217">
        <f>UCIRanking!B120</f>
        <v>55013.65000000006</v>
      </c>
      <c r="F330" s="217">
        <v>54699.02500000006</v>
      </c>
      <c r="G330" s="57">
        <f t="shared" si="1"/>
        <v>314.625</v>
      </c>
      <c r="H330" s="345"/>
      <c r="I330" s="452" t="s">
        <v>12</v>
      </c>
      <c r="J330" s="107" t="s">
        <v>2841</v>
      </c>
      <c r="N330" s="65">
        <f>SUM($CS$870+$NU$870+$PE$870+$HX$870+$HO$870+$KR$870+$AIF$870+$BI$870)</f>
        <v>174283.05</v>
      </c>
      <c r="O330" s="107" t="s">
        <v>3976</v>
      </c>
    </row>
    <row r="331" spans="1:15" s="61" customFormat="1" ht="15.75" customHeight="1">
      <c r="A331" s="457" t="s">
        <v>661</v>
      </c>
      <c r="B331" s="106" t="s">
        <v>1345</v>
      </c>
      <c r="C331" s="9"/>
      <c r="D331" s="358" t="s">
        <v>3727</v>
      </c>
      <c r="E331" s="217">
        <f>UCIRanking!B85</f>
        <v>54975.412500000006</v>
      </c>
      <c r="F331" s="217">
        <v>55145.487499999988</v>
      </c>
      <c r="G331" s="57">
        <f t="shared" si="1"/>
        <v>-170.07499999998254</v>
      </c>
      <c r="H331" s="345"/>
      <c r="I331" s="457" t="s">
        <v>14</v>
      </c>
      <c r="J331" s="107" t="s">
        <v>3943</v>
      </c>
      <c r="L331" s="49"/>
      <c r="N331" s="65">
        <f>SUM($AJG$870+$AOU$870+$OD$870+$BBP$870+$BBY$870+$XD$870+$BFB$870+$BGL$870)</f>
        <v>171461.35</v>
      </c>
      <c r="O331" s="285" t="s">
        <v>3962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3732</v>
      </c>
      <c r="E332" s="217">
        <f>UCIRanking!B130</f>
        <v>54888.0625</v>
      </c>
      <c r="F332" s="217">
        <v>54780.762499999997</v>
      </c>
      <c r="G332" s="57">
        <f t="shared" si="1"/>
        <v>107.30000000000291</v>
      </c>
      <c r="H332" s="345"/>
      <c r="I332" s="457" t="s">
        <v>16</v>
      </c>
      <c r="J332" s="107" t="s">
        <v>2843</v>
      </c>
      <c r="L332" s="49"/>
      <c r="N332" s="65">
        <f>SUM($G$870+$XM$870+$ASG$870+$ALI$870+$AJY$870+$BDI$870+$NL$870+$APM$870)</f>
        <v>171390.19999999998</v>
      </c>
      <c r="O332" s="107" t="s">
        <v>3963</v>
      </c>
    </row>
    <row r="333" spans="1:15" s="61" customFormat="1" ht="15.75" customHeight="1">
      <c r="A333" s="457" t="s">
        <v>670</v>
      </c>
      <c r="B333" s="107" t="s">
        <v>700</v>
      </c>
      <c r="C333" s="9"/>
      <c r="D333" s="358" t="s">
        <v>3722</v>
      </c>
      <c r="E333" s="217">
        <f>UCIRanking!B65</f>
        <v>53963.52499999998</v>
      </c>
      <c r="F333" s="217">
        <v>53651.574999999983</v>
      </c>
      <c r="G333" s="57">
        <f t="shared" si="1"/>
        <v>311.94999999999709</v>
      </c>
      <c r="H333" s="345"/>
      <c r="I333" s="457" t="s">
        <v>18</v>
      </c>
      <c r="J333" s="107" t="s">
        <v>2844</v>
      </c>
      <c r="L333" s="49"/>
      <c r="N333" s="65">
        <f>SUM($AYM$870+$AIO$870+$BBG$870+$ALR$870+$BES$870+$AQE$870+$AMA$870+$BFT$870)</f>
        <v>169322.7</v>
      </c>
      <c r="O333" s="285" t="s">
        <v>3960</v>
      </c>
    </row>
    <row r="334" spans="1:15" s="61" customFormat="1" ht="15.75" customHeight="1">
      <c r="A334" s="457" t="s">
        <v>671</v>
      </c>
      <c r="B334" s="285" t="s">
        <v>23</v>
      </c>
      <c r="C334" s="189"/>
      <c r="D334" s="358" t="s">
        <v>3725</v>
      </c>
      <c r="E334" s="217">
        <f>UCIRanking!B81</f>
        <v>53626.737500000054</v>
      </c>
      <c r="F334" s="217">
        <v>53598.162500000057</v>
      </c>
      <c r="G334" s="57">
        <f t="shared" si="1"/>
        <v>28.57499999999709</v>
      </c>
      <c r="H334" s="345"/>
      <c r="I334" s="457" t="s">
        <v>20</v>
      </c>
      <c r="J334" s="107" t="s">
        <v>3946</v>
      </c>
      <c r="N334" s="65">
        <f>SUM($AYD$870+$ADJ$870+$OM$870+$AKQ$870+$AKH$870+$YN$870+$ZF$870+$RP$870)</f>
        <v>165861.5</v>
      </c>
      <c r="O334" s="107" t="s">
        <v>3966</v>
      </c>
    </row>
    <row r="335" spans="1:15" s="61" customFormat="1" ht="15.75" customHeight="1">
      <c r="A335" s="457" t="s">
        <v>672</v>
      </c>
      <c r="B335" s="285" t="s">
        <v>1658</v>
      </c>
      <c r="C335" s="463"/>
      <c r="D335" s="358" t="s">
        <v>3724</v>
      </c>
      <c r="E335" s="217">
        <f>UCIRanking!B36</f>
        <v>53449.575000000026</v>
      </c>
      <c r="F335" s="217">
        <v>53310.750000000029</v>
      </c>
      <c r="G335" s="57">
        <f t="shared" si="1"/>
        <v>138.82499999999709</v>
      </c>
      <c r="H335" s="345"/>
      <c r="I335" s="457" t="s">
        <v>22</v>
      </c>
      <c r="J335" s="107" t="s">
        <v>2842</v>
      </c>
      <c r="L335" s="49"/>
      <c r="N335" s="65">
        <f>SUM($AEB$870+$YE$870+$ZX$870+$ANT$870+$BCH$870+$BEJ$870+$APD$870+$AOC$870)</f>
        <v>163964.79999999999</v>
      </c>
      <c r="O335" s="106" t="s">
        <v>3958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3770</v>
      </c>
      <c r="E336" s="217">
        <f>UCIRanking!B131</f>
        <v>51887.375000000036</v>
      </c>
      <c r="F336" s="217">
        <v>51801.150000000038</v>
      </c>
      <c r="G336" s="57">
        <f t="shared" si="1"/>
        <v>86.224999999998545</v>
      </c>
      <c r="H336" s="345"/>
      <c r="I336" s="457" t="s">
        <v>24</v>
      </c>
      <c r="J336" s="107" t="s">
        <v>3940</v>
      </c>
      <c r="L336" s="49"/>
      <c r="N336" s="65">
        <f>SUM($QX$870+$AYV$870+$BR$870+$YW$870+$IP$870+$RG$870+$PW$870+$JZ$870)</f>
        <v>162050.74999999994</v>
      </c>
      <c r="O336" s="107" t="s">
        <v>3957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3761</v>
      </c>
      <c r="E337" s="217">
        <f>UCIRanking!B72</f>
        <v>51667.0625</v>
      </c>
      <c r="F337" s="217">
        <v>51725.137499999997</v>
      </c>
      <c r="G337" s="57">
        <f t="shared" si="1"/>
        <v>-58.07499999999709</v>
      </c>
      <c r="H337" s="345"/>
      <c r="I337" s="457" t="s">
        <v>26</v>
      </c>
      <c r="J337" s="107" t="s">
        <v>3944</v>
      </c>
      <c r="N337" s="65">
        <f>SUM($QF$870+$UA$870+$LA$870+$BAF$870+$DB$870+$OVS$870+$IY$870+$EU$870)</f>
        <v>160114.35</v>
      </c>
      <c r="O337" s="106" t="s">
        <v>3965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3735</v>
      </c>
      <c r="E338" s="217">
        <f>UCIRanking!B24</f>
        <v>50745.412500000042</v>
      </c>
      <c r="F338" s="217">
        <v>50802.912500000049</v>
      </c>
      <c r="G338" s="57">
        <f t="shared" si="1"/>
        <v>-57.500000000007276</v>
      </c>
      <c r="H338" s="345"/>
      <c r="I338" s="457" t="s">
        <v>28</v>
      </c>
      <c r="J338" s="107" t="s">
        <v>3942</v>
      </c>
      <c r="N338" s="65">
        <f>SUM($MB$870+$WU$870+$HF$870+$ABH$870+$BAO$870+$ASY$870+$AAY$870+$AGD$870)</f>
        <v>159260.34999999995</v>
      </c>
      <c r="O338" s="285" t="s">
        <v>3961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3730</v>
      </c>
      <c r="E339" s="217">
        <f>UCIRanking!B7</f>
        <v>50478.299999999945</v>
      </c>
      <c r="F339" s="217">
        <v>50443.999999999927</v>
      </c>
      <c r="G339" s="57">
        <f t="shared" si="1"/>
        <v>34.300000000017462</v>
      </c>
      <c r="H339" s="345"/>
      <c r="I339" s="457" t="s">
        <v>30</v>
      </c>
      <c r="J339" s="107" t="s">
        <v>3941</v>
      </c>
      <c r="L339" s="49"/>
      <c r="N339" s="65">
        <f>SUM($UJ$870+$ANB$870+$SQ$870+$VT$870+$VB$870+$DK$870+$AGV$870+$AIX$870)</f>
        <v>158025.65000000002</v>
      </c>
      <c r="O339" s="285" t="s">
        <v>3959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3762</v>
      </c>
      <c r="E340" s="217">
        <f>UCIRanking!B23</f>
        <v>50324.175000000003</v>
      </c>
      <c r="F340" s="217">
        <v>50179.8</v>
      </c>
      <c r="G340" s="57">
        <f t="shared" si="1"/>
        <v>144.375</v>
      </c>
      <c r="H340" s="345"/>
    </row>
    <row r="341" spans="1:15" s="61" customFormat="1" ht="15.75" customHeight="1">
      <c r="A341" s="457" t="s">
        <v>697</v>
      </c>
      <c r="B341" s="107" t="s">
        <v>2220</v>
      </c>
      <c r="C341" s="107"/>
      <c r="D341" s="358" t="s">
        <v>3766</v>
      </c>
      <c r="E341" s="217">
        <f>UCIRanking!B54</f>
        <v>50093.150000000045</v>
      </c>
      <c r="F341" s="217">
        <v>49902.275000000031</v>
      </c>
      <c r="G341" s="57">
        <f t="shared" si="1"/>
        <v>190.87500000001455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668</v>
      </c>
      <c r="C342" s="9"/>
      <c r="D342" s="358" t="s">
        <v>3734</v>
      </c>
      <c r="E342" s="217">
        <f>UCIRanking!B79</f>
        <v>49883.612500000025</v>
      </c>
      <c r="F342" s="217">
        <v>50029.525000000031</v>
      </c>
      <c r="G342" s="57">
        <f t="shared" si="1"/>
        <v>-145.91250000000582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2210</v>
      </c>
      <c r="C343" s="107"/>
      <c r="D343" s="358" t="s">
        <v>3763</v>
      </c>
      <c r="E343" s="217">
        <f>UCIRanking!B97</f>
        <v>49806.562499999993</v>
      </c>
      <c r="F343" s="217">
        <v>49529.787499999999</v>
      </c>
      <c r="G343" s="57">
        <f t="shared" si="1"/>
        <v>276.77499999999418</v>
      </c>
      <c r="H343" s="345"/>
      <c r="I343" s="452" t="s">
        <v>0</v>
      </c>
      <c r="J343" s="107" t="s">
        <v>1359</v>
      </c>
      <c r="L343" s="403">
        <f>'Punten per wedstrijd'!I1284</f>
        <v>65</v>
      </c>
      <c r="M343" s="404">
        <f>'Punten per wedstrijd'!J1284</f>
        <v>56</v>
      </c>
      <c r="N343" s="405">
        <f>'Punten per wedstrijd'!K1284</f>
        <v>44</v>
      </c>
      <c r="O343" s="107" t="s">
        <v>3970</v>
      </c>
    </row>
    <row r="344" spans="1:15" s="61" customFormat="1" ht="15.75" customHeight="1">
      <c r="A344" s="457" t="s">
        <v>701</v>
      </c>
      <c r="B344" s="107" t="s">
        <v>2212</v>
      </c>
      <c r="C344" s="107"/>
      <c r="D344" s="358" t="s">
        <v>3765</v>
      </c>
      <c r="E344" s="217">
        <f>UCIRanking!B27</f>
        <v>49423.725000000013</v>
      </c>
      <c r="F344" s="217">
        <v>49432.500000000007</v>
      </c>
      <c r="G344" s="57">
        <f t="shared" si="1"/>
        <v>-8.7749999999941792</v>
      </c>
      <c r="H344" s="345"/>
      <c r="I344" s="452" t="s">
        <v>2</v>
      </c>
      <c r="J344" s="107" t="s">
        <v>3940</v>
      </c>
      <c r="L344" s="403">
        <f>'Punten per wedstrijd'!I1270</f>
        <v>52</v>
      </c>
      <c r="M344" s="404">
        <f>'Punten per wedstrijd'!J1270</f>
        <v>46</v>
      </c>
      <c r="N344" s="405">
        <f>'Punten per wedstrijd'!K1270</f>
        <v>38</v>
      </c>
      <c r="O344" s="107" t="s">
        <v>3957</v>
      </c>
    </row>
    <row r="345" spans="1:15" s="61" customFormat="1" ht="15.75" customHeight="1">
      <c r="A345" s="457" t="s">
        <v>702</v>
      </c>
      <c r="B345" s="107" t="s">
        <v>2195</v>
      </c>
      <c r="C345" s="107"/>
      <c r="D345" s="358" t="s">
        <v>3764</v>
      </c>
      <c r="E345" s="217">
        <f>UCIRanking!B10</f>
        <v>49203.275000000038</v>
      </c>
      <c r="F345" s="217">
        <v>49118.875000000029</v>
      </c>
      <c r="G345" s="57">
        <f t="shared" si="1"/>
        <v>84.400000000008731</v>
      </c>
      <c r="H345" s="345"/>
      <c r="I345" s="452" t="s">
        <v>3</v>
      </c>
      <c r="J345" s="107" t="s">
        <v>2844</v>
      </c>
      <c r="L345" s="403">
        <f>'Punten per wedstrijd'!I1273</f>
        <v>44</v>
      </c>
      <c r="M345" s="404">
        <f>'Punten per wedstrijd'!J1273</f>
        <v>60</v>
      </c>
      <c r="N345" s="405">
        <f>'Punten per wedstrijd'!K1273</f>
        <v>38</v>
      </c>
      <c r="O345" s="285" t="s">
        <v>3960</v>
      </c>
    </row>
    <row r="346" spans="1:15" s="61" customFormat="1" ht="15.75" customHeight="1">
      <c r="A346" s="457" t="s">
        <v>703</v>
      </c>
      <c r="B346" s="107" t="s">
        <v>2202</v>
      </c>
      <c r="C346" s="107"/>
      <c r="D346" s="358" t="s">
        <v>3767</v>
      </c>
      <c r="E346" s="217">
        <f>UCIRanking!B77</f>
        <v>49088.450000000012</v>
      </c>
      <c r="F346" s="217">
        <v>49036.137500000012</v>
      </c>
      <c r="G346" s="57">
        <f t="shared" si="1"/>
        <v>52.3125</v>
      </c>
      <c r="H346" s="345"/>
      <c r="I346" s="452" t="s">
        <v>5</v>
      </c>
      <c r="J346" s="107" t="s">
        <v>3943</v>
      </c>
      <c r="L346" s="403">
        <f>'Punten per wedstrijd'!I1275</f>
        <v>43</v>
      </c>
      <c r="M346" s="404">
        <f>'Punten per wedstrijd'!J1275</f>
        <v>30</v>
      </c>
      <c r="N346" s="405">
        <f>'Punten per wedstrijd'!K1275</f>
        <v>27</v>
      </c>
      <c r="O346" s="285" t="s">
        <v>3962</v>
      </c>
    </row>
    <row r="347" spans="1:15" s="61" customFormat="1" ht="15.75" customHeight="1">
      <c r="A347" s="457" t="s">
        <v>706</v>
      </c>
      <c r="B347" s="107" t="s">
        <v>694</v>
      </c>
      <c r="C347" s="107"/>
      <c r="D347" s="358" t="s">
        <v>3731</v>
      </c>
      <c r="E347" s="217">
        <f>UCIRanking!B117</f>
        <v>48922.024999999936</v>
      </c>
      <c r="F347" s="217">
        <v>49061.124999999935</v>
      </c>
      <c r="G347" s="57">
        <f t="shared" si="1"/>
        <v>-139.09999999999854</v>
      </c>
      <c r="H347" s="345"/>
      <c r="I347" s="452" t="s">
        <v>7</v>
      </c>
      <c r="J347" s="107" t="s">
        <v>2841</v>
      </c>
      <c r="L347" s="403">
        <f>'Punten per wedstrijd'!I1285</f>
        <v>38</v>
      </c>
      <c r="M347" s="404">
        <f>'Punten per wedstrijd'!J1285</f>
        <v>37</v>
      </c>
      <c r="N347" s="405">
        <f>'Punten per wedstrijd'!K1285</f>
        <v>30</v>
      </c>
      <c r="O347" s="107" t="s">
        <v>3976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3771</v>
      </c>
      <c r="E348" s="217">
        <f>UCIRanking!B57</f>
        <v>47043.387499999968</v>
      </c>
      <c r="F348" s="217">
        <v>46802.062499999956</v>
      </c>
      <c r="G348" s="57">
        <f t="shared" si="1"/>
        <v>241.32500000001164</v>
      </c>
      <c r="H348" s="345"/>
      <c r="I348" s="452" t="s">
        <v>8</v>
      </c>
      <c r="J348" s="107" t="s">
        <v>2842</v>
      </c>
      <c r="L348" s="403">
        <f>'Punten per wedstrijd'!I1271</f>
        <v>37</v>
      </c>
      <c r="M348" s="404">
        <f>'Punten per wedstrijd'!J1271</f>
        <v>43</v>
      </c>
      <c r="N348" s="405">
        <f>'Punten per wedstrijd'!K1271</f>
        <v>28</v>
      </c>
      <c r="O348" s="106" t="s">
        <v>3958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3754</v>
      </c>
      <c r="E349" s="217">
        <f>UCIRanking!B35</f>
        <v>46695.812500000029</v>
      </c>
      <c r="F349" s="217">
        <v>46427.900000000023</v>
      </c>
      <c r="G349" s="57">
        <f t="shared" si="1"/>
        <v>267.91250000000582</v>
      </c>
      <c r="H349" s="345"/>
      <c r="I349" s="452" t="s">
        <v>10</v>
      </c>
      <c r="J349" s="107" t="s">
        <v>1360</v>
      </c>
      <c r="K349" s="409"/>
      <c r="L349" s="403">
        <f>'Punten per wedstrijd'!I1277</f>
        <v>37</v>
      </c>
      <c r="M349" s="404">
        <f>'Punten per wedstrijd'!J1277</f>
        <v>28</v>
      </c>
      <c r="N349" s="405">
        <f>'Punten per wedstrijd'!K1277</f>
        <v>24</v>
      </c>
      <c r="O349" s="106" t="s">
        <v>3964</v>
      </c>
    </row>
    <row r="350" spans="1:15" s="61" customFormat="1" ht="15.75" customHeight="1">
      <c r="A350" s="452" t="s">
        <v>777</v>
      </c>
      <c r="B350" s="107" t="s">
        <v>2209</v>
      </c>
      <c r="C350" s="107"/>
      <c r="D350" s="358" t="s">
        <v>3774</v>
      </c>
      <c r="E350" s="217">
        <f>UCIRanking!B78</f>
        <v>46102.325000000048</v>
      </c>
      <c r="F350" s="217">
        <v>45962.675000000047</v>
      </c>
      <c r="G350" s="57">
        <f t="shared" si="1"/>
        <v>139.65000000000146</v>
      </c>
      <c r="H350" s="345"/>
      <c r="I350" s="452" t="s">
        <v>12</v>
      </c>
      <c r="J350" s="107" t="s">
        <v>3941</v>
      </c>
      <c r="L350" s="403">
        <f>'Punten per wedstrijd'!I1272</f>
        <v>35</v>
      </c>
      <c r="M350" s="404">
        <f>'Punten per wedstrijd'!J1272</f>
        <v>45</v>
      </c>
      <c r="N350" s="405">
        <f>'Punten per wedstrijd'!K1272</f>
        <v>44</v>
      </c>
      <c r="O350" s="285" t="s">
        <v>3959</v>
      </c>
    </row>
    <row r="351" spans="1:15" s="61" customFormat="1" ht="15.75" customHeight="1">
      <c r="A351" s="452" t="s">
        <v>778</v>
      </c>
      <c r="B351" s="107" t="s">
        <v>2217</v>
      </c>
      <c r="C351" s="107"/>
      <c r="D351" s="358" t="s">
        <v>3772</v>
      </c>
      <c r="E351" s="217">
        <f>UCIRanking!B133</f>
        <v>45933.550000000047</v>
      </c>
      <c r="F351" s="217">
        <v>45857.925000000061</v>
      </c>
      <c r="G351" s="57">
        <f t="shared" si="1"/>
        <v>75.624999999985448</v>
      </c>
      <c r="H351" s="345"/>
      <c r="I351" s="457" t="s">
        <v>14</v>
      </c>
      <c r="J351" s="107" t="s">
        <v>3942</v>
      </c>
      <c r="L351" s="403">
        <f>'Punten per wedstrijd'!I1274</f>
        <v>35</v>
      </c>
      <c r="M351" s="404">
        <f>'Punten per wedstrijd'!J1274</f>
        <v>42</v>
      </c>
      <c r="N351" s="405">
        <f>'Punten per wedstrijd'!K1274</f>
        <v>22</v>
      </c>
      <c r="O351" s="285" t="s">
        <v>3961</v>
      </c>
    </row>
    <row r="352" spans="1:15" s="61" customFormat="1" ht="15.75" customHeight="1">
      <c r="A352" s="452" t="s">
        <v>779</v>
      </c>
      <c r="B352" s="285" t="s">
        <v>1657</v>
      </c>
      <c r="C352" s="463"/>
      <c r="D352" s="358" t="s">
        <v>3738</v>
      </c>
      <c r="E352" s="217">
        <f>UCIRanking!B6</f>
        <v>45196.25</v>
      </c>
      <c r="F352" s="217">
        <v>45016.725000000006</v>
      </c>
      <c r="G352" s="57">
        <f t="shared" ref="G352:G383" si="2">SUM(E352-F352)</f>
        <v>179.52499999999418</v>
      </c>
      <c r="H352" s="345"/>
      <c r="I352" s="457" t="s">
        <v>16</v>
      </c>
      <c r="J352" s="107" t="s">
        <v>3949</v>
      </c>
      <c r="L352" s="403">
        <f>'Punten per wedstrijd'!I1283</f>
        <v>31</v>
      </c>
      <c r="M352" s="404">
        <f>'Punten per wedstrijd'!J1283</f>
        <v>32</v>
      </c>
      <c r="N352" s="405">
        <f>'Punten per wedstrijd'!K1283</f>
        <v>22</v>
      </c>
      <c r="O352" s="107" t="s">
        <v>3969</v>
      </c>
    </row>
    <row r="353" spans="1:15" s="61" customFormat="1" ht="15.75" customHeight="1">
      <c r="A353" s="452" t="s">
        <v>780</v>
      </c>
      <c r="B353" s="285" t="s">
        <v>1</v>
      </c>
      <c r="C353" s="9"/>
      <c r="D353" s="358" t="s">
        <v>3755</v>
      </c>
      <c r="E353" s="217">
        <f>UCIRanking!B11</f>
        <v>45189.799999999959</v>
      </c>
      <c r="F353" s="217">
        <v>44990.274999999958</v>
      </c>
      <c r="G353" s="57">
        <f t="shared" si="2"/>
        <v>199.52500000000146</v>
      </c>
      <c r="I353" s="457" t="s">
        <v>18</v>
      </c>
      <c r="J353" s="107" t="s">
        <v>3950</v>
      </c>
      <c r="L353" s="403">
        <f>'Punten per wedstrijd'!I1286</f>
        <v>30</v>
      </c>
      <c r="M353" s="404">
        <f>'Punten per wedstrijd'!J1286</f>
        <v>31</v>
      </c>
      <c r="N353" s="405">
        <f>'Punten per wedstrijd'!K1286</f>
        <v>31</v>
      </c>
      <c r="O353" s="107" t="s">
        <v>3971</v>
      </c>
    </row>
    <row r="354" spans="1:15" s="61" customFormat="1" ht="15.75" customHeight="1">
      <c r="A354" s="452" t="s">
        <v>781</v>
      </c>
      <c r="B354" s="107" t="s">
        <v>2198</v>
      </c>
      <c r="C354" s="107"/>
      <c r="D354" s="358" t="s">
        <v>3776</v>
      </c>
      <c r="E354" s="217">
        <f>UCIRanking!B89</f>
        <v>45134.862500000032</v>
      </c>
      <c r="F354" s="217">
        <v>44877.262500000026</v>
      </c>
      <c r="G354" s="57">
        <f t="shared" si="2"/>
        <v>257.60000000000582</v>
      </c>
      <c r="I354" s="457" t="s">
        <v>20</v>
      </c>
      <c r="J354" s="107" t="s">
        <v>3944</v>
      </c>
      <c r="L354" s="403">
        <f>'Punten per wedstrijd'!I1278</f>
        <v>28</v>
      </c>
      <c r="M354" s="404">
        <f>'Punten per wedstrijd'!J1278</f>
        <v>42</v>
      </c>
      <c r="N354" s="405">
        <f>'Punten per wedstrijd'!K1278</f>
        <v>30</v>
      </c>
      <c r="O354" s="106" t="s">
        <v>3965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3775</v>
      </c>
      <c r="E355" s="217">
        <f>UCIRanking!B51</f>
        <v>44812.712499999972</v>
      </c>
      <c r="F355" s="217">
        <v>44746.737499999981</v>
      </c>
      <c r="G355" s="57">
        <f t="shared" si="2"/>
        <v>65.974999999991269</v>
      </c>
      <c r="H355" s="345"/>
      <c r="I355" s="457" t="s">
        <v>22</v>
      </c>
      <c r="J355" s="107" t="s">
        <v>3946</v>
      </c>
      <c r="L355" s="403">
        <f>'Punten per wedstrijd'!I1280</f>
        <v>24</v>
      </c>
      <c r="M355" s="404">
        <f>'Punten per wedstrijd'!J1280</f>
        <v>40</v>
      </c>
      <c r="N355" s="405">
        <f>'Punten per wedstrijd'!K1280</f>
        <v>28</v>
      </c>
      <c r="O355" s="107" t="s">
        <v>3966</v>
      </c>
    </row>
    <row r="356" spans="1:15" s="61" customFormat="1" ht="15.75" customHeight="1">
      <c r="A356" s="452" t="s">
        <v>783</v>
      </c>
      <c r="B356" s="285" t="s">
        <v>9</v>
      </c>
      <c r="C356" s="9"/>
      <c r="D356" s="358" t="s">
        <v>3702</v>
      </c>
      <c r="E356" s="217">
        <f>UCIRanking!B154</f>
        <v>44397.650000000016</v>
      </c>
      <c r="F356" s="217">
        <v>44852.137500000033</v>
      </c>
      <c r="G356" s="57">
        <f t="shared" si="2"/>
        <v>-454.48750000001746</v>
      </c>
      <c r="H356" s="345"/>
      <c r="I356" s="457" t="s">
        <v>24</v>
      </c>
      <c r="J356" s="107" t="s">
        <v>2843</v>
      </c>
      <c r="L356" s="403">
        <f>'Punten per wedstrijd'!I1276</f>
        <v>21</v>
      </c>
      <c r="M356" s="404">
        <f>'Punten per wedstrijd'!J1276</f>
        <v>29</v>
      </c>
      <c r="N356" s="405">
        <f>'Punten per wedstrijd'!K1276</f>
        <v>35</v>
      </c>
      <c r="O356" s="107" t="s">
        <v>3963</v>
      </c>
    </row>
    <row r="357" spans="1:15" s="61" customFormat="1" ht="15.75" customHeight="1">
      <c r="A357" s="452" t="s">
        <v>784</v>
      </c>
      <c r="B357" s="285" t="s">
        <v>1654</v>
      </c>
      <c r="C357" s="463"/>
      <c r="D357" s="358" t="s">
        <v>3768</v>
      </c>
      <c r="E357" s="217">
        <f>UCIRanking!B47</f>
        <v>43738.187499999985</v>
      </c>
      <c r="F357" s="217">
        <v>43252.524999999994</v>
      </c>
      <c r="G357" s="57">
        <f t="shared" si="2"/>
        <v>485.66249999999127</v>
      </c>
      <c r="H357" s="345"/>
      <c r="I357" s="457" t="s">
        <v>26</v>
      </c>
      <c r="J357" s="107" t="s">
        <v>3948</v>
      </c>
      <c r="L357" s="403">
        <f>'Punten per wedstrijd'!I1282</f>
        <v>21</v>
      </c>
      <c r="M357" s="404">
        <f>'Punten per wedstrijd'!J1282</f>
        <v>26</v>
      </c>
      <c r="N357" s="405">
        <f>'Punten per wedstrijd'!K1282</f>
        <v>29</v>
      </c>
      <c r="O357" s="285" t="s">
        <v>3968</v>
      </c>
    </row>
    <row r="358" spans="1:15" s="61" customFormat="1" ht="15.75" customHeight="1">
      <c r="A358" s="452" t="s">
        <v>785</v>
      </c>
      <c r="B358" s="285" t="s">
        <v>1690</v>
      </c>
      <c r="C358" s="107"/>
      <c r="D358" s="358" t="s">
        <v>3769</v>
      </c>
      <c r="E358" s="217">
        <f>UCIRanking!B105</f>
        <v>43646.812500000007</v>
      </c>
      <c r="F358" s="217">
        <v>43554.387500000004</v>
      </c>
      <c r="G358" s="57">
        <f t="shared" si="2"/>
        <v>92.42500000000291</v>
      </c>
      <c r="H358" s="345"/>
      <c r="I358" s="457" t="s">
        <v>28</v>
      </c>
      <c r="J358" s="107" t="s">
        <v>3945</v>
      </c>
      <c r="L358" s="403">
        <f>'Punten per wedstrijd'!I1279</f>
        <v>17</v>
      </c>
      <c r="M358" s="404">
        <f>'Punten per wedstrijd'!J1279</f>
        <v>25</v>
      </c>
      <c r="N358" s="405">
        <f>'Punten per wedstrijd'!K1279</f>
        <v>30</v>
      </c>
      <c r="O358" s="107" t="s">
        <v>3975</v>
      </c>
    </row>
    <row r="359" spans="1:15" s="61" customFormat="1" ht="15.75" customHeight="1">
      <c r="A359" s="452" t="s">
        <v>786</v>
      </c>
      <c r="B359" s="285" t="s">
        <v>1665</v>
      </c>
      <c r="C359" s="107"/>
      <c r="D359" s="358" t="s">
        <v>3759</v>
      </c>
      <c r="E359" s="217">
        <f>UCIRanking!B25</f>
        <v>43344.074999999968</v>
      </c>
      <c r="F359" s="217">
        <v>43181.94999999999</v>
      </c>
      <c r="G359" s="57">
        <f t="shared" si="2"/>
        <v>162.12499999997817</v>
      </c>
      <c r="H359" s="345"/>
      <c r="I359" s="457" t="s">
        <v>30</v>
      </c>
      <c r="J359" s="107" t="s">
        <v>3947</v>
      </c>
      <c r="L359" s="403">
        <f>'Punten per wedstrijd'!I1281</f>
        <v>8</v>
      </c>
      <c r="M359" s="404">
        <f>'Punten per wedstrijd'!J1281</f>
        <v>15</v>
      </c>
      <c r="N359" s="405">
        <f>'Punten per wedstrijd'!K1281</f>
        <v>15</v>
      </c>
      <c r="O359" s="285" t="s">
        <v>3967</v>
      </c>
    </row>
    <row r="360" spans="1:15" s="61" customFormat="1" ht="15.75" customHeight="1">
      <c r="A360" s="452" t="s">
        <v>787</v>
      </c>
      <c r="B360" s="285" t="s">
        <v>1667</v>
      </c>
      <c r="C360" s="107"/>
      <c r="D360" s="358" t="s">
        <v>3757</v>
      </c>
      <c r="E360" s="217">
        <f>UCIRanking!B69</f>
        <v>43233.075000000019</v>
      </c>
      <c r="F360" s="217">
        <v>43422.1</v>
      </c>
      <c r="G360" s="57">
        <f t="shared" si="2"/>
        <v>-189.02499999997963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3781</v>
      </c>
      <c r="E361" s="217">
        <f>UCIRanking!B32</f>
        <v>42989.675000000017</v>
      </c>
      <c r="F361" s="217">
        <v>42419.075000000012</v>
      </c>
      <c r="G361" s="57">
        <f t="shared" si="2"/>
        <v>570.60000000000582</v>
      </c>
      <c r="H361" s="345"/>
      <c r="L361" s="277">
        <f>SUM(L343:L360)</f>
        <v>566</v>
      </c>
      <c r="M361" s="277">
        <f>SUM(M343:M360)</f>
        <v>627</v>
      </c>
      <c r="N361" s="277">
        <f>SUM(N343:N360)</f>
        <v>515</v>
      </c>
    </row>
    <row r="362" spans="1:15" s="61" customFormat="1" ht="15.75" customHeight="1">
      <c r="A362" s="452" t="s">
        <v>789</v>
      </c>
      <c r="B362" s="107" t="s">
        <v>2722</v>
      </c>
      <c r="C362" s="107"/>
      <c r="D362" s="358" t="s">
        <v>3789</v>
      </c>
      <c r="E362" s="217">
        <f>UCIRanking!B99</f>
        <v>42096.125000000015</v>
      </c>
      <c r="F362" s="217">
        <v>42084.450000000012</v>
      </c>
      <c r="G362" s="57">
        <f t="shared" si="2"/>
        <v>11.67500000000291</v>
      </c>
      <c r="H362" s="345"/>
    </row>
    <row r="363" spans="1:15" s="61" customFormat="1" ht="15.75" customHeight="1">
      <c r="A363" s="452" t="s">
        <v>790</v>
      </c>
      <c r="B363" s="107" t="s">
        <v>2711</v>
      </c>
      <c r="C363" s="107"/>
      <c r="D363" s="358" t="s">
        <v>3792</v>
      </c>
      <c r="E363" s="217">
        <f>UCIRanking!B83</f>
        <v>41565.8125</v>
      </c>
      <c r="F363" s="217">
        <v>41423.262500000004</v>
      </c>
      <c r="G363" s="57">
        <f t="shared" si="2"/>
        <v>142.54999999999563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2727</v>
      </c>
      <c r="C364" s="107"/>
      <c r="D364" s="358" t="s">
        <v>3790</v>
      </c>
      <c r="E364" s="217">
        <f>UCIRanking!B138</f>
        <v>41228.69999999999</v>
      </c>
      <c r="F364" s="217">
        <v>41124.149999999994</v>
      </c>
      <c r="G364" s="57">
        <f t="shared" si="2"/>
        <v>104.54999999999563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2718</v>
      </c>
      <c r="C365" s="107"/>
      <c r="D365" s="358" t="s">
        <v>3799</v>
      </c>
      <c r="E365" s="217">
        <f>UCIRanking!B53</f>
        <v>40947.462499999994</v>
      </c>
      <c r="F365" s="217">
        <v>40855.762499999997</v>
      </c>
      <c r="G365" s="57">
        <f t="shared" si="2"/>
        <v>91.69999999999709</v>
      </c>
      <c r="H365" s="345"/>
      <c r="I365" s="452" t="s">
        <v>0</v>
      </c>
      <c r="J365" s="107" t="s">
        <v>3949</v>
      </c>
      <c r="N365" s="269">
        <f>SUM(Puntenklassement!D3)+(Puntenklassement!D43)+(Puntenklassement!D45)+(Puntenklassement!D63)+(Puntenklassement!D79)+(Puntenklassement!D89)+(Puntenklassement!D120)+(Puntenklassement!D133)</f>
        <v>79222</v>
      </c>
      <c r="O365" s="107" t="s">
        <v>3969</v>
      </c>
    </row>
    <row r="366" spans="1:15" s="61" customFormat="1" ht="15.75" customHeight="1">
      <c r="A366" s="452" t="s">
        <v>793</v>
      </c>
      <c r="B366" s="107" t="s">
        <v>2725</v>
      </c>
      <c r="C366" s="107"/>
      <c r="D366" s="358" t="s">
        <v>3801</v>
      </c>
      <c r="E366" s="217">
        <f>UCIRanking!B71</f>
        <v>40327.69999999999</v>
      </c>
      <c r="F366" s="217">
        <v>40206.774999999987</v>
      </c>
      <c r="G366" s="57">
        <f t="shared" si="2"/>
        <v>120.92500000000291</v>
      </c>
      <c r="H366" s="345"/>
      <c r="I366" s="452" t="s">
        <v>2</v>
      </c>
      <c r="J366" s="107" t="s">
        <v>2842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77413</v>
      </c>
      <c r="O366" s="106" t="s">
        <v>3958</v>
      </c>
    </row>
    <row r="367" spans="1:15" s="61" customFormat="1" ht="15.75" customHeight="1">
      <c r="A367" s="452" t="s">
        <v>794</v>
      </c>
      <c r="B367" s="107" t="s">
        <v>2709</v>
      </c>
      <c r="C367" s="107"/>
      <c r="D367" s="358" t="s">
        <v>3803</v>
      </c>
      <c r="E367" s="217">
        <f>UCIRanking!B132</f>
        <v>40122.174999999996</v>
      </c>
      <c r="F367" s="217">
        <v>39847.025000000001</v>
      </c>
      <c r="G367" s="57">
        <f t="shared" si="2"/>
        <v>275.14999999999418</v>
      </c>
      <c r="H367" s="345"/>
      <c r="I367" s="452" t="s">
        <v>3</v>
      </c>
      <c r="J367" s="107" t="s">
        <v>1359</v>
      </c>
      <c r="N367" s="269">
        <f>SUM(Puntenklassement!D24)+(Puntenklassement!D58)+(Puntenklassement!D64)+(Puntenklassement!D73)+(Puntenklassement!D76)+(Puntenklassement!D91)+(Puntenklassement!D95)+(Puntenklassement!D112)</f>
        <v>76893</v>
      </c>
      <c r="O367" s="107" t="s">
        <v>3970</v>
      </c>
    </row>
    <row r="368" spans="1:15" s="61" customFormat="1" ht="15.75" customHeight="1">
      <c r="A368" s="452" t="s">
        <v>795</v>
      </c>
      <c r="B368" s="107" t="s">
        <v>2707</v>
      </c>
      <c r="C368" s="107"/>
      <c r="D368" s="358" t="s">
        <v>3807</v>
      </c>
      <c r="E368" s="217">
        <f>UCIRanking!B92</f>
        <v>39985.950000000004</v>
      </c>
      <c r="F368" s="217">
        <v>39699.650000000009</v>
      </c>
      <c r="G368" s="57">
        <f t="shared" si="2"/>
        <v>286.29999999999563</v>
      </c>
      <c r="H368" s="345"/>
      <c r="I368" s="452" t="s">
        <v>5</v>
      </c>
      <c r="J368" s="107" t="s">
        <v>3945</v>
      </c>
      <c r="N368" s="269">
        <f>SUM(Puntenklassement!D14)+(Puntenklassement!D26)+(Puntenklassement!D61)+(Puntenklassement!D72)+(Puntenklassement!D80)+(Puntenklassement!D99)+(Puntenklassement!D125)+(Puntenklassement!D129)</f>
        <v>76773</v>
      </c>
      <c r="O368" s="107" t="s">
        <v>3975</v>
      </c>
    </row>
    <row r="369" spans="1:15" s="61" customFormat="1" ht="15.75" customHeight="1">
      <c r="A369" s="452" t="s">
        <v>796</v>
      </c>
      <c r="B369" s="107" t="s">
        <v>2721</v>
      </c>
      <c r="C369" s="107"/>
      <c r="D369" s="358" t="s">
        <v>3797</v>
      </c>
      <c r="E369" s="217">
        <f>UCIRanking!B127</f>
        <v>39942.449999999997</v>
      </c>
      <c r="F369" s="217">
        <v>39878.75</v>
      </c>
      <c r="G369" s="57">
        <f t="shared" si="2"/>
        <v>63.69999999999709</v>
      </c>
      <c r="H369" s="345"/>
      <c r="I369" s="452" t="s">
        <v>7</v>
      </c>
      <c r="J369" s="107" t="s">
        <v>3944</v>
      </c>
      <c r="L369" s="49"/>
      <c r="N369" s="269">
        <f>SUM(Puntenklassement!D10)+(Puntenklassement!D32)+(Puntenklassement!D39)+(Puntenklassement!D46)+(Puntenklassement!D57)+(Puntenklassement!D78)+(Puntenklassement!D104)+(Puntenklassement!D119)</f>
        <v>75596</v>
      </c>
      <c r="O369" s="106" t="s">
        <v>3965</v>
      </c>
    </row>
    <row r="370" spans="1:15" s="61" customFormat="1" ht="15.75" customHeight="1">
      <c r="A370" s="452" t="s">
        <v>797</v>
      </c>
      <c r="B370" s="106" t="s">
        <v>1348</v>
      </c>
      <c r="C370" s="107"/>
      <c r="D370" s="358" t="s">
        <v>3713</v>
      </c>
      <c r="E370" s="217">
        <f>UCIRanking!B179</f>
        <v>39826.2749999999</v>
      </c>
      <c r="F370" s="217">
        <v>40275.812499999891</v>
      </c>
      <c r="G370" s="57">
        <f t="shared" si="2"/>
        <v>-449.53749999999127</v>
      </c>
      <c r="H370" s="345"/>
      <c r="I370" s="452" t="s">
        <v>8</v>
      </c>
      <c r="J370" s="107" t="s">
        <v>3950</v>
      </c>
      <c r="N370" s="269">
        <f>SUM(Puntenklassement!D5)+(Puntenklassement!D38)+(Puntenklassement!D53)+(Puntenklassement!D85)+(Puntenklassement!D86)+(Puntenklassement!D122)+(Puntenklassement!D135)+(Puntenklassement!D136)</f>
        <v>75592</v>
      </c>
      <c r="O370" s="107" t="s">
        <v>3971</v>
      </c>
    </row>
    <row r="371" spans="1:15" s="61" customFormat="1" ht="15.75" customHeight="1">
      <c r="A371" s="452" t="s">
        <v>798</v>
      </c>
      <c r="B371" s="107" t="s">
        <v>643</v>
      </c>
      <c r="C371" s="107"/>
      <c r="D371" s="358" t="s">
        <v>3716</v>
      </c>
      <c r="E371" s="217">
        <f>UCIRanking!B168</f>
        <v>39768.399999999994</v>
      </c>
      <c r="F371" s="217">
        <v>40232.562499999985</v>
      </c>
      <c r="G371" s="57">
        <f t="shared" si="2"/>
        <v>-464.16249999999127</v>
      </c>
      <c r="H371" s="345"/>
      <c r="I371" s="452" t="s">
        <v>10</v>
      </c>
      <c r="J371" s="107" t="s">
        <v>2844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75436</v>
      </c>
      <c r="O371" s="285" t="s">
        <v>3960</v>
      </c>
    </row>
    <row r="372" spans="1:15" s="61" customFormat="1" ht="15.75" customHeight="1">
      <c r="A372" s="452" t="s">
        <v>799</v>
      </c>
      <c r="B372" s="107" t="s">
        <v>2717</v>
      </c>
      <c r="C372" s="107"/>
      <c r="D372" s="358" t="s">
        <v>3806</v>
      </c>
      <c r="E372" s="217">
        <f>UCIRanking!B116</f>
        <v>39476.212499999994</v>
      </c>
      <c r="F372" s="217">
        <v>39285.412499999991</v>
      </c>
      <c r="G372" s="57">
        <f t="shared" si="2"/>
        <v>190.80000000000291</v>
      </c>
      <c r="H372" s="345"/>
      <c r="I372" s="452" t="s">
        <v>12</v>
      </c>
      <c r="J372" s="107" t="s">
        <v>3943</v>
      </c>
      <c r="K372" s="303"/>
      <c r="L372" s="303"/>
      <c r="M372" s="49"/>
      <c r="N372" s="269">
        <f>SUM(Puntenklassement!D15)+(Puntenklassement!D34)+(Puntenklassement!D59)+(Puntenklassement!D60)+(Puntenklassement!D67)+(Puntenklassement!D92)+(Puntenklassement!D110)+(Puntenklassement!D121)</f>
        <v>75434</v>
      </c>
      <c r="O372" s="285" t="s">
        <v>3962</v>
      </c>
    </row>
    <row r="373" spans="1:15" s="61" customFormat="1" ht="15.75" customHeight="1">
      <c r="A373" s="452" t="s">
        <v>800</v>
      </c>
      <c r="B373" s="107" t="s">
        <v>2719</v>
      </c>
      <c r="C373" s="107"/>
      <c r="D373" s="358" t="s">
        <v>3794</v>
      </c>
      <c r="E373" s="217">
        <f>UCIRanking!B29</f>
        <v>39474.062499999993</v>
      </c>
      <c r="F373" s="217">
        <v>39210.537499999991</v>
      </c>
      <c r="G373" s="57">
        <f t="shared" si="2"/>
        <v>263.52500000000146</v>
      </c>
      <c r="H373" s="345"/>
      <c r="I373" s="457" t="s">
        <v>14</v>
      </c>
      <c r="J373" s="107" t="s">
        <v>3947</v>
      </c>
      <c r="N373" s="269">
        <f>SUM(Puntenklassement!D11)+(Puntenklassement!D19)+(Puntenklassement!D30)+(Puntenklassement!D42)+(Puntenklassement!D82)+(Puntenklassement!D98)+(Puntenklassement!D123)+(Puntenklassement!D138)</f>
        <v>74254</v>
      </c>
      <c r="O373" s="285" t="s">
        <v>3967</v>
      </c>
    </row>
    <row r="374" spans="1:15" s="61" customFormat="1" ht="15.75" customHeight="1">
      <c r="A374" s="452" t="s">
        <v>801</v>
      </c>
      <c r="B374" s="107" t="s">
        <v>2714</v>
      </c>
      <c r="C374" s="107"/>
      <c r="D374" s="358" t="s">
        <v>3793</v>
      </c>
      <c r="E374" s="217">
        <f>UCIRanking!B64</f>
        <v>39168.587499999994</v>
      </c>
      <c r="F374" s="217">
        <v>38973.237499999996</v>
      </c>
      <c r="G374" s="57">
        <f t="shared" si="2"/>
        <v>195.34999999999854</v>
      </c>
      <c r="H374" s="345"/>
      <c r="I374" s="457" t="s">
        <v>16</v>
      </c>
      <c r="J374" s="107" t="s">
        <v>3942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73774</v>
      </c>
      <c r="O374" s="285" t="s">
        <v>3961</v>
      </c>
    </row>
    <row r="375" spans="1:15" s="61" customFormat="1" ht="15.75" customHeight="1">
      <c r="A375" s="452" t="s">
        <v>802</v>
      </c>
      <c r="B375" s="107" t="s">
        <v>2712</v>
      </c>
      <c r="C375" s="107"/>
      <c r="D375" s="358" t="s">
        <v>3800</v>
      </c>
      <c r="E375" s="217">
        <f>UCIRanking!B86</f>
        <v>39154.862499999996</v>
      </c>
      <c r="F375" s="217">
        <v>38807.612499999996</v>
      </c>
      <c r="G375" s="57">
        <f t="shared" si="2"/>
        <v>347.25</v>
      </c>
      <c r="H375" s="345"/>
      <c r="I375" s="457" t="s">
        <v>18</v>
      </c>
      <c r="J375" s="107" t="s">
        <v>3941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72082</v>
      </c>
      <c r="O375" s="285" t="s">
        <v>3959</v>
      </c>
    </row>
    <row r="376" spans="1:15" s="61" customFormat="1" ht="15.75" customHeight="1">
      <c r="A376" s="452" t="s">
        <v>803</v>
      </c>
      <c r="B376" s="107" t="s">
        <v>2831</v>
      </c>
      <c r="C376" s="107"/>
      <c r="D376" s="358" t="s">
        <v>3791</v>
      </c>
      <c r="E376" s="217">
        <f>UCIRanking!B112</f>
        <v>38421.375000000007</v>
      </c>
      <c r="F376" s="217">
        <v>38111.67500000001</v>
      </c>
      <c r="G376" s="57">
        <f t="shared" si="2"/>
        <v>309.69999999999709</v>
      </c>
      <c r="H376" s="345"/>
      <c r="I376" s="457" t="s">
        <v>20</v>
      </c>
      <c r="J376" s="107" t="s">
        <v>3948</v>
      </c>
      <c r="K376" s="244"/>
      <c r="L376" s="303"/>
      <c r="M376" s="49"/>
      <c r="N376" s="269">
        <f>SUM(Puntenklassement!D13)+(Puntenklassement!D31)+(Puntenklassement!D41)+(Puntenklassement!D69)+(Puntenklassement!D77)+(Puntenklassement!D93)+(Puntenklassement!D111)+(Puntenklassement!D116)</f>
        <v>71561</v>
      </c>
      <c r="O376" s="285" t="s">
        <v>3968</v>
      </c>
    </row>
    <row r="377" spans="1:15" s="61" customFormat="1" ht="15.75" customHeight="1">
      <c r="A377" s="452" t="s">
        <v>804</v>
      </c>
      <c r="B377" s="107" t="s">
        <v>2724</v>
      </c>
      <c r="C377" s="107"/>
      <c r="D377" s="358" t="s">
        <v>3796</v>
      </c>
      <c r="E377" s="217">
        <f>UCIRanking!B43</f>
        <v>38368.787499999991</v>
      </c>
      <c r="F377" s="217">
        <v>38199.38749999999</v>
      </c>
      <c r="G377" s="57">
        <f t="shared" si="2"/>
        <v>169.40000000000146</v>
      </c>
      <c r="H377" s="345"/>
      <c r="I377" s="457" t="s">
        <v>22</v>
      </c>
      <c r="J377" s="107" t="s">
        <v>2841</v>
      </c>
      <c r="N377" s="269">
        <f>SUM(Puntenklassement!D27)+(Puntenklassement!D62)+(Puntenklassement!D70)+(Puntenklassement!D88)+(Puntenklassement!D103)+(Puntenklassement!D107)+(Puntenklassement!D131)+(Puntenklassement!D132)</f>
        <v>70643</v>
      </c>
      <c r="O377" s="107" t="s">
        <v>3976</v>
      </c>
    </row>
    <row r="378" spans="1:15" s="61" customFormat="1" ht="15.75" customHeight="1">
      <c r="A378" s="452" t="s">
        <v>805</v>
      </c>
      <c r="B378" s="106" t="s">
        <v>1334</v>
      </c>
      <c r="C378" s="463"/>
      <c r="D378" s="358" t="s">
        <v>3743</v>
      </c>
      <c r="E378" s="217">
        <f>UCIRanking!B163</f>
        <v>38064.562499999993</v>
      </c>
      <c r="F378" s="217">
        <v>38515.012499999997</v>
      </c>
      <c r="G378" s="57">
        <f t="shared" si="2"/>
        <v>-450.45000000000437</v>
      </c>
      <c r="H378" s="345"/>
      <c r="I378" s="457" t="s">
        <v>24</v>
      </c>
      <c r="J378" s="107" t="s">
        <v>3940</v>
      </c>
      <c r="L378" s="49"/>
      <c r="N378" s="269">
        <f>SUM(Puntenklassement!D4)+(Puntenklassement!D35)+(Puntenklassement!D36)+(Puntenklassement!D44)+(Puntenklassement!D81)+(Puntenklassement!D114)+(Puntenklassement!D117)+(Puntenklassement!D137)</f>
        <v>70477</v>
      </c>
      <c r="O378" s="107" t="s">
        <v>3957</v>
      </c>
    </row>
    <row r="379" spans="1:15" s="61" customFormat="1" ht="15.75" customHeight="1">
      <c r="A379" s="452" t="s">
        <v>806</v>
      </c>
      <c r="B379" s="107" t="s">
        <v>2708</v>
      </c>
      <c r="C379" s="107"/>
      <c r="D379" s="358" t="s">
        <v>3810</v>
      </c>
      <c r="E379" s="217">
        <f>UCIRanking!B139</f>
        <v>37862.912500000006</v>
      </c>
      <c r="F379" s="217">
        <v>37692.1875</v>
      </c>
      <c r="G379" s="57">
        <f t="shared" si="2"/>
        <v>170.72500000000582</v>
      </c>
      <c r="H379" s="345"/>
      <c r="I379" s="457" t="s">
        <v>26</v>
      </c>
      <c r="J379" s="107" t="s">
        <v>2843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70267</v>
      </c>
      <c r="O379" s="107" t="s">
        <v>3963</v>
      </c>
    </row>
    <row r="380" spans="1:15" s="61" customFormat="1" ht="15.75" customHeight="1">
      <c r="A380" s="452" t="s">
        <v>807</v>
      </c>
      <c r="B380" s="107" t="s">
        <v>2710</v>
      </c>
      <c r="C380" s="107"/>
      <c r="D380" s="358" t="s">
        <v>3802</v>
      </c>
      <c r="E380" s="217">
        <f>UCIRanking!B55</f>
        <v>37784.05000000001</v>
      </c>
      <c r="F380" s="217">
        <v>37726.575000000012</v>
      </c>
      <c r="G380" s="57">
        <f t="shared" si="2"/>
        <v>57.474999999998545</v>
      </c>
      <c r="H380" s="345"/>
      <c r="I380" s="457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70261</v>
      </c>
      <c r="O380" s="106" t="s">
        <v>3964</v>
      </c>
    </row>
    <row r="381" spans="1:15" s="61" customFormat="1" ht="15.75" customHeight="1">
      <c r="A381" s="452" t="s">
        <v>808</v>
      </c>
      <c r="B381" s="107" t="s">
        <v>662</v>
      </c>
      <c r="C381" s="107"/>
      <c r="D381" s="358" t="s">
        <v>3742</v>
      </c>
      <c r="E381" s="217">
        <f>UCIRanking!B157</f>
        <v>37490.887500000041</v>
      </c>
      <c r="F381" s="217">
        <v>37911.437500000051</v>
      </c>
      <c r="G381" s="57">
        <f t="shared" si="2"/>
        <v>-420.55000000001019</v>
      </c>
      <c r="H381" s="345"/>
      <c r="I381" s="457" t="s">
        <v>30</v>
      </c>
      <c r="J381" s="107" t="s">
        <v>3946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70054</v>
      </c>
      <c r="O381" s="107" t="s">
        <v>3966</v>
      </c>
    </row>
    <row r="382" spans="1:15" s="61" customFormat="1" ht="15.75" customHeight="1">
      <c r="A382" s="452" t="s">
        <v>809</v>
      </c>
      <c r="B382" s="107" t="s">
        <v>2706</v>
      </c>
      <c r="C382" s="107"/>
      <c r="D382" s="358" t="s">
        <v>3804</v>
      </c>
      <c r="E382" s="217">
        <f>UCIRanking!B20</f>
        <v>37450.175000000003</v>
      </c>
      <c r="F382" s="217">
        <v>37251.200000000004</v>
      </c>
      <c r="G382" s="57">
        <f t="shared" si="2"/>
        <v>198.97499999999854</v>
      </c>
      <c r="H382" s="345"/>
    </row>
    <row r="383" spans="1:15" s="61" customFormat="1" ht="15.75" customHeight="1">
      <c r="A383" s="452" t="s">
        <v>810</v>
      </c>
      <c r="B383" s="107" t="s">
        <v>2720</v>
      </c>
      <c r="C383" s="107"/>
      <c r="D383" s="358" t="s">
        <v>3808</v>
      </c>
      <c r="E383" s="217">
        <f>UCIRanking!B125</f>
        <v>37280.987499999988</v>
      </c>
      <c r="F383" s="217">
        <v>36913.287499999991</v>
      </c>
      <c r="G383" s="57">
        <f t="shared" si="2"/>
        <v>367.69999999999709</v>
      </c>
      <c r="H383" s="345"/>
    </row>
    <row r="384" spans="1:15" s="61" customFormat="1" ht="15.75" customHeight="1">
      <c r="A384" s="452" t="s">
        <v>811</v>
      </c>
      <c r="B384" s="107" t="s">
        <v>2847</v>
      </c>
      <c r="C384" s="107"/>
      <c r="D384" s="358" t="s">
        <v>3798</v>
      </c>
      <c r="E384" s="217">
        <f>UCIRanking!B18</f>
        <v>37215.300000000003</v>
      </c>
      <c r="F384" s="217">
        <v>37089</v>
      </c>
      <c r="G384" s="57">
        <f t="shared" ref="G384:G415" si="3">SUM(E384-F384)</f>
        <v>126.30000000000291</v>
      </c>
      <c r="H384" s="345"/>
      <c r="I384" s="265"/>
      <c r="J384" s="99" t="s">
        <v>4616</v>
      </c>
    </row>
    <row r="385" spans="1:14" s="61" customFormat="1" ht="15.75" customHeight="1">
      <c r="A385" s="452" t="s">
        <v>812</v>
      </c>
      <c r="B385" s="107" t="s">
        <v>2723</v>
      </c>
      <c r="C385" s="107"/>
      <c r="D385" s="358" t="s">
        <v>3815</v>
      </c>
      <c r="E385" s="217">
        <f>UCIRanking!B103</f>
        <v>36668.700000000004</v>
      </c>
      <c r="F385" s="217">
        <v>36554.925000000003</v>
      </c>
      <c r="G385" s="57">
        <f t="shared" si="3"/>
        <v>113.77500000000146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2728</v>
      </c>
      <c r="C386" s="107"/>
      <c r="D386" s="358" t="s">
        <v>3795</v>
      </c>
      <c r="E386" s="217">
        <f>UCIRanking!B134</f>
        <v>36392.375000000007</v>
      </c>
      <c r="F386" s="217">
        <v>36104.275000000009</v>
      </c>
      <c r="G386" s="57">
        <f t="shared" si="3"/>
        <v>288.09999999999854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2055</v>
      </c>
    </row>
    <row r="387" spans="1:14" s="61" customFormat="1" ht="15.75" customHeight="1">
      <c r="A387" s="452" t="s">
        <v>814</v>
      </c>
      <c r="B387" s="107" t="s">
        <v>2733</v>
      </c>
      <c r="C387" s="107"/>
      <c r="D387" s="358" t="s">
        <v>3805</v>
      </c>
      <c r="E387" s="217">
        <f>UCIRanking!B93</f>
        <v>36097.85</v>
      </c>
      <c r="F387" s="217">
        <v>35866.575000000004</v>
      </c>
      <c r="G387" s="57">
        <f t="shared" si="3"/>
        <v>231.27499999999418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1157</v>
      </c>
    </row>
    <row r="388" spans="1:14" s="61" customFormat="1" ht="15.75" customHeight="1">
      <c r="A388" s="452" t="s">
        <v>1950</v>
      </c>
      <c r="B388" s="107" t="s">
        <v>2732</v>
      </c>
      <c r="C388" s="107"/>
      <c r="D388" s="358" t="s">
        <v>3811</v>
      </c>
      <c r="E388" s="217">
        <f>UCIRanking!B59</f>
        <v>35967.725000000006</v>
      </c>
      <c r="F388" s="217">
        <v>35699.875000000007</v>
      </c>
      <c r="G388" s="57">
        <f t="shared" si="3"/>
        <v>267.84999999999854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7" t="s">
        <v>2729</v>
      </c>
      <c r="C389" s="107"/>
      <c r="D389" s="358" t="s">
        <v>3812</v>
      </c>
      <c r="E389" s="217">
        <f>UCIRanking!B137</f>
        <v>35133.462500000001</v>
      </c>
      <c r="F389" s="217">
        <v>34873.662499999999</v>
      </c>
      <c r="G389" s="57">
        <f t="shared" si="3"/>
        <v>259.80000000000291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936</v>
      </c>
    </row>
    <row r="390" spans="1:14" s="61" customFormat="1" ht="15.75" customHeight="1">
      <c r="A390" s="452" t="s">
        <v>2170</v>
      </c>
      <c r="B390" s="107" t="s">
        <v>2716</v>
      </c>
      <c r="C390" s="107"/>
      <c r="D390" s="358" t="s">
        <v>3809</v>
      </c>
      <c r="E390" s="217">
        <f>UCIRanking!B15</f>
        <v>35092.100000000013</v>
      </c>
      <c r="F390" s="217">
        <v>34889.92500000001</v>
      </c>
      <c r="G390" s="57">
        <f t="shared" si="3"/>
        <v>202.17500000000291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2715</v>
      </c>
      <c r="C391" s="107"/>
      <c r="D391" s="358" t="s">
        <v>3814</v>
      </c>
      <c r="E391" s="217">
        <f>UCIRanking!B37</f>
        <v>34834.974999999999</v>
      </c>
      <c r="F391" s="217">
        <v>34580.050000000003</v>
      </c>
      <c r="G391" s="57">
        <f t="shared" si="3"/>
        <v>254.92499999999563</v>
      </c>
      <c r="H391" s="345"/>
      <c r="I391" s="452" t="s">
        <v>8</v>
      </c>
      <c r="J391" s="264" t="s">
        <v>498</v>
      </c>
      <c r="K391" s="28"/>
      <c r="L391" s="241"/>
      <c r="M391" s="314" t="s">
        <v>139</v>
      </c>
      <c r="N391" s="9">
        <v>816</v>
      </c>
    </row>
    <row r="392" spans="1:14" s="61" customFormat="1" ht="15.75" customHeight="1">
      <c r="A392" s="452" t="s">
        <v>2172</v>
      </c>
      <c r="B392" s="107" t="s">
        <v>2726</v>
      </c>
      <c r="C392" s="107"/>
      <c r="D392" s="358" t="s">
        <v>3816</v>
      </c>
      <c r="E392" s="217">
        <f>UCIRanking!B129</f>
        <v>34494.225000000006</v>
      </c>
      <c r="F392" s="217">
        <v>33866.75</v>
      </c>
      <c r="G392" s="57">
        <f t="shared" si="3"/>
        <v>627.47500000000582</v>
      </c>
      <c r="H392" s="345"/>
      <c r="I392" s="452" t="s">
        <v>10</v>
      </c>
      <c r="J392" s="264" t="s">
        <v>835</v>
      </c>
      <c r="K392" s="503"/>
      <c r="L392" s="241"/>
      <c r="M392" s="314" t="s">
        <v>138</v>
      </c>
      <c r="N392" s="9">
        <v>797</v>
      </c>
    </row>
    <row r="393" spans="1:14" s="61" customFormat="1" ht="15.75" customHeight="1">
      <c r="A393" s="452" t="s">
        <v>2173</v>
      </c>
      <c r="B393" s="106" t="s">
        <v>1333</v>
      </c>
      <c r="C393" s="463"/>
      <c r="D393" s="358" t="s">
        <v>3733</v>
      </c>
      <c r="E393" s="217">
        <f>UCIRanking!B160</f>
        <v>34419.512499999997</v>
      </c>
      <c r="F393" s="217">
        <v>34832.462500000001</v>
      </c>
      <c r="G393" s="57">
        <f t="shared" si="3"/>
        <v>-412.95000000000437</v>
      </c>
      <c r="H393" s="345"/>
      <c r="I393" s="452" t="s">
        <v>12</v>
      </c>
      <c r="J393" s="264" t="s">
        <v>2522</v>
      </c>
      <c r="K393" s="28"/>
      <c r="L393" s="241"/>
      <c r="M393" s="314" t="s">
        <v>133</v>
      </c>
      <c r="N393" s="9">
        <v>785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3783</v>
      </c>
      <c r="E394" s="217">
        <f>UCIRanking!B40</f>
        <v>33812.062500000022</v>
      </c>
      <c r="F394" s="217">
        <v>33621.850000000028</v>
      </c>
      <c r="G394" s="57">
        <f t="shared" si="3"/>
        <v>190.21249999999418</v>
      </c>
      <c r="H394" s="345"/>
      <c r="I394" s="452" t="s">
        <v>14</v>
      </c>
      <c r="J394" s="264" t="s">
        <v>861</v>
      </c>
      <c r="K394" s="28"/>
      <c r="L394" s="28"/>
      <c r="M394" s="314" t="s">
        <v>133</v>
      </c>
      <c r="N394" s="9">
        <v>753</v>
      </c>
    </row>
    <row r="395" spans="1:14" s="61" customFormat="1" ht="15.75" customHeight="1">
      <c r="A395" s="452" t="s">
        <v>2175</v>
      </c>
      <c r="B395" s="107" t="s">
        <v>2731</v>
      </c>
      <c r="C395" s="107"/>
      <c r="D395" s="358" t="s">
        <v>3819</v>
      </c>
      <c r="E395" s="217">
        <f>UCIRanking!B61</f>
        <v>32709.087500000001</v>
      </c>
      <c r="F395" s="217">
        <v>32298.537500000002</v>
      </c>
      <c r="G395" s="57">
        <f t="shared" si="3"/>
        <v>410.54999999999927</v>
      </c>
      <c r="H395" s="345"/>
      <c r="I395" s="452" t="s">
        <v>16</v>
      </c>
      <c r="J395" s="264" t="s">
        <v>1705</v>
      </c>
      <c r="K395" s="241"/>
      <c r="L395" s="241"/>
      <c r="M395" s="314" t="s">
        <v>139</v>
      </c>
      <c r="N395" s="9">
        <v>732</v>
      </c>
    </row>
    <row r="396" spans="1:14" s="61" customFormat="1" ht="15.75" customHeight="1">
      <c r="A396" s="452" t="s">
        <v>2176</v>
      </c>
      <c r="B396" s="107" t="s">
        <v>2213</v>
      </c>
      <c r="C396" s="107"/>
      <c r="D396" s="358" t="s">
        <v>3758</v>
      </c>
      <c r="E396" s="217">
        <f>UCIRanking!B148</f>
        <v>32416.887500000026</v>
      </c>
      <c r="F396" s="217">
        <v>32735.325000000026</v>
      </c>
      <c r="G396" s="57">
        <f t="shared" si="3"/>
        <v>-318.4375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699</v>
      </c>
    </row>
    <row r="397" spans="1:14" s="61" customFormat="1" ht="15.75" customHeight="1">
      <c r="A397" s="452" t="s">
        <v>2177</v>
      </c>
      <c r="B397" s="107" t="s">
        <v>2713</v>
      </c>
      <c r="C397" s="107"/>
      <c r="D397" s="358" t="s">
        <v>3818</v>
      </c>
      <c r="E397" s="217">
        <f>UCIRanking!B111</f>
        <v>32064.262500000001</v>
      </c>
      <c r="F397" s="217">
        <v>31676.262500000001</v>
      </c>
      <c r="G397" s="57">
        <f t="shared" si="3"/>
        <v>388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650</v>
      </c>
    </row>
    <row r="398" spans="1:14" s="61" customFormat="1" ht="15.75" customHeight="1">
      <c r="A398" s="452" t="s">
        <v>2178</v>
      </c>
      <c r="B398" s="107" t="s">
        <v>692</v>
      </c>
      <c r="C398" s="107"/>
      <c r="D398" s="358" t="s">
        <v>3737</v>
      </c>
      <c r="E398" s="217">
        <f>UCIRanking!B150</f>
        <v>31728.662499999969</v>
      </c>
      <c r="F398" s="217">
        <v>32233.899999999958</v>
      </c>
      <c r="G398" s="57">
        <f t="shared" si="3"/>
        <v>-505.23749999998836</v>
      </c>
      <c r="H398" s="345"/>
      <c r="I398" s="452" t="s">
        <v>22</v>
      </c>
      <c r="J398" s="264" t="s">
        <v>2039</v>
      </c>
      <c r="K398" s="241"/>
      <c r="L398" s="241"/>
      <c r="M398" s="314" t="s">
        <v>136</v>
      </c>
      <c r="N398" s="9">
        <v>646</v>
      </c>
    </row>
    <row r="399" spans="1:14" s="61" customFormat="1" ht="15.75" customHeight="1">
      <c r="A399" s="452" t="s">
        <v>2179</v>
      </c>
      <c r="B399" s="285" t="s">
        <v>1693</v>
      </c>
      <c r="C399" s="107"/>
      <c r="D399" s="358" t="s">
        <v>3760</v>
      </c>
      <c r="E399" s="217">
        <f>UCIRanking!B149</f>
        <v>31420.200000000037</v>
      </c>
      <c r="F399" s="217">
        <v>31857.95000000003</v>
      </c>
      <c r="G399" s="57">
        <f t="shared" si="3"/>
        <v>-437.74999999999272</v>
      </c>
      <c r="H399" s="345"/>
      <c r="I399" s="452" t="s">
        <v>24</v>
      </c>
      <c r="J399" s="264" t="s">
        <v>1789</v>
      </c>
      <c r="K399" s="241"/>
      <c r="L399" s="249"/>
      <c r="M399" s="314" t="s">
        <v>139</v>
      </c>
      <c r="N399" s="9">
        <v>635</v>
      </c>
    </row>
    <row r="400" spans="1:14" s="61" customFormat="1" ht="15.75" customHeight="1">
      <c r="A400" s="452" t="s">
        <v>2180</v>
      </c>
      <c r="B400" s="107" t="s">
        <v>2199</v>
      </c>
      <c r="C400" s="107"/>
      <c r="D400" s="358" t="s">
        <v>3773</v>
      </c>
      <c r="E400" s="217">
        <f>UCIRanking!B152</f>
        <v>29713.625000000022</v>
      </c>
      <c r="F400" s="217">
        <v>30000.550000000025</v>
      </c>
      <c r="G400" s="57">
        <f t="shared" si="3"/>
        <v>-286.92500000000291</v>
      </c>
      <c r="H400" s="345"/>
      <c r="I400" s="452" t="s">
        <v>26</v>
      </c>
      <c r="J400" s="264" t="s">
        <v>1000</v>
      </c>
      <c r="K400" s="241"/>
      <c r="L400" s="241"/>
      <c r="M400" s="314" t="s">
        <v>133</v>
      </c>
      <c r="N400" s="9">
        <v>620</v>
      </c>
    </row>
    <row r="401" spans="1:14" s="61" customFormat="1" ht="15.75" customHeight="1">
      <c r="A401" s="452" t="s">
        <v>2181</v>
      </c>
      <c r="B401" s="285" t="s">
        <v>1650</v>
      </c>
      <c r="C401" s="9"/>
      <c r="D401" s="358" t="s">
        <v>3756</v>
      </c>
      <c r="E401" s="217">
        <f>UCIRanking!B145</f>
        <v>29554.699999999986</v>
      </c>
      <c r="F401" s="217">
        <v>29925.574999999993</v>
      </c>
      <c r="G401" s="57">
        <f t="shared" si="3"/>
        <v>-370.87500000000728</v>
      </c>
      <c r="H401" s="345"/>
      <c r="I401" s="452" t="s">
        <v>28</v>
      </c>
      <c r="J401" s="264" t="s">
        <v>731</v>
      </c>
      <c r="K401" s="244"/>
      <c r="L401" s="241"/>
      <c r="M401" s="314" t="s">
        <v>138</v>
      </c>
      <c r="N401" s="9">
        <v>616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3777</v>
      </c>
      <c r="E402" s="217">
        <f>UCIRanking!B180</f>
        <v>28684.700000000023</v>
      </c>
      <c r="F402" s="217">
        <v>28980.250000000022</v>
      </c>
      <c r="G402" s="57">
        <f t="shared" si="3"/>
        <v>-295.54999999999927</v>
      </c>
      <c r="H402" s="345"/>
      <c r="I402" s="452" t="s">
        <v>30</v>
      </c>
      <c r="J402" s="264" t="s">
        <v>1402</v>
      </c>
      <c r="K402" s="241"/>
      <c r="L402" s="241"/>
      <c r="M402" s="314" t="s">
        <v>133</v>
      </c>
      <c r="N402" s="9">
        <v>607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3778</v>
      </c>
      <c r="E403" s="217">
        <f>UCIRanking!B169</f>
        <v>28102.549999999996</v>
      </c>
      <c r="F403" s="217">
        <v>28383.474999999991</v>
      </c>
      <c r="G403" s="57">
        <f t="shared" si="3"/>
        <v>-280.92499999999563</v>
      </c>
      <c r="H403" s="345"/>
      <c r="I403" s="452" t="s">
        <v>32</v>
      </c>
      <c r="J403" s="264" t="s">
        <v>2614</v>
      </c>
      <c r="K403" s="28"/>
      <c r="L403" s="241"/>
      <c r="M403" s="314" t="s">
        <v>134</v>
      </c>
      <c r="N403" s="9">
        <v>578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3780</v>
      </c>
      <c r="E404" s="217">
        <f>UCIRanking!B171</f>
        <v>27255.850000000002</v>
      </c>
      <c r="F404" s="217">
        <v>27584.175000000003</v>
      </c>
      <c r="G404" s="57">
        <f t="shared" si="3"/>
        <v>-328.32500000000073</v>
      </c>
      <c r="H404" s="345"/>
      <c r="I404" s="452" t="s">
        <v>34</v>
      </c>
      <c r="J404" s="264" t="s">
        <v>525</v>
      </c>
      <c r="K404" s="28"/>
      <c r="L404" s="241"/>
      <c r="M404" s="314" t="s">
        <v>139</v>
      </c>
      <c r="N404" s="9">
        <v>568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3782</v>
      </c>
      <c r="E405" s="217">
        <f>UCIRanking!B175</f>
        <v>26426.175000000014</v>
      </c>
      <c r="F405" s="217">
        <v>26757.100000000009</v>
      </c>
      <c r="G405" s="57">
        <f t="shared" si="3"/>
        <v>-330.92499999999563</v>
      </c>
      <c r="H405" s="345"/>
      <c r="I405" s="452" t="s">
        <v>36</v>
      </c>
      <c r="J405" s="264" t="s">
        <v>2119</v>
      </c>
      <c r="K405" s="241"/>
      <c r="L405" s="241"/>
      <c r="M405" s="314" t="s">
        <v>140</v>
      </c>
      <c r="N405" s="9">
        <v>554</v>
      </c>
    </row>
    <row r="406" spans="1:14" s="61" customFormat="1" ht="15.75" customHeight="1">
      <c r="A406" s="452" t="s">
        <v>2186</v>
      </c>
      <c r="B406" s="107" t="s">
        <v>2204</v>
      </c>
      <c r="C406" s="107"/>
      <c r="D406" s="358" t="s">
        <v>3785</v>
      </c>
      <c r="E406" s="217">
        <f>UCIRanking!B158</f>
        <v>25747.549999999959</v>
      </c>
      <c r="F406" s="217">
        <v>25960.749999999964</v>
      </c>
      <c r="G406" s="57">
        <f t="shared" si="3"/>
        <v>-213.20000000000437</v>
      </c>
      <c r="H406" s="345"/>
      <c r="I406" s="452" t="s">
        <v>38</v>
      </c>
      <c r="J406" s="264" t="s">
        <v>2029</v>
      </c>
      <c r="K406" s="28"/>
      <c r="L406" s="241"/>
      <c r="M406" s="314" t="s">
        <v>136</v>
      </c>
      <c r="N406" s="9">
        <v>526</v>
      </c>
    </row>
    <row r="407" spans="1:14" s="61" customFormat="1" ht="15.75" customHeight="1">
      <c r="A407" s="452" t="s">
        <v>2187</v>
      </c>
      <c r="B407" s="107" t="s">
        <v>2206</v>
      </c>
      <c r="C407" s="107"/>
      <c r="D407" s="358" t="s">
        <v>3784</v>
      </c>
      <c r="E407" s="217">
        <f>UCIRanking!B143</f>
        <v>25536.700000000008</v>
      </c>
      <c r="F407" s="217">
        <v>25895.087500000012</v>
      </c>
      <c r="G407" s="57">
        <f t="shared" si="3"/>
        <v>-358.38750000000437</v>
      </c>
      <c r="H407" s="345"/>
      <c r="I407" s="452" t="s">
        <v>145</v>
      </c>
      <c r="J407" s="264" t="s">
        <v>420</v>
      </c>
      <c r="K407" s="244"/>
      <c r="L407" s="241"/>
      <c r="M407" s="314" t="s">
        <v>138</v>
      </c>
      <c r="N407" s="9">
        <v>515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3824</v>
      </c>
      <c r="E408" s="217">
        <f>UCIRanking!B12</f>
        <v>25312.349999999959</v>
      </c>
      <c r="F408" s="217">
        <v>25012.774999999961</v>
      </c>
      <c r="G408" s="57">
        <f t="shared" si="3"/>
        <v>299.57499999999709</v>
      </c>
      <c r="H408" s="345"/>
      <c r="I408" s="452" t="s">
        <v>146</v>
      </c>
      <c r="J408" s="264" t="s">
        <v>723</v>
      </c>
      <c r="K408" s="241"/>
      <c r="L408" s="241"/>
      <c r="M408" s="314" t="s">
        <v>139</v>
      </c>
      <c r="N408" s="9">
        <v>510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3779</v>
      </c>
      <c r="E409" s="217">
        <f>UCIRanking!B147</f>
        <v>22482.449999999972</v>
      </c>
      <c r="F409" s="217">
        <v>22750.29999999997</v>
      </c>
      <c r="G409" s="57">
        <f t="shared" si="3"/>
        <v>-267.84999999999854</v>
      </c>
      <c r="H409" s="345"/>
      <c r="I409" s="457" t="s">
        <v>147</v>
      </c>
      <c r="J409" s="264" t="s">
        <v>575</v>
      </c>
      <c r="K409" s="28"/>
      <c r="L409" s="241"/>
      <c r="M409" s="314" t="s">
        <v>139</v>
      </c>
      <c r="N409" s="9">
        <v>498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3826</v>
      </c>
      <c r="E410" s="217">
        <f>UCIRanking!B68</f>
        <v>21699.52499999998</v>
      </c>
      <c r="F410" s="217">
        <v>21210.77499999998</v>
      </c>
      <c r="G410" s="57">
        <f t="shared" si="3"/>
        <v>488.75</v>
      </c>
      <c r="H410" s="345"/>
      <c r="I410" s="452" t="s">
        <v>151</v>
      </c>
      <c r="J410" s="264" t="s">
        <v>497</v>
      </c>
      <c r="K410" s="28"/>
      <c r="L410" s="241"/>
      <c r="M410" s="314" t="s">
        <v>136</v>
      </c>
      <c r="N410" s="9">
        <v>490</v>
      </c>
    </row>
    <row r="411" spans="1:14" s="61" customFormat="1" ht="15.75" customHeight="1">
      <c r="A411" s="452" t="s">
        <v>2191</v>
      </c>
      <c r="B411" s="284" t="s">
        <v>3632</v>
      </c>
      <c r="C411" s="107"/>
      <c r="D411" s="358" t="s">
        <v>3847</v>
      </c>
      <c r="E411" s="217">
        <f>UCIRanking!B88</f>
        <v>20499.25</v>
      </c>
      <c r="F411" s="217">
        <v>19998.050000000003</v>
      </c>
      <c r="G411" s="57">
        <f t="shared" si="3"/>
        <v>501.19999999999709</v>
      </c>
      <c r="H411" s="345"/>
      <c r="I411" s="452" t="s">
        <v>157</v>
      </c>
      <c r="J411" s="264" t="s">
        <v>1006</v>
      </c>
      <c r="K411" s="244"/>
      <c r="L411" s="241"/>
      <c r="M411" s="314" t="s">
        <v>138</v>
      </c>
      <c r="N411" s="9">
        <v>490</v>
      </c>
    </row>
    <row r="412" spans="1:14" s="61" customFormat="1" ht="15.75" customHeight="1">
      <c r="A412" s="452" t="s">
        <v>2192</v>
      </c>
      <c r="B412" s="107" t="s">
        <v>3626</v>
      </c>
      <c r="C412" s="107"/>
      <c r="D412" s="358" t="s">
        <v>3841</v>
      </c>
      <c r="E412" s="217">
        <f>UCIRanking!B63</f>
        <v>19782.499999999993</v>
      </c>
      <c r="F412" s="217">
        <v>19286.599999999995</v>
      </c>
      <c r="G412" s="57">
        <f t="shared" si="3"/>
        <v>495.89999999999782</v>
      </c>
      <c r="H412" s="345"/>
      <c r="I412" s="452" t="s">
        <v>159</v>
      </c>
      <c r="J412" s="264" t="s">
        <v>413</v>
      </c>
      <c r="K412" s="241"/>
      <c r="L412" s="241"/>
      <c r="M412" s="314" t="s">
        <v>136</v>
      </c>
      <c r="N412" s="9">
        <v>487</v>
      </c>
    </row>
    <row r="413" spans="1:14" s="61" customFormat="1" ht="15.75" customHeight="1">
      <c r="A413" s="452" t="s">
        <v>2303</v>
      </c>
      <c r="B413" s="285" t="s">
        <v>27</v>
      </c>
      <c r="C413" s="9"/>
      <c r="D413" s="358" t="s">
        <v>3786</v>
      </c>
      <c r="E413" s="217">
        <f>UCIRanking!B166</f>
        <v>19536.224999999842</v>
      </c>
      <c r="F413" s="217">
        <v>19840.862499999839</v>
      </c>
      <c r="G413" s="57">
        <f t="shared" si="3"/>
        <v>-304.63749999999709</v>
      </c>
      <c r="H413" s="345"/>
      <c r="I413" s="452" t="s">
        <v>160</v>
      </c>
      <c r="J413" s="264" t="s">
        <v>1709</v>
      </c>
      <c r="K413" s="241"/>
      <c r="L413" s="241"/>
      <c r="M413" s="314" t="s">
        <v>139</v>
      </c>
      <c r="N413" s="9">
        <v>476</v>
      </c>
    </row>
    <row r="414" spans="1:14" s="61" customFormat="1" ht="15.75" customHeight="1">
      <c r="A414" s="452" t="s">
        <v>2304</v>
      </c>
      <c r="B414" s="284" t="s">
        <v>3617</v>
      </c>
      <c r="C414" s="107"/>
      <c r="D414" s="358" t="s">
        <v>3749</v>
      </c>
      <c r="E414" s="217">
        <f>UCIRanking!B26</f>
        <v>19102.05</v>
      </c>
      <c r="F414" s="217">
        <v>18412.349999999999</v>
      </c>
      <c r="G414" s="57">
        <f t="shared" si="3"/>
        <v>689.70000000000073</v>
      </c>
      <c r="H414" s="345"/>
      <c r="I414" s="452" t="s">
        <v>161</v>
      </c>
      <c r="J414" s="264" t="s">
        <v>547</v>
      </c>
      <c r="K414" s="241"/>
      <c r="L414" s="241"/>
      <c r="M414" s="314" t="s">
        <v>136</v>
      </c>
      <c r="N414" s="9">
        <v>459</v>
      </c>
    </row>
    <row r="415" spans="1:14" s="61" customFormat="1" ht="15.75" customHeight="1">
      <c r="A415" s="452" t="s">
        <v>2305</v>
      </c>
      <c r="B415" s="284" t="s">
        <v>3622</v>
      </c>
      <c r="C415" s="107"/>
      <c r="D415" s="358" t="s">
        <v>3837</v>
      </c>
      <c r="E415" s="217">
        <f>UCIRanking!B49</f>
        <v>18997.599999999999</v>
      </c>
      <c r="F415" s="217">
        <v>18522.8</v>
      </c>
      <c r="G415" s="57">
        <f t="shared" si="3"/>
        <v>474.79999999999927</v>
      </c>
      <c r="H415" s="345"/>
      <c r="I415" s="452" t="s">
        <v>163</v>
      </c>
      <c r="J415" s="264" t="s">
        <v>433</v>
      </c>
      <c r="K415" s="241"/>
      <c r="L415" s="241"/>
      <c r="M415" s="314" t="s">
        <v>133</v>
      </c>
      <c r="N415" s="9">
        <v>453</v>
      </c>
    </row>
    <row r="416" spans="1:14" s="61" customFormat="1" ht="15.75" customHeight="1">
      <c r="A416" s="452" t="s">
        <v>2683</v>
      </c>
      <c r="B416" s="284" t="s">
        <v>3613</v>
      </c>
      <c r="C416" s="463"/>
      <c r="D416" s="358" t="s">
        <v>3747</v>
      </c>
      <c r="E416" s="217">
        <f>UCIRanking!B8</f>
        <v>18614.749999999996</v>
      </c>
      <c r="F416" s="217">
        <v>18167.949999999997</v>
      </c>
      <c r="G416" s="57">
        <f t="shared" ref="G416:G447" si="4">SUM(E416-F416)</f>
        <v>446.79999999999927</v>
      </c>
      <c r="H416" s="345"/>
      <c r="I416" s="457" t="s">
        <v>274</v>
      </c>
      <c r="J416" s="264" t="s">
        <v>1694</v>
      </c>
      <c r="K416" s="244"/>
      <c r="L416" s="241"/>
      <c r="M416" s="314" t="s">
        <v>138</v>
      </c>
      <c r="N416" s="9">
        <v>440</v>
      </c>
    </row>
    <row r="417" spans="1:14" s="61" customFormat="1" ht="15.75" customHeight="1">
      <c r="A417" s="452" t="s">
        <v>2684</v>
      </c>
      <c r="B417" s="284" t="s">
        <v>3623</v>
      </c>
      <c r="C417" s="107"/>
      <c r="D417" s="358" t="s">
        <v>3838</v>
      </c>
      <c r="E417" s="217">
        <f>UCIRanking!B52</f>
        <v>18609.099999999999</v>
      </c>
      <c r="F417" s="217">
        <v>18231.5</v>
      </c>
      <c r="G417" s="57">
        <f t="shared" si="4"/>
        <v>377.59999999999854</v>
      </c>
      <c r="H417" s="345"/>
      <c r="I417" s="457" t="s">
        <v>275</v>
      </c>
      <c r="J417" s="264" t="s">
        <v>1750</v>
      </c>
      <c r="K417" s="241"/>
      <c r="L417" s="241"/>
      <c r="M417" s="314" t="s">
        <v>137</v>
      </c>
      <c r="N417" s="9">
        <v>438</v>
      </c>
    </row>
    <row r="418" spans="1:14" s="61" customFormat="1" ht="15.75" customHeight="1">
      <c r="A418" s="452" t="s">
        <v>2685</v>
      </c>
      <c r="B418" s="107" t="s">
        <v>3630</v>
      </c>
      <c r="C418" s="107"/>
      <c r="D418" s="358" t="s">
        <v>3845</v>
      </c>
      <c r="E418" s="217">
        <f>UCIRanking!B80</f>
        <v>18486.499999999996</v>
      </c>
      <c r="F418" s="217">
        <v>17913.399999999998</v>
      </c>
      <c r="G418" s="57">
        <f t="shared" si="4"/>
        <v>573.09999999999854</v>
      </c>
      <c r="H418" s="345"/>
      <c r="I418" s="457" t="s">
        <v>276</v>
      </c>
      <c r="J418" s="264" t="s">
        <v>840</v>
      </c>
      <c r="K418" s="241"/>
      <c r="L418" s="241"/>
      <c r="M418" s="314" t="s">
        <v>136</v>
      </c>
      <c r="N418" s="9">
        <v>428</v>
      </c>
    </row>
    <row r="419" spans="1:14" s="61" customFormat="1" ht="15.75" customHeight="1">
      <c r="A419" s="452" t="s">
        <v>2686</v>
      </c>
      <c r="B419" s="285" t="s">
        <v>13</v>
      </c>
      <c r="C419" s="107"/>
      <c r="D419" s="358" t="s">
        <v>3787</v>
      </c>
      <c r="E419" s="217">
        <f>UCIRanking!B156</f>
        <v>18425.949999999997</v>
      </c>
      <c r="F419" s="217">
        <v>18784.449999999997</v>
      </c>
      <c r="G419" s="57">
        <f t="shared" si="4"/>
        <v>-358.5</v>
      </c>
      <c r="H419" s="345"/>
      <c r="I419" s="457" t="s">
        <v>277</v>
      </c>
      <c r="J419" s="264" t="s">
        <v>2023</v>
      </c>
      <c r="K419" s="241"/>
      <c r="L419" s="249"/>
      <c r="M419" s="314" t="s">
        <v>140</v>
      </c>
      <c r="N419" s="9">
        <v>427</v>
      </c>
    </row>
    <row r="420" spans="1:14" s="61" customFormat="1" ht="15.75" customHeight="1">
      <c r="A420" s="452" t="s">
        <v>2687</v>
      </c>
      <c r="B420" s="284" t="s">
        <v>3627</v>
      </c>
      <c r="C420" s="107"/>
      <c r="D420" s="358" t="s">
        <v>3842</v>
      </c>
      <c r="E420" s="217">
        <f>UCIRanking!B70</f>
        <v>18172.8</v>
      </c>
      <c r="F420" s="217">
        <v>17850.8</v>
      </c>
      <c r="G420" s="57">
        <f t="shared" si="4"/>
        <v>322</v>
      </c>
      <c r="H420" s="345"/>
      <c r="I420" s="457" t="s">
        <v>640</v>
      </c>
      <c r="J420" s="264" t="s">
        <v>546</v>
      </c>
      <c r="K420" s="28"/>
      <c r="L420" s="241"/>
      <c r="M420" s="314" t="s">
        <v>136</v>
      </c>
      <c r="N420" s="9">
        <v>420</v>
      </c>
    </row>
    <row r="421" spans="1:14" s="61" customFormat="1" ht="15.75" customHeight="1">
      <c r="A421" s="452" t="s">
        <v>2688</v>
      </c>
      <c r="B421" s="284" t="s">
        <v>3625</v>
      </c>
      <c r="C421" s="107"/>
      <c r="D421" s="358" t="s">
        <v>3840</v>
      </c>
      <c r="E421" s="217">
        <f>UCIRanking!B58</f>
        <v>17973.950000000004</v>
      </c>
      <c r="F421" s="217">
        <v>17468.850000000002</v>
      </c>
      <c r="G421" s="57">
        <f t="shared" si="4"/>
        <v>505.10000000000218</v>
      </c>
      <c r="H421" s="345"/>
      <c r="I421" s="457" t="s">
        <v>641</v>
      </c>
      <c r="J421" s="264" t="s">
        <v>417</v>
      </c>
      <c r="K421" s="241"/>
      <c r="L421" s="241"/>
      <c r="M421" s="314" t="s">
        <v>133</v>
      </c>
      <c r="N421" s="9">
        <v>402</v>
      </c>
    </row>
    <row r="422" spans="1:14" s="61" customFormat="1" ht="15.75" customHeight="1">
      <c r="A422" s="452" t="s">
        <v>2689</v>
      </c>
      <c r="B422" s="284" t="s">
        <v>3641</v>
      </c>
      <c r="C422" s="107"/>
      <c r="D422" s="358" t="s">
        <v>3857</v>
      </c>
      <c r="E422" s="217">
        <f>UCIRanking!B136</f>
        <v>17952.100000000002</v>
      </c>
      <c r="F422" s="217">
        <v>17404.700000000004</v>
      </c>
      <c r="G422" s="57">
        <f t="shared" si="4"/>
        <v>547.39999999999782</v>
      </c>
      <c r="H422" s="345"/>
      <c r="I422" s="457" t="s">
        <v>642</v>
      </c>
      <c r="J422" s="264" t="s">
        <v>712</v>
      </c>
      <c r="K422" s="241"/>
      <c r="L422" s="241"/>
      <c r="M422" s="314" t="s">
        <v>136</v>
      </c>
      <c r="N422" s="9">
        <v>396</v>
      </c>
    </row>
    <row r="423" spans="1:14" s="61" customFormat="1" ht="15.75" customHeight="1">
      <c r="A423" s="452" t="s">
        <v>2690</v>
      </c>
      <c r="B423" s="284" t="s">
        <v>3639</v>
      </c>
      <c r="C423" s="107"/>
      <c r="D423" s="358" t="s">
        <v>3855</v>
      </c>
      <c r="E423" s="217">
        <f>UCIRanking!B124</f>
        <v>17928.399999999998</v>
      </c>
      <c r="F423" s="217">
        <v>17452.5</v>
      </c>
      <c r="G423" s="57">
        <f t="shared" si="4"/>
        <v>475.89999999999782</v>
      </c>
      <c r="H423" s="345"/>
      <c r="I423" s="457" t="s">
        <v>644</v>
      </c>
      <c r="J423" s="264" t="s">
        <v>3252</v>
      </c>
      <c r="K423" s="241"/>
      <c r="L423" s="241"/>
      <c r="M423" s="314" t="s">
        <v>130</v>
      </c>
      <c r="N423" s="9">
        <v>392</v>
      </c>
    </row>
    <row r="424" spans="1:14" s="61" customFormat="1" ht="15.75" customHeight="1">
      <c r="A424" s="452" t="s">
        <v>2691</v>
      </c>
      <c r="B424" s="284" t="s">
        <v>3624</v>
      </c>
      <c r="C424" s="107"/>
      <c r="D424" s="358" t="s">
        <v>3839</v>
      </c>
      <c r="E424" s="217">
        <f>UCIRanking!B56</f>
        <v>17905.150000000005</v>
      </c>
      <c r="F424" s="217">
        <v>17482.850000000006</v>
      </c>
      <c r="G424" s="57">
        <f t="shared" si="4"/>
        <v>422.29999999999927</v>
      </c>
      <c r="H424" s="345"/>
      <c r="I424" s="457" t="s">
        <v>650</v>
      </c>
      <c r="J424" s="264" t="s">
        <v>436</v>
      </c>
      <c r="K424" s="28"/>
      <c r="L424" s="241"/>
      <c r="M424" s="314" t="s">
        <v>140</v>
      </c>
      <c r="N424" s="9">
        <v>392</v>
      </c>
    </row>
    <row r="425" spans="1:14" s="61" customFormat="1" ht="15.75" customHeight="1">
      <c r="A425" s="452" t="s">
        <v>2692</v>
      </c>
      <c r="B425" s="284" t="s">
        <v>3629</v>
      </c>
      <c r="C425" s="107"/>
      <c r="D425" s="358" t="s">
        <v>3844</v>
      </c>
      <c r="E425" s="217">
        <f>UCIRanking!B75</f>
        <v>17862.55</v>
      </c>
      <c r="F425" s="217">
        <v>17327.45</v>
      </c>
      <c r="G425" s="57">
        <f t="shared" si="4"/>
        <v>535.09999999999854</v>
      </c>
      <c r="H425" s="345"/>
      <c r="I425" s="457" t="s">
        <v>652</v>
      </c>
      <c r="J425" s="264" t="s">
        <v>959</v>
      </c>
      <c r="K425" s="28"/>
      <c r="L425" s="249"/>
      <c r="M425" s="314" t="s">
        <v>134</v>
      </c>
      <c r="N425" s="9">
        <v>390</v>
      </c>
    </row>
    <row r="426" spans="1:14" s="61" customFormat="1" ht="15.75" customHeight="1">
      <c r="A426" s="452" t="s">
        <v>2693</v>
      </c>
      <c r="B426" s="107" t="s">
        <v>3615</v>
      </c>
      <c r="C426" s="463"/>
      <c r="D426" s="358" t="s">
        <v>3744</v>
      </c>
      <c r="E426" s="217">
        <f>UCIRanking!B16</f>
        <v>17814.5</v>
      </c>
      <c r="F426" s="217">
        <v>17347.400000000001</v>
      </c>
      <c r="G426" s="57">
        <f t="shared" si="4"/>
        <v>467.09999999999854</v>
      </c>
      <c r="H426" s="345"/>
      <c r="I426" s="457" t="s">
        <v>655</v>
      </c>
      <c r="J426" s="264" t="s">
        <v>2344</v>
      </c>
      <c r="K426" s="241"/>
      <c r="L426" s="241"/>
      <c r="M426" s="314" t="s">
        <v>134</v>
      </c>
      <c r="N426" s="9">
        <v>383</v>
      </c>
    </row>
    <row r="427" spans="1:14" s="61" customFormat="1" ht="15.75" customHeight="1">
      <c r="A427" s="452" t="s">
        <v>2694</v>
      </c>
      <c r="B427" s="284" t="s">
        <v>3637</v>
      </c>
      <c r="C427" s="107"/>
      <c r="D427" s="358" t="s">
        <v>3852</v>
      </c>
      <c r="E427" s="217">
        <f>UCIRanking!B114</f>
        <v>17740.75</v>
      </c>
      <c r="F427" s="217">
        <v>17418.45</v>
      </c>
      <c r="G427" s="57">
        <f t="shared" si="4"/>
        <v>322.29999999999927</v>
      </c>
      <c r="H427" s="345"/>
      <c r="I427" s="457" t="s">
        <v>656</v>
      </c>
      <c r="J427" s="264" t="s">
        <v>529</v>
      </c>
      <c r="K427" s="244"/>
      <c r="L427" s="241"/>
      <c r="M427" s="314" t="s">
        <v>138</v>
      </c>
      <c r="N427" s="9">
        <v>367</v>
      </c>
    </row>
    <row r="428" spans="1:14" s="61" customFormat="1" ht="15.75" customHeight="1">
      <c r="A428" s="452" t="s">
        <v>2695</v>
      </c>
      <c r="B428" s="284" t="s">
        <v>3614</v>
      </c>
      <c r="C428" s="463"/>
      <c r="D428" s="358" t="s">
        <v>3751</v>
      </c>
      <c r="E428" s="217">
        <f>UCIRanking!B14</f>
        <v>17708.300000000003</v>
      </c>
      <c r="F428" s="217">
        <v>17276.900000000001</v>
      </c>
      <c r="G428" s="57">
        <f t="shared" si="4"/>
        <v>431.40000000000146</v>
      </c>
      <c r="H428" s="345"/>
      <c r="I428" s="457" t="s">
        <v>659</v>
      </c>
      <c r="J428" s="264" t="s">
        <v>2630</v>
      </c>
      <c r="K428" s="28"/>
      <c r="L428" s="249"/>
      <c r="M428" s="314" t="s">
        <v>134</v>
      </c>
      <c r="N428" s="9">
        <v>365</v>
      </c>
    </row>
    <row r="429" spans="1:14" s="61" customFormat="1" ht="15.75" customHeight="1">
      <c r="A429" s="452" t="s">
        <v>2696</v>
      </c>
      <c r="B429" s="107" t="s">
        <v>2730</v>
      </c>
      <c r="C429" s="107"/>
      <c r="D429" s="358" t="s">
        <v>3813</v>
      </c>
      <c r="E429" s="217">
        <f>UCIRanking!B161</f>
        <v>17701.875</v>
      </c>
      <c r="F429" s="217">
        <v>17886.324999999997</v>
      </c>
      <c r="G429" s="57">
        <f t="shared" si="4"/>
        <v>-184.44999999999709</v>
      </c>
      <c r="H429" s="345"/>
      <c r="I429" s="457" t="s">
        <v>661</v>
      </c>
      <c r="J429" s="264" t="s">
        <v>2071</v>
      </c>
      <c r="K429" s="28"/>
      <c r="L429" s="241"/>
      <c r="M429" s="314" t="s">
        <v>136</v>
      </c>
      <c r="N429" s="9">
        <v>361</v>
      </c>
    </row>
    <row r="430" spans="1:14" s="61" customFormat="1" ht="15.75" customHeight="1">
      <c r="A430" s="452" t="s">
        <v>2697</v>
      </c>
      <c r="B430" s="284" t="s">
        <v>3631</v>
      </c>
      <c r="C430" s="107"/>
      <c r="D430" s="358" t="s">
        <v>3846</v>
      </c>
      <c r="E430" s="217">
        <f>UCIRanking!B87</f>
        <v>17682.350000000002</v>
      </c>
      <c r="F430" s="217">
        <v>17404.250000000004</v>
      </c>
      <c r="G430" s="57">
        <f t="shared" si="4"/>
        <v>278.09999999999854</v>
      </c>
      <c r="H430" s="345"/>
      <c r="I430" s="457" t="s">
        <v>666</v>
      </c>
      <c r="J430" s="264" t="s">
        <v>600</v>
      </c>
      <c r="K430" s="241"/>
      <c r="L430" s="249"/>
      <c r="M430" s="314" t="s">
        <v>133</v>
      </c>
      <c r="N430" s="9">
        <v>355</v>
      </c>
    </row>
    <row r="431" spans="1:14" s="61" customFormat="1" ht="15.75" customHeight="1">
      <c r="A431" s="452" t="s">
        <v>2698</v>
      </c>
      <c r="B431" s="284" t="s">
        <v>3638</v>
      </c>
      <c r="C431" s="107"/>
      <c r="D431" s="358" t="s">
        <v>3853</v>
      </c>
      <c r="E431" s="217">
        <f>UCIRanking!B118</f>
        <v>17509.150000000001</v>
      </c>
      <c r="F431" s="217">
        <v>16789.750000000004</v>
      </c>
      <c r="G431" s="57">
        <f t="shared" si="4"/>
        <v>719.39999999999782</v>
      </c>
      <c r="H431" s="345"/>
      <c r="I431" s="457" t="s">
        <v>670</v>
      </c>
      <c r="J431" s="264" t="s">
        <v>458</v>
      </c>
      <c r="K431" s="241"/>
      <c r="L431" s="241"/>
      <c r="M431" s="314" t="s">
        <v>133</v>
      </c>
      <c r="N431" s="9">
        <v>354</v>
      </c>
    </row>
    <row r="432" spans="1:14" s="61" customFormat="1" ht="15.75" customHeight="1">
      <c r="A432" s="452" t="s">
        <v>2699</v>
      </c>
      <c r="B432" s="107" t="s">
        <v>3678</v>
      </c>
      <c r="C432" s="107"/>
      <c r="D432" s="358" t="s">
        <v>3854</v>
      </c>
      <c r="E432" s="217">
        <f>UCIRanking!B119</f>
        <v>17475.199999999997</v>
      </c>
      <c r="F432" s="217">
        <v>17153.699999999997</v>
      </c>
      <c r="G432" s="57">
        <f t="shared" si="4"/>
        <v>321.5</v>
      </c>
      <c r="H432" s="345"/>
      <c r="I432" s="457" t="s">
        <v>671</v>
      </c>
      <c r="J432" s="264" t="s">
        <v>561</v>
      </c>
      <c r="K432" s="241"/>
      <c r="L432" s="249"/>
      <c r="M432" s="1" t="s">
        <v>131</v>
      </c>
      <c r="N432" s="9">
        <v>336</v>
      </c>
    </row>
    <row r="433" spans="1:14" s="61" customFormat="1" ht="15.75" customHeight="1">
      <c r="A433" s="452" t="s">
        <v>2700</v>
      </c>
      <c r="B433" s="107" t="s">
        <v>660</v>
      </c>
      <c r="C433" s="107"/>
      <c r="D433" s="358" t="s">
        <v>3788</v>
      </c>
      <c r="E433" s="217">
        <f>UCIRanking!B176</f>
        <v>17187.937500000025</v>
      </c>
      <c r="F433" s="217">
        <v>17396.76250000003</v>
      </c>
      <c r="G433" s="57">
        <f t="shared" si="4"/>
        <v>-208.82500000000437</v>
      </c>
      <c r="H433" s="345"/>
      <c r="I433" s="457" t="s">
        <v>672</v>
      </c>
      <c r="J433" s="264" t="s">
        <v>2353</v>
      </c>
      <c r="K433" s="28"/>
      <c r="L433" s="241"/>
      <c r="M433" s="314" t="s">
        <v>137</v>
      </c>
      <c r="N433" s="9">
        <v>333</v>
      </c>
    </row>
    <row r="434" spans="1:14" s="61" customFormat="1" ht="15.75" customHeight="1">
      <c r="A434" s="452" t="s">
        <v>2701</v>
      </c>
      <c r="B434" s="284" t="s">
        <v>3648</v>
      </c>
      <c r="C434" s="463"/>
      <c r="D434" s="358" t="s">
        <v>3748</v>
      </c>
      <c r="E434" s="217">
        <f>UCIRanking!B41</f>
        <v>17143.7</v>
      </c>
      <c r="F434" s="217">
        <v>16455.7</v>
      </c>
      <c r="G434" s="57">
        <f t="shared" si="4"/>
        <v>688</v>
      </c>
      <c r="H434" s="345"/>
      <c r="I434" s="457" t="s">
        <v>677</v>
      </c>
      <c r="J434" s="264" t="s">
        <v>548</v>
      </c>
      <c r="K434" s="28"/>
      <c r="L434" s="241"/>
      <c r="M434" s="314" t="s">
        <v>140</v>
      </c>
      <c r="N434" s="9">
        <v>321</v>
      </c>
    </row>
    <row r="435" spans="1:14" s="61" customFormat="1" ht="15.75" customHeight="1">
      <c r="A435" s="452" t="s">
        <v>2702</v>
      </c>
      <c r="B435" s="284" t="s">
        <v>3628</v>
      </c>
      <c r="C435" s="107"/>
      <c r="D435" s="358" t="s">
        <v>3843</v>
      </c>
      <c r="E435" s="217">
        <f>UCIRanking!B74</f>
        <v>17124.25</v>
      </c>
      <c r="F435" s="217">
        <v>16382.250000000002</v>
      </c>
      <c r="G435" s="57">
        <f t="shared" si="4"/>
        <v>741.99999999999818</v>
      </c>
      <c r="H435" s="345"/>
      <c r="I435" s="457" t="s">
        <v>685</v>
      </c>
      <c r="J435" s="264" t="s">
        <v>1002</v>
      </c>
      <c r="K435" s="241"/>
      <c r="L435" s="249"/>
      <c r="M435" s="314" t="s">
        <v>136</v>
      </c>
      <c r="N435" s="9">
        <v>320</v>
      </c>
    </row>
    <row r="436" spans="1:14" s="61" customFormat="1" ht="15.75" customHeight="1">
      <c r="A436" s="452" t="s">
        <v>2703</v>
      </c>
      <c r="B436" s="284" t="s">
        <v>3620</v>
      </c>
      <c r="C436" s="107"/>
      <c r="D436" s="358" t="s">
        <v>3752</v>
      </c>
      <c r="E436" s="217">
        <f>UCIRanking!B44</f>
        <v>17063.900000000001</v>
      </c>
      <c r="F436" s="217">
        <v>16865.600000000002</v>
      </c>
      <c r="G436" s="57">
        <f t="shared" si="4"/>
        <v>198.29999999999927</v>
      </c>
      <c r="H436" s="345"/>
      <c r="I436" s="457" t="s">
        <v>689</v>
      </c>
      <c r="J436" s="264" t="s">
        <v>1448</v>
      </c>
      <c r="K436" s="241"/>
      <c r="L436" s="241"/>
      <c r="M436" s="314" t="s">
        <v>137</v>
      </c>
      <c r="N436" s="9">
        <v>315</v>
      </c>
    </row>
    <row r="437" spans="1:14" s="61" customFormat="1" ht="15.75" customHeight="1">
      <c r="A437" s="452" t="s">
        <v>2704</v>
      </c>
      <c r="B437" s="284" t="s">
        <v>3640</v>
      </c>
      <c r="C437" s="107"/>
      <c r="D437" s="358" t="s">
        <v>3856</v>
      </c>
      <c r="E437" s="217">
        <f>UCIRanking!B128</f>
        <v>16984.150000000001</v>
      </c>
      <c r="F437" s="217">
        <v>16440.95</v>
      </c>
      <c r="G437" s="57">
        <f t="shared" si="4"/>
        <v>543.20000000000073</v>
      </c>
      <c r="I437" s="457" t="s">
        <v>690</v>
      </c>
      <c r="J437" s="264" t="s">
        <v>427</v>
      </c>
      <c r="K437" s="241"/>
      <c r="L437" s="249"/>
      <c r="M437" s="314" t="s">
        <v>133</v>
      </c>
      <c r="N437" s="9">
        <v>308</v>
      </c>
    </row>
    <row r="438" spans="1:14" s="61" customFormat="1" ht="15.75" customHeight="1">
      <c r="A438" s="452" t="s">
        <v>2705</v>
      </c>
      <c r="B438" s="107" t="s">
        <v>2735</v>
      </c>
      <c r="C438" s="107"/>
      <c r="D438" s="358" t="s">
        <v>3817</v>
      </c>
      <c r="E438" s="217">
        <f>UCIRanking!B146</f>
        <v>16798.287500000002</v>
      </c>
      <c r="F438" s="217">
        <v>16977.862500000003</v>
      </c>
      <c r="G438" s="57">
        <f t="shared" si="4"/>
        <v>-179.57500000000073</v>
      </c>
      <c r="H438" s="345"/>
      <c r="I438" s="457" t="s">
        <v>691</v>
      </c>
      <c r="J438" s="264" t="s">
        <v>3498</v>
      </c>
      <c r="K438" s="503"/>
      <c r="L438" s="503"/>
      <c r="M438" s="314" t="s">
        <v>129</v>
      </c>
      <c r="N438" s="9">
        <v>307</v>
      </c>
    </row>
    <row r="439" spans="1:14" s="61" customFormat="1" ht="15.75" customHeight="1">
      <c r="A439" s="452" t="s">
        <v>2734</v>
      </c>
      <c r="B439" s="284" t="s">
        <v>3618</v>
      </c>
      <c r="C439" s="107"/>
      <c r="D439" s="358" t="s">
        <v>3750</v>
      </c>
      <c r="E439" s="217">
        <f>UCIRanking!B28</f>
        <v>16730.950000000004</v>
      </c>
      <c r="F439" s="217">
        <v>16433.250000000004</v>
      </c>
      <c r="G439" s="57">
        <f t="shared" si="4"/>
        <v>297.70000000000073</v>
      </c>
      <c r="I439" s="457" t="s">
        <v>697</v>
      </c>
      <c r="J439" s="264" t="s">
        <v>1713</v>
      </c>
      <c r="K439" s="28"/>
      <c r="L439" s="249"/>
      <c r="M439" s="314" t="s">
        <v>134</v>
      </c>
      <c r="N439" s="9">
        <v>300</v>
      </c>
    </row>
    <row r="440" spans="1:14" s="61" customFormat="1" ht="15.75" customHeight="1">
      <c r="A440" s="452" t="s">
        <v>2832</v>
      </c>
      <c r="B440" s="284" t="s">
        <v>3635</v>
      </c>
      <c r="C440" s="107"/>
      <c r="D440" s="358" t="s">
        <v>3850</v>
      </c>
      <c r="E440" s="217">
        <f>UCIRanking!B104</f>
        <v>16550.8</v>
      </c>
      <c r="F440" s="217">
        <v>15824.800000000001</v>
      </c>
      <c r="G440" s="57">
        <f t="shared" si="4"/>
        <v>725.99999999999818</v>
      </c>
      <c r="H440" s="345"/>
      <c r="I440" s="457" t="s">
        <v>698</v>
      </c>
      <c r="J440" s="264" t="s">
        <v>2507</v>
      </c>
      <c r="K440" s="241"/>
      <c r="L440" s="241"/>
      <c r="M440" s="314" t="s">
        <v>134</v>
      </c>
      <c r="N440" s="9">
        <v>299</v>
      </c>
    </row>
    <row r="441" spans="1:14" s="61" customFormat="1" ht="15.75" customHeight="1">
      <c r="A441" s="452" t="s">
        <v>2849</v>
      </c>
      <c r="B441" s="284" t="s">
        <v>3633</v>
      </c>
      <c r="C441" s="107"/>
      <c r="D441" s="358" t="s">
        <v>3848</v>
      </c>
      <c r="E441" s="217">
        <f>UCIRanking!B94</f>
        <v>16516.100000000006</v>
      </c>
      <c r="F441" s="217">
        <v>16169.600000000004</v>
      </c>
      <c r="G441" s="57">
        <f t="shared" si="4"/>
        <v>346.50000000000182</v>
      </c>
      <c r="H441" s="345"/>
      <c r="I441" s="457" t="s">
        <v>699</v>
      </c>
      <c r="J441" s="264" t="s">
        <v>432</v>
      </c>
      <c r="K441" s="241"/>
      <c r="L441" s="241"/>
      <c r="M441" s="314" t="s">
        <v>139</v>
      </c>
      <c r="N441" s="9">
        <v>294</v>
      </c>
    </row>
    <row r="442" spans="1:14" s="61" customFormat="1" ht="15.75" customHeight="1">
      <c r="A442" s="452" t="s">
        <v>2899</v>
      </c>
      <c r="B442" s="284" t="s">
        <v>3616</v>
      </c>
      <c r="C442" s="107"/>
      <c r="D442" s="358" t="s">
        <v>3746</v>
      </c>
      <c r="E442" s="217">
        <f>UCIRanking!B21</f>
        <v>16379.5</v>
      </c>
      <c r="F442" s="217">
        <v>15898.5</v>
      </c>
      <c r="G442" s="57">
        <f t="shared" si="4"/>
        <v>481</v>
      </c>
      <c r="H442" s="345"/>
      <c r="I442" s="457" t="s">
        <v>701</v>
      </c>
      <c r="J442" s="264" t="s">
        <v>415</v>
      </c>
      <c r="K442" s="28"/>
      <c r="L442" s="249"/>
      <c r="M442" s="314" t="s">
        <v>133</v>
      </c>
      <c r="N442" s="9">
        <v>287</v>
      </c>
    </row>
    <row r="443" spans="1:14" s="61" customFormat="1" ht="15.75" customHeight="1">
      <c r="A443" s="452" t="s">
        <v>2900</v>
      </c>
      <c r="B443" s="284" t="s">
        <v>3636</v>
      </c>
      <c r="C443" s="107"/>
      <c r="D443" s="358" t="s">
        <v>3851</v>
      </c>
      <c r="E443" s="217">
        <f>UCIRanking!B113</f>
        <v>15592.45</v>
      </c>
      <c r="F443" s="217">
        <v>15184.050000000001</v>
      </c>
      <c r="G443" s="57">
        <f t="shared" si="4"/>
        <v>408.39999999999964</v>
      </c>
      <c r="H443" s="345"/>
      <c r="I443" s="457" t="s">
        <v>702</v>
      </c>
      <c r="J443" s="264" t="s">
        <v>456</v>
      </c>
      <c r="K443" s="241"/>
      <c r="L443" s="249"/>
      <c r="M443" s="314" t="s">
        <v>139</v>
      </c>
      <c r="N443" s="9">
        <v>285</v>
      </c>
    </row>
    <row r="444" spans="1:14" s="61" customFormat="1" ht="15.75" customHeight="1">
      <c r="A444" s="452" t="s">
        <v>2901</v>
      </c>
      <c r="B444" s="284" t="s">
        <v>3634</v>
      </c>
      <c r="C444" s="107"/>
      <c r="D444" s="358" t="s">
        <v>3849</v>
      </c>
      <c r="E444" s="217">
        <f>UCIRanking!B95</f>
        <v>15402.249999999998</v>
      </c>
      <c r="F444" s="217">
        <v>14989.699999999999</v>
      </c>
      <c r="G444" s="57">
        <f t="shared" si="4"/>
        <v>412.54999999999927</v>
      </c>
      <c r="H444" s="345"/>
      <c r="I444" s="457" t="s">
        <v>703</v>
      </c>
      <c r="J444" s="264" t="s">
        <v>1003</v>
      </c>
      <c r="K444" s="431"/>
      <c r="L444" s="249"/>
      <c r="M444" s="314" t="s">
        <v>135</v>
      </c>
      <c r="N444" s="9">
        <v>280</v>
      </c>
    </row>
    <row r="445" spans="1:14" s="61" customFormat="1" ht="15.75" customHeight="1">
      <c r="A445" s="452" t="s">
        <v>2902</v>
      </c>
      <c r="B445" s="284" t="s">
        <v>3621</v>
      </c>
      <c r="C445" s="463"/>
      <c r="D445" s="358" t="s">
        <v>3745</v>
      </c>
      <c r="E445" s="217">
        <f>UCIRanking!B46</f>
        <v>15324.95</v>
      </c>
      <c r="F445" s="217">
        <v>14759.650000000001</v>
      </c>
      <c r="G445" s="57">
        <f t="shared" si="4"/>
        <v>565.29999999999927</v>
      </c>
      <c r="H445" s="345"/>
      <c r="I445" s="457" t="s">
        <v>706</v>
      </c>
      <c r="J445" s="264" t="s">
        <v>505</v>
      </c>
      <c r="K445" s="503"/>
      <c r="L445" s="249"/>
      <c r="M445" s="314" t="s">
        <v>138</v>
      </c>
      <c r="N445" s="9">
        <v>278</v>
      </c>
    </row>
    <row r="446" spans="1:14" s="61" customFormat="1" ht="15.75" customHeight="1">
      <c r="A446" s="452" t="s">
        <v>2903</v>
      </c>
      <c r="B446" s="284" t="s">
        <v>3619</v>
      </c>
      <c r="C446" s="107"/>
      <c r="D446" s="358" t="s">
        <v>3753</v>
      </c>
      <c r="E446" s="217">
        <f>UCIRanking!B38</f>
        <v>14913.699999999997</v>
      </c>
      <c r="F446" s="217">
        <v>14358.599999999999</v>
      </c>
      <c r="G446" s="57">
        <f t="shared" si="4"/>
        <v>555.09999999999854</v>
      </c>
      <c r="H446" s="345"/>
      <c r="I446" s="457" t="s">
        <v>775</v>
      </c>
      <c r="J446" s="264" t="s">
        <v>1801</v>
      </c>
      <c r="K446" s="241"/>
      <c r="L446" s="241"/>
      <c r="M446" s="314" t="s">
        <v>140</v>
      </c>
      <c r="N446" s="9">
        <v>271</v>
      </c>
    </row>
    <row r="447" spans="1:14" s="61" customFormat="1" ht="15.75" customHeight="1">
      <c r="A447" s="452" t="s">
        <v>3584</v>
      </c>
      <c r="B447" s="285" t="s">
        <v>1692</v>
      </c>
      <c r="C447" s="107"/>
      <c r="D447" s="358" t="s">
        <v>3821</v>
      </c>
      <c r="E447" s="217">
        <f>UCIRanking!B170</f>
        <v>13840.537500000033</v>
      </c>
      <c r="F447" s="217">
        <v>14111.787500000029</v>
      </c>
      <c r="G447" s="57">
        <f t="shared" si="4"/>
        <v>-271.24999999999636</v>
      </c>
      <c r="H447" s="345"/>
      <c r="I447" s="457" t="s">
        <v>776</v>
      </c>
      <c r="J447" s="264" t="s">
        <v>1145</v>
      </c>
      <c r="K447" s="28"/>
      <c r="L447" s="249"/>
      <c r="M447" s="314" t="s">
        <v>129</v>
      </c>
      <c r="N447" s="9">
        <v>266</v>
      </c>
    </row>
    <row r="448" spans="1:14" s="61" customFormat="1" ht="15.75" customHeight="1">
      <c r="A448" s="452" t="s">
        <v>3585</v>
      </c>
      <c r="B448" s="107" t="s">
        <v>2207</v>
      </c>
      <c r="C448" s="107"/>
      <c r="D448" s="358" t="s">
        <v>3822</v>
      </c>
      <c r="E448" s="217">
        <f>UCIRanking!B155</f>
        <v>12439.34999999998</v>
      </c>
      <c r="F448" s="217">
        <v>12597.52499999998</v>
      </c>
      <c r="G448" s="57">
        <f t="shared" ref="G448:G461" si="5">SUM(E448-F448)</f>
        <v>-158.17499999999927</v>
      </c>
      <c r="H448" s="345"/>
      <c r="I448" s="457" t="s">
        <v>777</v>
      </c>
      <c r="J448" s="264" t="s">
        <v>625</v>
      </c>
      <c r="K448" s="241"/>
      <c r="L448" s="249"/>
      <c r="M448" s="314" t="s">
        <v>140</v>
      </c>
      <c r="N448" s="9">
        <v>266</v>
      </c>
    </row>
    <row r="449" spans="1:14" s="61" customFormat="1" ht="15.75" customHeight="1">
      <c r="A449" s="452" t="s">
        <v>3586</v>
      </c>
      <c r="B449" s="107" t="s">
        <v>2208</v>
      </c>
      <c r="C449" s="107"/>
      <c r="D449" s="358" t="s">
        <v>3823</v>
      </c>
      <c r="E449" s="217">
        <f>UCIRanking!B173</f>
        <v>12069.124999999985</v>
      </c>
      <c r="F449" s="217">
        <v>12175.924999999988</v>
      </c>
      <c r="G449" s="57">
        <f t="shared" si="5"/>
        <v>-106.80000000000291</v>
      </c>
      <c r="H449" s="345"/>
      <c r="I449" s="457" t="s">
        <v>778</v>
      </c>
      <c r="J449" s="264" t="s">
        <v>2122</v>
      </c>
      <c r="K449" s="241"/>
      <c r="L449" s="241"/>
      <c r="M449" s="314" t="s">
        <v>134</v>
      </c>
      <c r="N449" s="9">
        <v>262</v>
      </c>
    </row>
    <row r="450" spans="1:14" s="61" customFormat="1" ht="15.75" customHeight="1">
      <c r="A450" s="452" t="s">
        <v>3587</v>
      </c>
      <c r="B450" s="107" t="s">
        <v>2221</v>
      </c>
      <c r="C450" s="107"/>
      <c r="D450" s="358" t="s">
        <v>3827</v>
      </c>
      <c r="E450" s="217">
        <f>UCIRanking!B174</f>
        <v>10888.825000000015</v>
      </c>
      <c r="F450" s="217">
        <v>10933.750000000015</v>
      </c>
      <c r="G450" s="57">
        <f t="shared" si="5"/>
        <v>-44.924999999999272</v>
      </c>
      <c r="H450" s="345"/>
      <c r="I450" s="457" t="s">
        <v>779</v>
      </c>
      <c r="J450" s="264" t="s">
        <v>1011</v>
      </c>
      <c r="K450" s="241"/>
      <c r="L450" s="241"/>
      <c r="M450" s="314" t="s">
        <v>140</v>
      </c>
      <c r="N450" s="9">
        <v>258</v>
      </c>
    </row>
    <row r="451" spans="1:14" s="61" customFormat="1" ht="15.75" customHeight="1">
      <c r="A451" s="452" t="s">
        <v>3588</v>
      </c>
      <c r="B451" s="106" t="s">
        <v>1350</v>
      </c>
      <c r="C451" s="107"/>
      <c r="D451" s="358" t="s">
        <v>3820</v>
      </c>
      <c r="E451" s="217">
        <f>UCIRanking!B164</f>
        <v>10189.525000000007</v>
      </c>
      <c r="F451" s="217">
        <v>10312.550000000008</v>
      </c>
      <c r="G451" s="57">
        <f t="shared" si="5"/>
        <v>-123.02500000000146</v>
      </c>
      <c r="H451" s="345"/>
      <c r="I451" s="457" t="s">
        <v>780</v>
      </c>
      <c r="J451" s="264" t="s">
        <v>2048</v>
      </c>
      <c r="K451" s="28"/>
      <c r="L451" s="249"/>
      <c r="M451" s="314" t="s">
        <v>134</v>
      </c>
      <c r="N451" s="9">
        <v>254</v>
      </c>
    </row>
    <row r="452" spans="1:14" s="61" customFormat="1" ht="15.75" customHeight="1">
      <c r="A452" s="452" t="s">
        <v>3589</v>
      </c>
      <c r="B452" s="285" t="s">
        <v>39</v>
      </c>
      <c r="C452" s="463"/>
      <c r="D452" s="358" t="s">
        <v>3825</v>
      </c>
      <c r="E452" s="217">
        <f>UCIRanking!B177</f>
        <v>7838.1625000000449</v>
      </c>
      <c r="F452" s="217">
        <v>7979.7500000000464</v>
      </c>
      <c r="G452" s="57">
        <f t="shared" si="5"/>
        <v>-141.58750000000146</v>
      </c>
      <c r="H452" s="345"/>
      <c r="I452" s="457" t="s">
        <v>781</v>
      </c>
      <c r="J452" s="264" t="s">
        <v>480</v>
      </c>
      <c r="K452" s="241"/>
      <c r="L452" s="241"/>
      <c r="M452" s="314" t="s">
        <v>136</v>
      </c>
      <c r="N452" s="9">
        <v>254</v>
      </c>
    </row>
    <row r="453" spans="1:14" s="61" customFormat="1" ht="15.75" customHeight="1">
      <c r="A453" s="452" t="s">
        <v>3590</v>
      </c>
      <c r="B453" s="284" t="s">
        <v>144</v>
      </c>
      <c r="C453" s="107"/>
      <c r="D453" s="358" t="s">
        <v>3828</v>
      </c>
      <c r="E453" s="217">
        <f>UCIRanking!B178</f>
        <v>6673.9500000000007</v>
      </c>
      <c r="F453" s="217">
        <v>6841.5750000000025</v>
      </c>
      <c r="G453" s="57">
        <f t="shared" si="5"/>
        <v>-167.62500000000182</v>
      </c>
      <c r="H453" s="345"/>
      <c r="I453" s="457" t="s">
        <v>782</v>
      </c>
      <c r="J453" s="264" t="s">
        <v>593</v>
      </c>
      <c r="K453" s="241"/>
      <c r="L453" s="241"/>
      <c r="M453" s="314" t="s">
        <v>133</v>
      </c>
      <c r="N453" s="9">
        <v>253</v>
      </c>
    </row>
    <row r="454" spans="1:14" s="61" customFormat="1" ht="15.75" customHeight="1">
      <c r="A454" s="452" t="s">
        <v>3591</v>
      </c>
      <c r="B454" s="285" t="s">
        <v>1670</v>
      </c>
      <c r="C454" s="107"/>
      <c r="D454" s="358" t="s">
        <v>3830</v>
      </c>
      <c r="E454" s="217">
        <f>UCIRanking!B172</f>
        <v>6513.5875000000005</v>
      </c>
      <c r="F454" s="217">
        <v>6578.6374999999998</v>
      </c>
      <c r="G454" s="57">
        <f t="shared" si="5"/>
        <v>-65.049999999999272</v>
      </c>
      <c r="H454" s="345"/>
      <c r="I454" s="457" t="s">
        <v>783</v>
      </c>
      <c r="J454" s="264" t="s">
        <v>722</v>
      </c>
      <c r="K454" s="241"/>
      <c r="L454" s="249"/>
      <c r="M454" s="314" t="s">
        <v>140</v>
      </c>
      <c r="N454" s="9">
        <v>249</v>
      </c>
    </row>
    <row r="455" spans="1:14" s="61" customFormat="1" ht="15.75" customHeight="1">
      <c r="A455" s="452" t="s">
        <v>3592</v>
      </c>
      <c r="B455" s="285" t="s">
        <v>1669</v>
      </c>
      <c r="C455" s="107"/>
      <c r="D455" s="358" t="s">
        <v>3831</v>
      </c>
      <c r="E455" s="217">
        <f>UCIRanking!B165</f>
        <v>6322.9749999999676</v>
      </c>
      <c r="F455" s="217">
        <v>6430.174999999962</v>
      </c>
      <c r="G455" s="57">
        <f t="shared" si="5"/>
        <v>-107.19999999999436</v>
      </c>
      <c r="H455" s="345"/>
      <c r="I455" s="457" t="s">
        <v>784</v>
      </c>
      <c r="J455" s="264" t="s">
        <v>585</v>
      </c>
      <c r="K455" s="241"/>
      <c r="L455" s="249"/>
      <c r="M455" s="314" t="s">
        <v>137</v>
      </c>
      <c r="N455" s="9">
        <v>247</v>
      </c>
    </row>
    <row r="456" spans="1:14" s="61" customFormat="1" ht="15.75" customHeight="1">
      <c r="A456" s="452" t="s">
        <v>3593</v>
      </c>
      <c r="B456" s="107" t="s">
        <v>156</v>
      </c>
      <c r="C456" s="107"/>
      <c r="D456" s="358" t="s">
        <v>3829</v>
      </c>
      <c r="E456" s="217">
        <f>UCIRanking!B144</f>
        <v>5924.8375000000224</v>
      </c>
      <c r="F456" s="217">
        <v>6037.4625000000215</v>
      </c>
      <c r="G456" s="57">
        <f t="shared" si="5"/>
        <v>-112.62499999999909</v>
      </c>
      <c r="H456" s="345"/>
      <c r="I456" s="457" t="s">
        <v>785</v>
      </c>
      <c r="J456" s="264" t="s">
        <v>477</v>
      </c>
      <c r="K456" s="28"/>
      <c r="L456" s="241"/>
      <c r="M456" s="314" t="s">
        <v>136</v>
      </c>
      <c r="N456" s="9">
        <v>245</v>
      </c>
    </row>
    <row r="457" spans="1:14" s="61" customFormat="1" ht="15.75" customHeight="1">
      <c r="A457" s="452" t="s">
        <v>3594</v>
      </c>
      <c r="B457" s="285" t="s">
        <v>6</v>
      </c>
      <c r="C457" s="9"/>
      <c r="D457" s="358" t="s">
        <v>3832</v>
      </c>
      <c r="E457" s="217">
        <f>UCIRanking!B151</f>
        <v>1569.4374999999955</v>
      </c>
      <c r="F457" s="217">
        <v>1569.4374999999955</v>
      </c>
      <c r="G457" s="57">
        <f t="shared" si="5"/>
        <v>0</v>
      </c>
      <c r="H457" s="345"/>
      <c r="I457" s="457" t="s">
        <v>786</v>
      </c>
      <c r="J457" s="264" t="s">
        <v>1711</v>
      </c>
      <c r="K457" s="241"/>
      <c r="L457" s="241"/>
      <c r="M457" s="314" t="s">
        <v>137</v>
      </c>
      <c r="N457" s="9">
        <v>244</v>
      </c>
    </row>
    <row r="458" spans="1:14" s="61" customFormat="1" ht="15.75" customHeight="1">
      <c r="A458" s="452" t="s">
        <v>3595</v>
      </c>
      <c r="B458" s="285" t="s">
        <v>1651</v>
      </c>
      <c r="C458" s="188"/>
      <c r="D458" s="358" t="s">
        <v>3835</v>
      </c>
      <c r="E458" s="217">
        <f>UCIRanking!B153</f>
        <v>1370.1749999999815</v>
      </c>
      <c r="F458" s="217">
        <v>1370.1749999999815</v>
      </c>
      <c r="G458" s="57">
        <f t="shared" si="5"/>
        <v>0</v>
      </c>
      <c r="H458" s="345"/>
      <c r="I458" s="457" t="s">
        <v>787</v>
      </c>
      <c r="J458" s="264" t="s">
        <v>2046</v>
      </c>
      <c r="K458" s="241"/>
      <c r="L458" s="249"/>
      <c r="M458" s="1" t="s">
        <v>131</v>
      </c>
      <c r="N458" s="9">
        <v>242</v>
      </c>
    </row>
    <row r="459" spans="1:14" s="61" customFormat="1" ht="15.75" customHeight="1">
      <c r="A459" s="452" t="s">
        <v>3596</v>
      </c>
      <c r="B459" s="106" t="s">
        <v>1335</v>
      </c>
      <c r="C459" s="9"/>
      <c r="D459" s="358" t="s">
        <v>3833</v>
      </c>
      <c r="E459" s="217">
        <f>UCIRanking!B162</f>
        <v>1361.1499999999996</v>
      </c>
      <c r="F459" s="217">
        <v>1361.1499999999996</v>
      </c>
      <c r="G459" s="57">
        <f t="shared" si="5"/>
        <v>0</v>
      </c>
      <c r="H459" s="345"/>
      <c r="I459" s="457" t="s">
        <v>788</v>
      </c>
      <c r="J459" s="264" t="s">
        <v>2351</v>
      </c>
      <c r="K459" s="28"/>
      <c r="L459" s="241"/>
      <c r="M459" s="314" t="s">
        <v>140</v>
      </c>
      <c r="N459" s="9">
        <v>240</v>
      </c>
    </row>
    <row r="460" spans="1:14" s="61" customFormat="1" ht="15.75" customHeight="1">
      <c r="A460" s="452" t="s">
        <v>3601</v>
      </c>
      <c r="B460" s="285" t="s">
        <v>19</v>
      </c>
      <c r="C460" s="9"/>
      <c r="D460" s="358" t="s">
        <v>3834</v>
      </c>
      <c r="E460" s="217">
        <f>UCIRanking!B159</f>
        <v>1332.2874999999731</v>
      </c>
      <c r="F460" s="217">
        <v>1332.2874999999731</v>
      </c>
      <c r="G460" s="57">
        <f t="shared" si="5"/>
        <v>0</v>
      </c>
      <c r="H460" s="345"/>
      <c r="I460" s="457" t="s">
        <v>789</v>
      </c>
      <c r="J460" s="264" t="s">
        <v>2095</v>
      </c>
      <c r="K460" s="241"/>
      <c r="L460" s="241"/>
      <c r="M460" s="314" t="s">
        <v>140</v>
      </c>
      <c r="N460" s="9">
        <v>239</v>
      </c>
    </row>
    <row r="461" spans="1:14" s="61" customFormat="1" ht="15.75" customHeight="1">
      <c r="A461" s="452" t="s">
        <v>3683</v>
      </c>
      <c r="B461" s="285" t="s">
        <v>29</v>
      </c>
      <c r="C461" s="463"/>
      <c r="D461" s="358" t="s">
        <v>3836</v>
      </c>
      <c r="E461" s="217">
        <f>UCIRanking!B167</f>
        <v>1049.8999999999792</v>
      </c>
      <c r="F461" s="217">
        <v>1049.8999999999792</v>
      </c>
      <c r="G461" s="57">
        <f t="shared" si="5"/>
        <v>0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25984.999999999989</v>
      </c>
      <c r="E467" s="271" t="s">
        <v>0</v>
      </c>
      <c r="F467" s="284" t="s">
        <v>704</v>
      </c>
      <c r="G467" s="57"/>
      <c r="H467" s="65">
        <f>$DB$870</f>
        <v>26111.600000000002</v>
      </c>
      <c r="I467" s="271" t="s">
        <v>0</v>
      </c>
      <c r="J467" s="285" t="s">
        <v>2216</v>
      </c>
      <c r="K467" s="421"/>
      <c r="L467" s="65">
        <f>$SZ$870</f>
        <v>24213.700000000004</v>
      </c>
      <c r="M467" s="271" t="s">
        <v>0</v>
      </c>
      <c r="N467" s="107" t="s">
        <v>2718</v>
      </c>
      <c r="P467" s="65">
        <f>$AJP$870</f>
        <v>25527.8</v>
      </c>
      <c r="Q467" s="271" t="s">
        <v>0</v>
      </c>
      <c r="R467" s="284" t="s">
        <v>3632</v>
      </c>
      <c r="T467" s="65">
        <f>$BDR$870</f>
        <v>24300.950000000008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24737.05000000001</v>
      </c>
      <c r="E468" s="271" t="s">
        <v>2</v>
      </c>
      <c r="F468" s="284" t="s">
        <v>667</v>
      </c>
      <c r="G468" s="57"/>
      <c r="H468" s="65">
        <f>$JQ$870</f>
        <v>25102.250000000015</v>
      </c>
      <c r="I468" s="271" t="s">
        <v>2</v>
      </c>
      <c r="J468" s="460" t="s">
        <v>153</v>
      </c>
      <c r="K468" s="107"/>
      <c r="L468" s="65">
        <f>$SQ$870</f>
        <v>23408.900000000005</v>
      </c>
      <c r="M468" s="271" t="s">
        <v>2</v>
      </c>
      <c r="N468" s="107" t="s">
        <v>2709</v>
      </c>
      <c r="P468" s="65">
        <f>$AKZ$870</f>
        <v>25219.199999999993</v>
      </c>
      <c r="Q468" s="271" t="s">
        <v>2</v>
      </c>
      <c r="R468" s="284" t="s">
        <v>3623</v>
      </c>
      <c r="T468" s="65">
        <f>$BAO$870</f>
        <v>23753.999999999993</v>
      </c>
    </row>
    <row r="469" spans="1:20" s="61" customFormat="1" ht="15.75" customHeight="1">
      <c r="A469" s="265" t="s">
        <v>3</v>
      </c>
      <c r="B469" s="284" t="s">
        <v>3953</v>
      </c>
      <c r="D469" s="65">
        <f>$AQ$870</f>
        <v>24734.80000000001</v>
      </c>
      <c r="E469" s="271" t="s">
        <v>3</v>
      </c>
      <c r="F469" s="284" t="s">
        <v>2325</v>
      </c>
      <c r="G469" s="400"/>
      <c r="H469" s="65">
        <f>$OD$870</f>
        <v>24392.500000000004</v>
      </c>
      <c r="I469" s="271" t="s">
        <v>3</v>
      </c>
      <c r="J469" s="284" t="s">
        <v>669</v>
      </c>
      <c r="K469" s="552"/>
      <c r="L469" s="65">
        <f>$MK$870</f>
        <v>23311.45</v>
      </c>
      <c r="M469" s="271" t="s">
        <v>3</v>
      </c>
      <c r="N469" s="107" t="s">
        <v>2707</v>
      </c>
      <c r="P469" s="65">
        <f>$AMJ$870</f>
        <v>25152.44999999999</v>
      </c>
      <c r="Q469" s="271" t="s">
        <v>3</v>
      </c>
      <c r="R469" s="284" t="s">
        <v>3617</v>
      </c>
      <c r="T469" s="65">
        <f>$AYD$870</f>
        <v>23735.15</v>
      </c>
    </row>
    <row r="470" spans="1:20" s="61" customFormat="1" ht="15.75" customHeight="1">
      <c r="A470" s="265" t="s">
        <v>5</v>
      </c>
      <c r="B470" s="284" t="s">
        <v>3956</v>
      </c>
      <c r="D470" s="65">
        <f>$CA$870</f>
        <v>24210.850000000002</v>
      </c>
      <c r="E470" s="271" t="s">
        <v>5</v>
      </c>
      <c r="F470" s="459" t="s">
        <v>17</v>
      </c>
      <c r="G470" s="349"/>
      <c r="H470" s="272">
        <f>$EL$870</f>
        <v>24129.999999999996</v>
      </c>
      <c r="I470" s="271" t="s">
        <v>5</v>
      </c>
      <c r="J470" s="615" t="s">
        <v>2203</v>
      </c>
      <c r="K470" s="614"/>
      <c r="L470" s="272">
        <f>$WL$870</f>
        <v>23147.150000000009</v>
      </c>
      <c r="M470" s="271" t="s">
        <v>5</v>
      </c>
      <c r="N470" s="285" t="s">
        <v>1666</v>
      </c>
      <c r="P470" s="65">
        <f>$NC$870</f>
        <v>24742.650000000009</v>
      </c>
      <c r="Q470" s="271" t="s">
        <v>5</v>
      </c>
      <c r="R470" s="284" t="s">
        <v>3622</v>
      </c>
      <c r="T470" s="65">
        <f>$BAF$870</f>
        <v>23531.399999999998</v>
      </c>
    </row>
    <row r="471" spans="1:20" s="61" customFormat="1" ht="15.75" customHeight="1">
      <c r="A471" s="265" t="s">
        <v>7</v>
      </c>
      <c r="B471" s="284" t="s">
        <v>1337</v>
      </c>
      <c r="D471" s="65">
        <f>$G$870</f>
        <v>23970.600000000002</v>
      </c>
      <c r="E471" s="265" t="s">
        <v>7</v>
      </c>
      <c r="F471" s="284" t="s">
        <v>37</v>
      </c>
      <c r="G471" s="57"/>
      <c r="H471" s="65">
        <f>$EU$870</f>
        <v>24020.350000000009</v>
      </c>
      <c r="I471" s="265" t="s">
        <v>7</v>
      </c>
      <c r="J471" s="460" t="s">
        <v>1349</v>
      </c>
      <c r="K471" s="107"/>
      <c r="L471" s="65">
        <f>$LS$870</f>
        <v>22905.5</v>
      </c>
      <c r="M471" s="265" t="s">
        <v>2218</v>
      </c>
      <c r="N471" s="107" t="s">
        <v>2717</v>
      </c>
      <c r="P471" s="65">
        <f>$AMA$870</f>
        <v>24548.099999999995</v>
      </c>
      <c r="Q471" s="271" t="s">
        <v>7</v>
      </c>
      <c r="R471" s="107" t="s">
        <v>3626</v>
      </c>
      <c r="T471" s="65">
        <f>$BBP$870</f>
        <v>23281.799999999996</v>
      </c>
    </row>
    <row r="472" spans="1:20" s="61" customFormat="1" ht="15.75" customHeight="1">
      <c r="A472" s="265" t="s">
        <v>8</v>
      </c>
      <c r="B472" s="284" t="s">
        <v>155</v>
      </c>
      <c r="D472" s="65">
        <f>$BI$870</f>
        <v>23787.4</v>
      </c>
      <c r="E472" s="265" t="s">
        <v>8</v>
      </c>
      <c r="F472" s="284" t="s">
        <v>654</v>
      </c>
      <c r="G472" s="57"/>
      <c r="H472" s="65">
        <f>$HO$870</f>
        <v>23706.9</v>
      </c>
      <c r="I472" s="265" t="s">
        <v>8</v>
      </c>
      <c r="J472" s="285" t="s">
        <v>2210</v>
      </c>
      <c r="K472" s="107"/>
      <c r="L472" s="65">
        <f>$XD$870</f>
        <v>22329.249999999996</v>
      </c>
      <c r="M472" s="271" t="s">
        <v>8</v>
      </c>
      <c r="N472" s="107" t="s">
        <v>180</v>
      </c>
      <c r="O472" s="3"/>
      <c r="P472" s="65">
        <f>$ZO$870</f>
        <v>24182.05</v>
      </c>
      <c r="Q472" s="271" t="s">
        <v>8</v>
      </c>
      <c r="R472" s="107" t="s">
        <v>3630</v>
      </c>
      <c r="T472" s="65">
        <f>$BCZ$870</f>
        <v>22681.8</v>
      </c>
    </row>
    <row r="473" spans="1:20" s="61" customFormat="1" ht="15.75" customHeight="1">
      <c r="A473" s="265" t="s">
        <v>10</v>
      </c>
      <c r="B473" s="284" t="s">
        <v>3955</v>
      </c>
      <c r="D473" s="65">
        <f>$P$870</f>
        <v>23679.1</v>
      </c>
      <c r="E473" s="265" t="s">
        <v>10</v>
      </c>
      <c r="F473" s="284" t="s">
        <v>1655</v>
      </c>
      <c r="G473" s="57"/>
      <c r="H473" s="65">
        <f>$EC$870</f>
        <v>23595.549999999992</v>
      </c>
      <c r="I473" s="265" t="s">
        <v>10</v>
      </c>
      <c r="J473" s="284" t="s">
        <v>1649</v>
      </c>
      <c r="K473" s="107"/>
      <c r="L473" s="65">
        <f>$KR$870</f>
        <v>21455.150000000005</v>
      </c>
      <c r="M473" s="271" t="s">
        <v>10</v>
      </c>
      <c r="N473" s="411" t="s">
        <v>2725</v>
      </c>
      <c r="O473" s="401"/>
      <c r="P473" s="272">
        <f>$AKH$870</f>
        <v>24171.150000000005</v>
      </c>
      <c r="Q473" s="271" t="s">
        <v>10</v>
      </c>
      <c r="R473" s="284" t="s">
        <v>3641</v>
      </c>
      <c r="T473" s="65">
        <f>$BHD$870</f>
        <v>22474.30000000001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23541.1</v>
      </c>
      <c r="E474" s="265" t="s">
        <v>12</v>
      </c>
      <c r="F474" s="284" t="s">
        <v>653</v>
      </c>
      <c r="G474" s="57"/>
      <c r="H474" s="65">
        <f>$IY$870</f>
        <v>22944.700000000008</v>
      </c>
      <c r="I474" s="265" t="s">
        <v>12</v>
      </c>
      <c r="J474" s="284" t="s">
        <v>1343</v>
      </c>
      <c r="K474" s="107"/>
      <c r="L474" s="65">
        <f>$IP$870</f>
        <v>21439.199999999986</v>
      </c>
      <c r="M474" s="265" t="s">
        <v>12</v>
      </c>
      <c r="N474" s="107" t="s">
        <v>2711</v>
      </c>
      <c r="P474" s="65">
        <f>$AHE$870</f>
        <v>24034.15</v>
      </c>
      <c r="Q474" s="271" t="s">
        <v>12</v>
      </c>
      <c r="R474" s="107" t="s">
        <v>3613</v>
      </c>
      <c r="T474" s="65">
        <f>$AWT$870</f>
        <v>22093.449999999993</v>
      </c>
    </row>
    <row r="475" spans="1:20" s="61" customFormat="1" ht="15.75" customHeight="1">
      <c r="A475" s="265" t="s">
        <v>14</v>
      </c>
      <c r="B475" s="284" t="s">
        <v>141</v>
      </c>
      <c r="D475" s="65">
        <f>$GN$870</f>
        <v>23154.949999999997</v>
      </c>
      <c r="E475" s="265" t="s">
        <v>14</v>
      </c>
      <c r="F475" s="284" t="s">
        <v>638</v>
      </c>
      <c r="G475" s="57"/>
      <c r="H475" s="65">
        <f>$JH$870</f>
        <v>22511.300000000007</v>
      </c>
      <c r="I475" s="265" t="s">
        <v>14</v>
      </c>
      <c r="J475" s="284" t="s">
        <v>668</v>
      </c>
      <c r="K475" s="107"/>
      <c r="L475" s="65">
        <f>$SH$870</f>
        <v>21099.949999999993</v>
      </c>
      <c r="M475" s="265" t="s">
        <v>14</v>
      </c>
      <c r="N475" s="107" t="s">
        <v>2723</v>
      </c>
      <c r="O475" s="107"/>
      <c r="P475" s="65">
        <f>$APD$870</f>
        <v>24007.799999999992</v>
      </c>
      <c r="Q475" s="271" t="s">
        <v>14</v>
      </c>
      <c r="R475" s="284" t="s">
        <v>3627</v>
      </c>
      <c r="T475" s="65">
        <f>$BBY$870</f>
        <v>21837.899999999991</v>
      </c>
    </row>
    <row r="476" spans="1:20" s="61" customFormat="1" ht="15.75" customHeight="1">
      <c r="A476" s="265" t="s">
        <v>16</v>
      </c>
      <c r="B476" s="284" t="s">
        <v>33</v>
      </c>
      <c r="D476" s="65">
        <f>$CJ$870</f>
        <v>23123.800000000007</v>
      </c>
      <c r="E476" s="265" t="s">
        <v>16</v>
      </c>
      <c r="F476" s="460" t="s">
        <v>1344</v>
      </c>
      <c r="G476" s="57"/>
      <c r="H476" s="65">
        <f>$GW$870</f>
        <v>22497.999999999993</v>
      </c>
      <c r="I476" s="265" t="s">
        <v>16</v>
      </c>
      <c r="J476" s="107" t="s">
        <v>686</v>
      </c>
      <c r="K476" s="421"/>
      <c r="L476" s="65">
        <f>$PW$870</f>
        <v>21065.649999999994</v>
      </c>
      <c r="M476" s="265" t="s">
        <v>16</v>
      </c>
      <c r="N476" s="107" t="s">
        <v>2722</v>
      </c>
      <c r="P476" s="65">
        <f>$AGD$870</f>
        <v>23987.549999999996</v>
      </c>
      <c r="Q476" s="271" t="s">
        <v>16</v>
      </c>
      <c r="R476" s="458" t="s">
        <v>3639</v>
      </c>
      <c r="S476" s="263"/>
      <c r="T476" s="376">
        <f>$BGL$870</f>
        <v>21817.899999999998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22798.850000000009</v>
      </c>
      <c r="E477" s="265" t="s">
        <v>18</v>
      </c>
      <c r="F477" s="284" t="s">
        <v>1653</v>
      </c>
      <c r="G477" s="57"/>
      <c r="H477" s="65">
        <f>$FV$870</f>
        <v>22485.25</v>
      </c>
      <c r="I477" s="265" t="s">
        <v>18</v>
      </c>
      <c r="J477" s="107" t="s">
        <v>2220</v>
      </c>
      <c r="K477" s="421"/>
      <c r="L477" s="65">
        <f>$YE$870</f>
        <v>21029.599999999991</v>
      </c>
      <c r="M477" s="265" t="s">
        <v>18</v>
      </c>
      <c r="N477" s="285" t="s">
        <v>1664</v>
      </c>
      <c r="P477" s="65">
        <f>$QF$870</f>
        <v>23734.400000000001</v>
      </c>
      <c r="Q477" s="265" t="s">
        <v>18</v>
      </c>
      <c r="R477" s="284" t="s">
        <v>3638</v>
      </c>
      <c r="T477" s="65">
        <f>$BFT$870</f>
        <v>21808.150000000005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22688.549999999988</v>
      </c>
      <c r="E478" s="265" t="s">
        <v>20</v>
      </c>
      <c r="F478" s="284" t="s">
        <v>1342</v>
      </c>
      <c r="G478" s="57"/>
      <c r="H478" s="65">
        <f>$IG$870</f>
        <v>22204.600000000002</v>
      </c>
      <c r="I478" s="274" t="s">
        <v>20</v>
      </c>
      <c r="J478" s="411" t="s">
        <v>2196</v>
      </c>
      <c r="K478" s="614"/>
      <c r="L478" s="272">
        <f>$WU$870</f>
        <v>20752.499999999993</v>
      </c>
      <c r="M478" s="265" t="s">
        <v>20</v>
      </c>
      <c r="N478" s="107" t="s">
        <v>2727</v>
      </c>
      <c r="P478" s="65">
        <f>$AGM$870</f>
        <v>23434.350000000002</v>
      </c>
      <c r="Q478" s="265" t="s">
        <v>20</v>
      </c>
      <c r="R478" s="284" t="s">
        <v>3624</v>
      </c>
      <c r="S478" s="354"/>
      <c r="T478" s="65">
        <f>$BAX$870</f>
        <v>21790.15</v>
      </c>
    </row>
    <row r="479" spans="1:20" s="61" customFormat="1" ht="15.75" customHeight="1">
      <c r="A479" s="265" t="s">
        <v>22</v>
      </c>
      <c r="B479" s="284" t="s">
        <v>3951</v>
      </c>
      <c r="D479" s="65">
        <f>$FD$870</f>
        <v>22639.15</v>
      </c>
      <c r="E479" s="265" t="s">
        <v>22</v>
      </c>
      <c r="F479" s="284" t="s">
        <v>3954</v>
      </c>
      <c r="G479" s="57"/>
      <c r="H479" s="65">
        <f>$LA$870</f>
        <v>22047.899999999998</v>
      </c>
      <c r="I479" s="274" t="s">
        <v>22</v>
      </c>
      <c r="J479" s="284" t="s">
        <v>658</v>
      </c>
      <c r="K479" s="107"/>
      <c r="L479" s="65">
        <f>$JZ$870</f>
        <v>20671.800000000003</v>
      </c>
      <c r="M479" s="265" t="s">
        <v>22</v>
      </c>
      <c r="N479" s="107" t="s">
        <v>2712</v>
      </c>
      <c r="P479" s="65">
        <f>$AJY$870</f>
        <v>23332.849999999995</v>
      </c>
      <c r="Q479" s="265" t="s">
        <v>22</v>
      </c>
      <c r="R479" s="284" t="s">
        <v>3625</v>
      </c>
      <c r="S479" s="354"/>
      <c r="T479" s="65">
        <f>$BBG$870</f>
        <v>21603.449999999997</v>
      </c>
    </row>
    <row r="480" spans="1:20" s="61" customFormat="1" ht="15.75" customHeight="1">
      <c r="A480" s="273" t="s">
        <v>24</v>
      </c>
      <c r="B480" s="458" t="s">
        <v>3952</v>
      </c>
      <c r="C480" s="263"/>
      <c r="D480" s="65">
        <f>$AZ$870</f>
        <v>22638.700000000004</v>
      </c>
      <c r="E480" s="265" t="s">
        <v>24</v>
      </c>
      <c r="F480" s="458" t="s">
        <v>1668</v>
      </c>
      <c r="G480" s="400"/>
      <c r="H480" s="65">
        <f>$PE$870</f>
        <v>20656.150000000012</v>
      </c>
      <c r="I480" s="274" t="s">
        <v>24</v>
      </c>
      <c r="J480" s="284" t="s">
        <v>694</v>
      </c>
      <c r="K480" s="107"/>
      <c r="L480" s="65">
        <f>$RG$870</f>
        <v>19587.049999999992</v>
      </c>
      <c r="M480" s="265" t="s">
        <v>24</v>
      </c>
      <c r="N480" s="107" t="s">
        <v>2708</v>
      </c>
      <c r="O480" s="3"/>
      <c r="P480" s="65">
        <f>$ANK$870</f>
        <v>23299.950000000004</v>
      </c>
      <c r="Q480" s="265" t="s">
        <v>24</v>
      </c>
      <c r="R480" s="284" t="s">
        <v>3648</v>
      </c>
      <c r="T480" s="65">
        <f>$AZE$870</f>
        <v>21418.300000000003</v>
      </c>
    </row>
    <row r="481" spans="1:20" s="61" customFormat="1" ht="15.75" customHeight="1">
      <c r="A481" s="306" t="s">
        <v>26</v>
      </c>
      <c r="B481" s="459" t="s">
        <v>683</v>
      </c>
      <c r="C481" s="263"/>
      <c r="D481" s="272">
        <f>$Y$870</f>
        <v>22428.849999999995</v>
      </c>
      <c r="E481" s="274" t="s">
        <v>26</v>
      </c>
      <c r="F481" s="459" t="s">
        <v>700</v>
      </c>
      <c r="G481" s="349"/>
      <c r="H481" s="272">
        <f>$NU$870</f>
        <v>20640.799999999985</v>
      </c>
      <c r="I481" s="274" t="s">
        <v>26</v>
      </c>
      <c r="J481" s="284" t="s">
        <v>23</v>
      </c>
      <c r="K481" s="107"/>
      <c r="L481" s="65">
        <f>$OV$870</f>
        <v>19530.699999999997</v>
      </c>
      <c r="M481" s="265" t="s">
        <v>26</v>
      </c>
      <c r="N481" s="107" t="s">
        <v>2721</v>
      </c>
      <c r="P481" s="65">
        <f>$AIX$870</f>
        <v>23021.699999999997</v>
      </c>
      <c r="Q481" s="246" t="s">
        <v>26</v>
      </c>
      <c r="R481" s="284" t="s">
        <v>3629</v>
      </c>
      <c r="S481" s="3"/>
      <c r="T481" s="65">
        <f>$BCQ$870</f>
        <v>21077.850000000002</v>
      </c>
    </row>
    <row r="482" spans="1:20" s="61" customFormat="1" ht="15.75" customHeight="1">
      <c r="A482" s="274" t="s">
        <v>28</v>
      </c>
      <c r="B482" s="284" t="s">
        <v>682</v>
      </c>
      <c r="D482" s="65">
        <f>$HX$870</f>
        <v>21643.899999999998</v>
      </c>
      <c r="E482" s="274" t="s">
        <v>28</v>
      </c>
      <c r="F482" s="542" t="s">
        <v>162</v>
      </c>
      <c r="G482" s="57"/>
      <c r="H482" s="353">
        <f>$HF$870</f>
        <v>19135.299999999996</v>
      </c>
      <c r="I482" s="274" t="s">
        <v>28</v>
      </c>
      <c r="J482" s="460" t="s">
        <v>675</v>
      </c>
      <c r="K482" s="107"/>
      <c r="L482" s="65">
        <f>$MB$870</f>
        <v>18976.650000000001</v>
      </c>
      <c r="M482" s="265" t="s">
        <v>28</v>
      </c>
      <c r="N482" s="107" t="s">
        <v>2706</v>
      </c>
      <c r="P482" s="65">
        <f>$ALI$870</f>
        <v>22429.25</v>
      </c>
      <c r="Q482" s="246" t="s">
        <v>28</v>
      </c>
      <c r="R482" s="284" t="s">
        <v>3631</v>
      </c>
      <c r="T482" s="65">
        <f>$BDI$870</f>
        <v>21048.250000000004</v>
      </c>
    </row>
    <row r="483" spans="1:20" s="61" customFormat="1" ht="15.75" customHeight="1">
      <c r="A483" s="274" t="s">
        <v>30</v>
      </c>
      <c r="B483" s="284" t="s">
        <v>143</v>
      </c>
      <c r="D483" s="65">
        <f>$FM$870</f>
        <v>21601.699999999993</v>
      </c>
      <c r="E483" s="274" t="s">
        <v>30</v>
      </c>
      <c r="F483" s="284" t="s">
        <v>3600</v>
      </c>
      <c r="G483" s="57"/>
      <c r="H483" s="65" t="e">
        <f>$MT$870</f>
        <v>#N/A</v>
      </c>
      <c r="I483" s="274" t="s">
        <v>30</v>
      </c>
      <c r="J483" s="285" t="s">
        <v>1753</v>
      </c>
      <c r="K483" s="421"/>
      <c r="L483" s="65">
        <f>$NL$870</f>
        <v>18840.299999999996</v>
      </c>
      <c r="M483" s="265" t="s">
        <v>30</v>
      </c>
      <c r="N483" s="460" t="s">
        <v>1345</v>
      </c>
      <c r="P483" s="65">
        <f>$PN$870</f>
        <v>22371.249999999993</v>
      </c>
      <c r="Q483" s="246" t="s">
        <v>30</v>
      </c>
      <c r="R483" s="107" t="s">
        <v>3615</v>
      </c>
      <c r="T483" s="65">
        <f>$AXL$870</f>
        <v>20984.099999999995</v>
      </c>
    </row>
    <row r="484" spans="1:20" s="61" customFormat="1" ht="15.75" customHeight="1">
      <c r="A484" s="274" t="s">
        <v>32</v>
      </c>
      <c r="B484" s="458" t="s">
        <v>3597</v>
      </c>
      <c r="D484" s="65" t="e">
        <f>$GE$870</f>
        <v>#N/A</v>
      </c>
      <c r="E484" s="274" t="s">
        <v>32</v>
      </c>
      <c r="F484" s="458" t="s">
        <v>3598</v>
      </c>
      <c r="G484" s="57"/>
      <c r="H484" s="65" t="e">
        <f>$LJ$870</f>
        <v>#N/A</v>
      </c>
      <c r="I484" s="274" t="s">
        <v>32</v>
      </c>
      <c r="J484" s="458" t="s">
        <v>3599</v>
      </c>
      <c r="K484" s="107"/>
      <c r="L484" s="65" t="e">
        <f>$KI$870</f>
        <v>#N/A</v>
      </c>
      <c r="M484" s="265" t="s">
        <v>32</v>
      </c>
      <c r="N484" s="285" t="s">
        <v>1671</v>
      </c>
      <c r="P484" s="65">
        <f>$RP$870</f>
        <v>22282.050000000003</v>
      </c>
      <c r="Q484" s="246" t="s">
        <v>32</v>
      </c>
      <c r="R484" s="284" t="s">
        <v>3640</v>
      </c>
      <c r="T484" s="65">
        <f>$BGU$870</f>
        <v>20807.25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2724</v>
      </c>
      <c r="O485" s="61"/>
      <c r="P485" s="65">
        <f>$AIO$870</f>
        <v>22275.95</v>
      </c>
      <c r="Q485" s="246" t="s">
        <v>34</v>
      </c>
      <c r="R485" s="107" t="s">
        <v>3678</v>
      </c>
      <c r="S485" s="61"/>
      <c r="T485" s="65">
        <f>$BGC$870</f>
        <v>20614.749999999985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2714</v>
      </c>
      <c r="O486" s="61"/>
      <c r="P486" s="65">
        <f>$AHN$870</f>
        <v>22024.600000000002</v>
      </c>
      <c r="Q486" s="246" t="s">
        <v>36</v>
      </c>
      <c r="R486" s="284" t="s">
        <v>3637</v>
      </c>
      <c r="S486" s="61"/>
      <c r="T486" s="65">
        <f>$BFK$870</f>
        <v>20581.650000000001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Corrie de Graaf</v>
      </c>
      <c r="K487" s="34"/>
      <c r="L487" s="72"/>
      <c r="M487" s="265" t="s">
        <v>38</v>
      </c>
      <c r="N487" s="284" t="s">
        <v>2195</v>
      </c>
      <c r="P487" s="65">
        <f>$XM$870</f>
        <v>21982.049999999992</v>
      </c>
      <c r="Q487" s="246" t="s">
        <v>38</v>
      </c>
      <c r="R487" s="107" t="s">
        <v>3614</v>
      </c>
      <c r="T487" s="65">
        <f>$AXC$870</f>
        <v>20545.499999999989</v>
      </c>
    </row>
    <row r="488" spans="1:20" s="61" customFormat="1" ht="15.75" customHeight="1">
      <c r="A488" s="265"/>
      <c r="B488" s="107" t="str">
        <f>F470</f>
        <v>Henri Koobs</v>
      </c>
      <c r="C488" s="107"/>
      <c r="D488" s="461"/>
      <c r="E488" s="452"/>
      <c r="F488" s="462" t="str">
        <f>J470</f>
        <v>Kees Rijborz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2719</v>
      </c>
      <c r="P488" s="65">
        <f>$AHW$870</f>
        <v>21892.35</v>
      </c>
      <c r="Q488" s="246" t="s">
        <v>145</v>
      </c>
      <c r="R488" s="284" t="s">
        <v>3620</v>
      </c>
      <c r="T488" s="65">
        <f>$AZN$870</f>
        <v>20488.150000000001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107" t="s">
        <v>2710</v>
      </c>
      <c r="P489" s="65">
        <f>$AKQ$870</f>
        <v>21785.19999999999</v>
      </c>
      <c r="Q489" s="246" t="s">
        <v>146</v>
      </c>
      <c r="R489" s="107" t="s">
        <v>2715</v>
      </c>
      <c r="T489" s="65">
        <f>$AOU$870</f>
        <v>20398.75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2732</v>
      </c>
      <c r="P490" s="65">
        <f>$ANT$870</f>
        <v>21699.899999999994</v>
      </c>
      <c r="Q490" s="246" t="s">
        <v>147</v>
      </c>
      <c r="R490" s="284" t="s">
        <v>3628</v>
      </c>
      <c r="T490" s="65">
        <f>$BCH$870</f>
        <v>20301.049999999992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2729</v>
      </c>
      <c r="P491" s="65">
        <f>$AOC$870</f>
        <v>21668.450000000008</v>
      </c>
      <c r="Q491" s="246" t="s">
        <v>151</v>
      </c>
      <c r="R491" s="460" t="s">
        <v>1656</v>
      </c>
      <c r="T491" s="65">
        <f>$ASG$870</f>
        <v>20212.100000000002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2720</v>
      </c>
      <c r="P492" s="65">
        <f>$AMS$870</f>
        <v>21542.65</v>
      </c>
      <c r="Q492" s="246" t="s">
        <v>157</v>
      </c>
      <c r="R492" s="284" t="s">
        <v>3634</v>
      </c>
      <c r="T492" s="65">
        <f>$BEJ$870</f>
        <v>20079.999999999989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5" t="s">
        <v>2212</v>
      </c>
      <c r="P493" s="65">
        <f>$XV$870</f>
        <v>21265.200000000004</v>
      </c>
      <c r="Q493" s="246" t="s">
        <v>159</v>
      </c>
      <c r="R493" s="284" t="s">
        <v>3618</v>
      </c>
      <c r="S493" s="3"/>
      <c r="T493" s="65">
        <f>$AYM$870</f>
        <v>19807.350000000002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2733</v>
      </c>
      <c r="P494" s="65">
        <f>$ALR$870</f>
        <v>21250</v>
      </c>
      <c r="Q494" s="246" t="s">
        <v>160</v>
      </c>
      <c r="R494" s="284" t="s">
        <v>3635</v>
      </c>
      <c r="T494" s="65">
        <f>$BES$870</f>
        <v>19705.700000000004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460" t="s">
        <v>2202</v>
      </c>
      <c r="P495" s="65">
        <f>$YN$870</f>
        <v>21221.95</v>
      </c>
      <c r="Q495" s="246" t="s">
        <v>161</v>
      </c>
      <c r="R495" s="107" t="s">
        <v>2726</v>
      </c>
      <c r="S495" s="3"/>
      <c r="T495" s="65">
        <f>$APM$870</f>
        <v>19574.8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2716</v>
      </c>
      <c r="P496" s="65">
        <f>$ANB$870</f>
        <v>21041.249999999996</v>
      </c>
      <c r="Q496" s="246" t="s">
        <v>163</v>
      </c>
      <c r="R496" s="107" t="s">
        <v>1654</v>
      </c>
      <c r="T496" s="65">
        <f>$YW$870</f>
        <v>19485.750000000004</v>
      </c>
    </row>
    <row r="497" spans="12:20" s="61" customFormat="1" ht="15.75" customHeight="1">
      <c r="L497" s="256"/>
      <c r="M497" s="265" t="s">
        <v>274</v>
      </c>
      <c r="N497" s="107" t="s">
        <v>2847</v>
      </c>
      <c r="P497" s="65">
        <f>$AJG$870</f>
        <v>19887.900000000005</v>
      </c>
      <c r="Q497" s="246" t="s">
        <v>274</v>
      </c>
      <c r="R497" s="284" t="s">
        <v>3633</v>
      </c>
      <c r="S497" s="3"/>
      <c r="T497" s="65">
        <f>$BEA$870</f>
        <v>19227.500000000007</v>
      </c>
    </row>
    <row r="498" spans="12:20" s="61" customFormat="1" ht="15.75" customHeight="1">
      <c r="L498" s="256"/>
      <c r="M498" s="265" t="s">
        <v>275</v>
      </c>
      <c r="N498" s="107" t="s">
        <v>2728</v>
      </c>
      <c r="O498" s="107"/>
      <c r="P498" s="65">
        <f>$AIF$870</f>
        <v>19593.899999999991</v>
      </c>
      <c r="Q498" s="246" t="s">
        <v>275</v>
      </c>
      <c r="R498" s="107" t="s">
        <v>2731</v>
      </c>
      <c r="T498" s="65">
        <f>$AQN$870</f>
        <v>19125.800000000007</v>
      </c>
    </row>
    <row r="499" spans="12:20" s="61" customFormat="1" ht="15.75" customHeight="1">
      <c r="L499" s="256"/>
      <c r="M499" s="265" t="s">
        <v>276</v>
      </c>
      <c r="N499" s="616" t="s">
        <v>2200</v>
      </c>
      <c r="O499" s="263"/>
      <c r="P499" s="376">
        <f>$ZX$870</f>
        <v>19531.450000000008</v>
      </c>
      <c r="Q499" s="246" t="s">
        <v>276</v>
      </c>
      <c r="R499" s="284" t="s">
        <v>3616</v>
      </c>
      <c r="T499" s="65">
        <f>$AXU$870</f>
        <v>18456.599999999995</v>
      </c>
    </row>
    <row r="500" spans="12:20" s="61" customFormat="1" ht="15.75" customHeight="1">
      <c r="L500" s="256"/>
      <c r="M500" s="274" t="s">
        <v>277</v>
      </c>
      <c r="N500" s="107" t="s">
        <v>2209</v>
      </c>
      <c r="P500" s="65">
        <f>$AAY$870</f>
        <v>19392.449999999997</v>
      </c>
      <c r="Q500" s="246" t="s">
        <v>277</v>
      </c>
      <c r="R500" s="284" t="s">
        <v>3619</v>
      </c>
      <c r="T500" s="65">
        <f>$AYV$870</f>
        <v>18268.349999999991</v>
      </c>
    </row>
    <row r="501" spans="12:20" s="61" customFormat="1" ht="15.75" customHeight="1">
      <c r="L501" s="256"/>
      <c r="M501" s="274" t="s">
        <v>640</v>
      </c>
      <c r="N501" s="107" t="s">
        <v>2198</v>
      </c>
      <c r="P501" s="65">
        <f>$ABQ$870</f>
        <v>19378.350000000002</v>
      </c>
      <c r="Q501" s="246" t="s">
        <v>640</v>
      </c>
      <c r="R501" s="284" t="s">
        <v>3621</v>
      </c>
      <c r="S501" s="3"/>
      <c r="T501" s="65">
        <f>$AZW$870</f>
        <v>18058.599999999995</v>
      </c>
    </row>
    <row r="502" spans="12:20" s="61" customFormat="1" ht="15.75" customHeight="1">
      <c r="L502" s="256"/>
      <c r="M502" s="274" t="s">
        <v>641</v>
      </c>
      <c r="N502" s="107" t="s">
        <v>2201</v>
      </c>
      <c r="P502" s="65">
        <f>$ABH$870</f>
        <v>19181.8</v>
      </c>
      <c r="Q502" s="246" t="s">
        <v>641</v>
      </c>
      <c r="R502" s="285" t="s">
        <v>1657</v>
      </c>
      <c r="T502" s="65">
        <f>$TR$870</f>
        <v>17985.250000000007</v>
      </c>
    </row>
    <row r="503" spans="12:20" s="61" customFormat="1" ht="15.75" customHeight="1">
      <c r="L503" s="256"/>
      <c r="M503" s="274" t="s">
        <v>642</v>
      </c>
      <c r="N503" s="107" t="s">
        <v>2831</v>
      </c>
      <c r="P503" s="65">
        <f>$AGV$870</f>
        <v>18897.100000000002</v>
      </c>
      <c r="Q503" s="246" t="s">
        <v>642</v>
      </c>
      <c r="R503" s="107" t="s">
        <v>2197</v>
      </c>
      <c r="S503" s="3"/>
      <c r="T503" s="65">
        <f>$ADJ$870</f>
        <v>17889.050000000003</v>
      </c>
    </row>
    <row r="504" spans="12:20" s="61" customFormat="1" ht="15.75" customHeight="1">
      <c r="L504" s="256"/>
      <c r="M504" s="274" t="s">
        <v>644</v>
      </c>
      <c r="N504" s="460" t="s">
        <v>1346</v>
      </c>
      <c r="P504" s="65">
        <f>$QX$870</f>
        <v>18844.399999999998</v>
      </c>
      <c r="Q504" s="246" t="s">
        <v>644</v>
      </c>
      <c r="R504" s="460" t="s">
        <v>1</v>
      </c>
      <c r="T504" s="65">
        <f>$UJ$870</f>
        <v>17770.099999999999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18458.049999999988</v>
      </c>
      <c r="Q505" s="246" t="s">
        <v>650</v>
      </c>
      <c r="R505" s="284" t="s">
        <v>3636</v>
      </c>
      <c r="T505" s="65">
        <f>$BFB$870</f>
        <v>17515.350000000002</v>
      </c>
    </row>
    <row r="506" spans="12:20" s="61" customFormat="1" ht="15.75" customHeight="1">
      <c r="L506" s="256"/>
      <c r="M506" s="274" t="s">
        <v>652</v>
      </c>
      <c r="N506" s="284" t="s">
        <v>2713</v>
      </c>
      <c r="P506" s="65">
        <f>$AQE$870</f>
        <v>18324.000000000004</v>
      </c>
      <c r="Q506" s="246" t="s">
        <v>652</v>
      </c>
      <c r="R506" s="285" t="s">
        <v>1690</v>
      </c>
      <c r="T506" s="65">
        <f>$ZF$870</f>
        <v>16318.900000000001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18278.349999999991</v>
      </c>
      <c r="Q507" s="246" t="s">
        <v>655</v>
      </c>
      <c r="R507" s="285" t="s">
        <v>1667</v>
      </c>
      <c r="T507" s="65">
        <f>$VB$870</f>
        <v>15271.7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17724.000000000004</v>
      </c>
      <c r="Q508" s="246" t="s">
        <v>656</v>
      </c>
      <c r="R508" s="285" t="s">
        <v>1665</v>
      </c>
      <c r="T508" s="65">
        <f>$VT$870</f>
        <v>15073.800000000003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15646.550000000001</v>
      </c>
      <c r="Q509" s="246" t="s">
        <v>659</v>
      </c>
      <c r="R509" s="107" t="s">
        <v>2193</v>
      </c>
      <c r="T509" s="65">
        <f>$ASY$870</f>
        <v>14080.099999999993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6461.85</v>
      </c>
      <c r="E517" s="451" t="s">
        <v>0</v>
      </c>
      <c r="F517" s="106" t="s">
        <v>1349</v>
      </c>
      <c r="H517" s="65">
        <f>$LT$808</f>
        <v>5316.5</v>
      </c>
      <c r="I517" s="451" t="s">
        <v>0</v>
      </c>
      <c r="J517" s="107" t="s">
        <v>669</v>
      </c>
      <c r="L517" s="65">
        <f>$ML$814</f>
        <v>5143.2</v>
      </c>
      <c r="M517" s="451" t="s">
        <v>0</v>
      </c>
      <c r="N517" s="107" t="s">
        <v>3626</v>
      </c>
      <c r="P517" s="65">
        <f>$BBQ$820</f>
        <v>2409.3000000000002</v>
      </c>
      <c r="Q517" s="451" t="s">
        <v>0</v>
      </c>
      <c r="R517" s="284" t="s">
        <v>142</v>
      </c>
      <c r="T517" s="65">
        <f>$DU$826</f>
        <v>3624.7999999999997</v>
      </c>
      <c r="U517" s="451" t="s">
        <v>0</v>
      </c>
      <c r="V517" s="107" t="s">
        <v>2721</v>
      </c>
      <c r="X517" s="65">
        <f>$AIY$832</f>
        <v>2365.1</v>
      </c>
      <c r="Y517" s="451" t="s">
        <v>0</v>
      </c>
      <c r="Z517" s="107" t="s">
        <v>2203</v>
      </c>
      <c r="AB517" s="65">
        <f>$WM$838</f>
        <v>1697.1499999999999</v>
      </c>
      <c r="AC517" s="451" t="s">
        <v>0</v>
      </c>
      <c r="AD517" s="107" t="s">
        <v>682</v>
      </c>
      <c r="AF517" s="65">
        <f>$HY$844</f>
        <v>1081</v>
      </c>
      <c r="AG517" s="451" t="s">
        <v>0</v>
      </c>
      <c r="AH517" s="107" t="s">
        <v>2706</v>
      </c>
      <c r="AJ517" s="65">
        <f>$ALJ$850</f>
        <v>801.95</v>
      </c>
      <c r="AK517" s="451" t="s">
        <v>0</v>
      </c>
      <c r="AL517" s="107" t="s">
        <v>3626</v>
      </c>
      <c r="AN517" s="65">
        <f>$BBQ$856</f>
        <v>757.00000000000011</v>
      </c>
      <c r="AO517" s="451" t="s">
        <v>0</v>
      </c>
      <c r="AP517" s="107" t="s">
        <v>2722</v>
      </c>
      <c r="AR517" s="65">
        <f>$AGE$862</f>
        <v>1288.6499999999999</v>
      </c>
      <c r="AS517" s="451" t="s">
        <v>0</v>
      </c>
      <c r="AT517" s="285" t="s">
        <v>2325</v>
      </c>
      <c r="AW517" s="65">
        <f>$OE$868</f>
        <v>1162.9000000000001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6418.05</v>
      </c>
      <c r="E518" s="451" t="s">
        <v>2</v>
      </c>
      <c r="F518" s="284" t="s">
        <v>3616</v>
      </c>
      <c r="H518" s="65">
        <f>$AXV$808</f>
        <v>5187.3</v>
      </c>
      <c r="I518" s="451" t="s">
        <v>2</v>
      </c>
      <c r="J518" s="107" t="s">
        <v>153</v>
      </c>
      <c r="L518" s="65">
        <f>$SR$814</f>
        <v>5109.7</v>
      </c>
      <c r="M518" s="451" t="s">
        <v>2</v>
      </c>
      <c r="N518" s="107" t="s">
        <v>704</v>
      </c>
      <c r="P518" s="65">
        <f>$DC$820</f>
        <v>2254.1999999999998</v>
      </c>
      <c r="Q518" s="451" t="s">
        <v>2</v>
      </c>
      <c r="R518" s="107" t="s">
        <v>633</v>
      </c>
      <c r="T518" s="65">
        <f>$UB$826</f>
        <v>3372.1000000000004</v>
      </c>
      <c r="U518" s="451" t="s">
        <v>2</v>
      </c>
      <c r="V518" s="107" t="s">
        <v>704</v>
      </c>
      <c r="X518" s="65">
        <f>$DC$832</f>
        <v>2312.2000000000003</v>
      </c>
      <c r="Y518" s="451" t="s">
        <v>2</v>
      </c>
      <c r="Z518" s="107" t="s">
        <v>2733</v>
      </c>
      <c r="AB518" s="65">
        <f>$ALS$838</f>
        <v>1578.7</v>
      </c>
      <c r="AC518" s="451" t="s">
        <v>2</v>
      </c>
      <c r="AD518" s="107" t="s">
        <v>2725</v>
      </c>
      <c r="AF518" s="65">
        <f>$AKI$844</f>
        <v>1060</v>
      </c>
      <c r="AG518" s="451" t="s">
        <v>2</v>
      </c>
      <c r="AH518" s="107" t="s">
        <v>2732</v>
      </c>
      <c r="AJ518" s="65">
        <f>$ANU$850</f>
        <v>758.8</v>
      </c>
      <c r="AK518" s="451" t="s">
        <v>2</v>
      </c>
      <c r="AL518" s="107" t="s">
        <v>2847</v>
      </c>
      <c r="AN518" s="65">
        <f>$AJH$856</f>
        <v>638.59999999999991</v>
      </c>
      <c r="AO518" s="451" t="s">
        <v>2</v>
      </c>
      <c r="AP518" s="285" t="s">
        <v>1666</v>
      </c>
      <c r="AR518" s="65">
        <f>$ND$862</f>
        <v>1281.8999999999999</v>
      </c>
      <c r="AS518" s="451" t="s">
        <v>2</v>
      </c>
      <c r="AT518" s="107" t="s">
        <v>2718</v>
      </c>
      <c r="AW518" s="65">
        <f>$AJQ$868</f>
        <v>1051.5999999999999</v>
      </c>
    </row>
    <row r="519" spans="1:49" s="34" customFormat="1" ht="15.75" customHeight="1">
      <c r="A519" s="451" t="s">
        <v>3</v>
      </c>
      <c r="B519" s="285" t="s">
        <v>1655</v>
      </c>
      <c r="D519" s="65">
        <f>$ED$802</f>
        <v>6363.05</v>
      </c>
      <c r="E519" s="451" t="s">
        <v>3</v>
      </c>
      <c r="F519" s="285" t="s">
        <v>25</v>
      </c>
      <c r="H519" s="65">
        <f>$BA$808</f>
        <v>5129.8999999999996</v>
      </c>
      <c r="I519" s="451" t="s">
        <v>3</v>
      </c>
      <c r="J519" s="285" t="s">
        <v>31</v>
      </c>
      <c r="L519" s="65">
        <f>$CB$814</f>
        <v>4911.7</v>
      </c>
      <c r="M519" s="451" t="s">
        <v>3</v>
      </c>
      <c r="N519" s="107" t="s">
        <v>2212</v>
      </c>
      <c r="P519" s="65">
        <f>$XW$820</f>
        <v>2229.4</v>
      </c>
      <c r="Q519" s="451" t="s">
        <v>3</v>
      </c>
      <c r="R519" s="107" t="s">
        <v>2719</v>
      </c>
      <c r="T519" s="65">
        <f>$AHX$826</f>
        <v>3285.2000000000003</v>
      </c>
      <c r="U519" s="451" t="s">
        <v>3</v>
      </c>
      <c r="V519" s="107" t="s">
        <v>2717</v>
      </c>
      <c r="X519" s="65">
        <f>$AMB$832</f>
        <v>2195</v>
      </c>
      <c r="Y519" s="451" t="s">
        <v>3</v>
      </c>
      <c r="Z519" s="107" t="s">
        <v>633</v>
      </c>
      <c r="AB519" s="65">
        <f>$UB$838</f>
        <v>1402</v>
      </c>
      <c r="AC519" s="451" t="s">
        <v>3</v>
      </c>
      <c r="AD519" s="107" t="s">
        <v>2733</v>
      </c>
      <c r="AF519" s="65">
        <f>$ALS$844</f>
        <v>977.8</v>
      </c>
      <c r="AG519" s="451" t="s">
        <v>3</v>
      </c>
      <c r="AH519" s="107" t="s">
        <v>669</v>
      </c>
      <c r="AJ519" s="65">
        <f>$ML$850</f>
        <v>721.19999999999993</v>
      </c>
      <c r="AK519" s="451" t="s">
        <v>3</v>
      </c>
      <c r="AL519" s="107" t="s">
        <v>2729</v>
      </c>
      <c r="AN519" s="65">
        <f>$AOD$856</f>
        <v>619.30000000000007</v>
      </c>
      <c r="AO519" s="451" t="s">
        <v>3</v>
      </c>
      <c r="AP519" s="285" t="s">
        <v>31</v>
      </c>
      <c r="AR519" s="65">
        <f>$CB$862</f>
        <v>1280.5</v>
      </c>
      <c r="AS519" s="451" t="s">
        <v>3</v>
      </c>
      <c r="AT519" s="107" t="s">
        <v>141</v>
      </c>
      <c r="AW519" s="65">
        <f>$GO$868</f>
        <v>984.8</v>
      </c>
    </row>
    <row r="520" spans="1:49" s="34" customFormat="1" ht="15.75" customHeight="1">
      <c r="A520" s="451" t="s">
        <v>5</v>
      </c>
      <c r="B520" s="284" t="s">
        <v>3638</v>
      </c>
      <c r="D520" s="65">
        <f>$BFU$802</f>
        <v>6318.95</v>
      </c>
      <c r="E520" s="451" t="s">
        <v>5</v>
      </c>
      <c r="F520" s="107" t="s">
        <v>2723</v>
      </c>
      <c r="H520" s="65">
        <f>$APE$808</f>
        <v>5108</v>
      </c>
      <c r="I520" s="451" t="s">
        <v>5</v>
      </c>
      <c r="J520" s="107" t="s">
        <v>2707</v>
      </c>
      <c r="L520" s="65">
        <f>$AMK$814</f>
        <v>4896.7000000000007</v>
      </c>
      <c r="M520" s="451" t="s">
        <v>5</v>
      </c>
      <c r="N520" s="284" t="s">
        <v>3617</v>
      </c>
      <c r="P520" s="65">
        <f>$AYE$820</f>
        <v>2125.1</v>
      </c>
      <c r="Q520" s="451" t="s">
        <v>5</v>
      </c>
      <c r="R520" s="284" t="s">
        <v>3629</v>
      </c>
      <c r="T520" s="65">
        <f>$BCR$826</f>
        <v>3210.2</v>
      </c>
      <c r="U520" s="451" t="s">
        <v>5</v>
      </c>
      <c r="V520" s="107" t="s">
        <v>2724</v>
      </c>
      <c r="X520" s="65">
        <f>$AIP$832</f>
        <v>2185.5</v>
      </c>
      <c r="Y520" s="451" t="s">
        <v>5</v>
      </c>
      <c r="Z520" s="107" t="s">
        <v>2712</v>
      </c>
      <c r="AB520" s="65">
        <f>$AJZ$838</f>
        <v>1401.8</v>
      </c>
      <c r="AC520" s="451" t="s">
        <v>5</v>
      </c>
      <c r="AD520" s="106" t="s">
        <v>1343</v>
      </c>
      <c r="AF520" s="65">
        <f>$IQ$844</f>
        <v>962.9</v>
      </c>
      <c r="AG520" s="451" t="s">
        <v>5</v>
      </c>
      <c r="AH520" s="285" t="s">
        <v>31</v>
      </c>
      <c r="AJ520" s="65">
        <f>$CB$850</f>
        <v>709.90000000000009</v>
      </c>
      <c r="AK520" s="451" t="s">
        <v>5</v>
      </c>
      <c r="AL520" s="285" t="s">
        <v>1667</v>
      </c>
      <c r="AN520" s="65">
        <f>$VC$856</f>
        <v>618.1</v>
      </c>
      <c r="AO520" s="451" t="s">
        <v>5</v>
      </c>
      <c r="AP520" s="107" t="s">
        <v>654</v>
      </c>
      <c r="AR520" s="65">
        <f>$HP$862</f>
        <v>1261.7</v>
      </c>
      <c r="AS520" s="451" t="s">
        <v>5</v>
      </c>
      <c r="AT520" s="106" t="s">
        <v>1343</v>
      </c>
      <c r="AW520" s="65">
        <f>$IQ$868</f>
        <v>937.80000000000007</v>
      </c>
    </row>
    <row r="521" spans="1:49" s="34" customFormat="1" ht="15.75" customHeight="1">
      <c r="A521" s="451" t="s">
        <v>7</v>
      </c>
      <c r="B521" s="107" t="s">
        <v>667</v>
      </c>
      <c r="D521" s="65">
        <f>$JR$802</f>
        <v>6314.25</v>
      </c>
      <c r="E521" s="451" t="s">
        <v>7</v>
      </c>
      <c r="F521" s="107" t="s">
        <v>2709</v>
      </c>
      <c r="H521" s="65">
        <f>$ALA$808</f>
        <v>5106.8</v>
      </c>
      <c r="I521" s="451" t="s">
        <v>7</v>
      </c>
      <c r="J521" s="284" t="s">
        <v>3639</v>
      </c>
      <c r="L521" s="65">
        <f>$BGM$814</f>
        <v>4846.9000000000005</v>
      </c>
      <c r="M521" s="451" t="s">
        <v>7</v>
      </c>
      <c r="N521" s="107" t="s">
        <v>2712</v>
      </c>
      <c r="P521" s="65">
        <f>$AJZ$820</f>
        <v>2108.2000000000003</v>
      </c>
      <c r="Q521" s="451" t="s">
        <v>7</v>
      </c>
      <c r="R521" s="285" t="s">
        <v>11</v>
      </c>
      <c r="T521" s="65">
        <f>$FE$826</f>
        <v>3050.85</v>
      </c>
      <c r="U521" s="451" t="s">
        <v>7</v>
      </c>
      <c r="V521" s="107" t="s">
        <v>2710</v>
      </c>
      <c r="X521" s="65">
        <f>$AKR$832</f>
        <v>2124.8000000000002</v>
      </c>
      <c r="Y521" s="451" t="s">
        <v>7</v>
      </c>
      <c r="Z521" s="284" t="s">
        <v>3648</v>
      </c>
      <c r="AB521" s="65">
        <f>$AZF$838</f>
        <v>1393.1</v>
      </c>
      <c r="AC521" s="451" t="s">
        <v>7</v>
      </c>
      <c r="AD521" s="107" t="s">
        <v>141</v>
      </c>
      <c r="AF521" s="65">
        <f>$GO$844</f>
        <v>959.30000000000007</v>
      </c>
      <c r="AG521" s="451" t="s">
        <v>7</v>
      </c>
      <c r="AH521" s="107" t="s">
        <v>667</v>
      </c>
      <c r="AJ521" s="65">
        <f>$JR$850</f>
        <v>701.49999999999989</v>
      </c>
      <c r="AK521" s="451" t="s">
        <v>7</v>
      </c>
      <c r="AL521" s="107" t="s">
        <v>3678</v>
      </c>
      <c r="AN521" s="65">
        <f>$BGD$856</f>
        <v>607.20000000000005</v>
      </c>
      <c r="AO521" s="451" t="s">
        <v>7</v>
      </c>
      <c r="AP521" s="106" t="s">
        <v>1351</v>
      </c>
      <c r="AR521" s="65">
        <f>$AI$862</f>
        <v>1240.0999999999999</v>
      </c>
      <c r="AS521" s="451" t="s">
        <v>7</v>
      </c>
      <c r="AT521" s="107" t="s">
        <v>2220</v>
      </c>
      <c r="AW521" s="65">
        <f>$YF$868</f>
        <v>922.3</v>
      </c>
    </row>
    <row r="522" spans="1:49" s="34" customFormat="1" ht="15.75" customHeight="1">
      <c r="A522" s="451" t="s">
        <v>8</v>
      </c>
      <c r="B522" s="284" t="s">
        <v>3632</v>
      </c>
      <c r="D522" s="65">
        <f>$BDS$802</f>
        <v>6314.25</v>
      </c>
      <c r="E522" s="451" t="s">
        <v>8</v>
      </c>
      <c r="F522" s="107" t="s">
        <v>2216</v>
      </c>
      <c r="H522" s="65">
        <f>$TA$808</f>
        <v>5101.3</v>
      </c>
      <c r="I522" s="451" t="s">
        <v>8</v>
      </c>
      <c r="J522" s="107" t="s">
        <v>2717</v>
      </c>
      <c r="L522" s="65">
        <f>$AMB$814</f>
        <v>4843.6000000000004</v>
      </c>
      <c r="M522" s="451" t="s">
        <v>8</v>
      </c>
      <c r="N522" s="107" t="s">
        <v>2709</v>
      </c>
      <c r="P522" s="65">
        <f>$ALA$820</f>
        <v>2035.6</v>
      </c>
      <c r="Q522" s="451" t="s">
        <v>8</v>
      </c>
      <c r="R522" s="107" t="s">
        <v>638</v>
      </c>
      <c r="T522" s="65">
        <f>$JI$826</f>
        <v>3004.2</v>
      </c>
      <c r="U522" s="451" t="s">
        <v>8</v>
      </c>
      <c r="V522" s="107" t="s">
        <v>653</v>
      </c>
      <c r="X522" s="65">
        <f>$IZ$832</f>
        <v>2069.9</v>
      </c>
      <c r="Y522" s="451" t="s">
        <v>8</v>
      </c>
      <c r="Z522" s="284" t="s">
        <v>3622</v>
      </c>
      <c r="AB522" s="65">
        <f>$BAG$838</f>
        <v>1368.2</v>
      </c>
      <c r="AC522" s="451" t="s">
        <v>8</v>
      </c>
      <c r="AD522" s="284" t="s">
        <v>3628</v>
      </c>
      <c r="AF522" s="65">
        <f>$BCI$844</f>
        <v>956.8</v>
      </c>
      <c r="AG522" s="451" t="s">
        <v>8</v>
      </c>
      <c r="AH522" s="285" t="s">
        <v>1658</v>
      </c>
      <c r="AJ522" s="65">
        <f>$ON$850</f>
        <v>683.3</v>
      </c>
      <c r="AK522" s="451" t="s">
        <v>8</v>
      </c>
      <c r="AL522" s="107" t="s">
        <v>651</v>
      </c>
      <c r="AN522" s="65">
        <f>$DL$856</f>
        <v>605.70000000000005</v>
      </c>
      <c r="AO522" s="451" t="s">
        <v>8</v>
      </c>
      <c r="AP522" s="284" t="s">
        <v>143</v>
      </c>
      <c r="AR522" s="65">
        <f>$FN$862</f>
        <v>1222.5</v>
      </c>
      <c r="AS522" s="451" t="s">
        <v>8</v>
      </c>
      <c r="AT522" s="107" t="s">
        <v>2711</v>
      </c>
      <c r="AW522" s="65">
        <f>$AHF$868</f>
        <v>918.69999999999982</v>
      </c>
    </row>
    <row r="523" spans="1:49" s="34" customFormat="1" ht="15.75" customHeight="1">
      <c r="A523" s="451" t="s">
        <v>10</v>
      </c>
      <c r="B523" s="107" t="s">
        <v>2724</v>
      </c>
      <c r="D523" s="65">
        <f>$AIP$802</f>
        <v>6310.9500000000007</v>
      </c>
      <c r="E523" s="451" t="s">
        <v>10</v>
      </c>
      <c r="F523" s="106" t="s">
        <v>1351</v>
      </c>
      <c r="H523" s="65">
        <f>$AI$808</f>
        <v>5090.7000000000007</v>
      </c>
      <c r="I523" s="451" t="s">
        <v>10</v>
      </c>
      <c r="J523" s="285" t="s">
        <v>17</v>
      </c>
      <c r="L523" s="65">
        <f>$EM$814</f>
        <v>4788.1000000000004</v>
      </c>
      <c r="M523" s="451" t="s">
        <v>10</v>
      </c>
      <c r="N523" s="107" t="s">
        <v>2726</v>
      </c>
      <c r="P523" s="65">
        <f>$APN$820</f>
        <v>2010.7</v>
      </c>
      <c r="Q523" s="451" t="s">
        <v>10</v>
      </c>
      <c r="R523" s="107" t="s">
        <v>2723</v>
      </c>
      <c r="T523" s="65">
        <f>$APE$826</f>
        <v>2981.3</v>
      </c>
      <c r="U523" s="451" t="s">
        <v>10</v>
      </c>
      <c r="V523" s="107" t="s">
        <v>687</v>
      </c>
      <c r="X523" s="65">
        <f>$BS$832</f>
        <v>2024</v>
      </c>
      <c r="Y523" s="451" t="s">
        <v>10</v>
      </c>
      <c r="Z523" s="284" t="s">
        <v>3634</v>
      </c>
      <c r="AB523" s="65">
        <f>$BEK$838</f>
        <v>1292.3000000000002</v>
      </c>
      <c r="AC523" s="451" t="s">
        <v>10</v>
      </c>
      <c r="AD523" s="107" t="s">
        <v>2196</v>
      </c>
      <c r="AF523" s="65">
        <f>$WV$844</f>
        <v>921.8</v>
      </c>
      <c r="AG523" s="451" t="s">
        <v>10</v>
      </c>
      <c r="AH523" s="284" t="s">
        <v>3648</v>
      </c>
      <c r="AJ523" s="65">
        <f>$AZF$850</f>
        <v>682.8</v>
      </c>
      <c r="AK523" s="451" t="s">
        <v>10</v>
      </c>
      <c r="AL523" s="107" t="s">
        <v>3630</v>
      </c>
      <c r="AN523" s="65">
        <f>$BDA$856</f>
        <v>601.6</v>
      </c>
      <c r="AO523" s="451" t="s">
        <v>10</v>
      </c>
      <c r="AP523" s="285" t="s">
        <v>2325</v>
      </c>
      <c r="AR523" s="65">
        <f>$OE$862</f>
        <v>1175.4000000000001</v>
      </c>
      <c r="AS523" s="451" t="s">
        <v>10</v>
      </c>
      <c r="AT523" s="285" t="s">
        <v>37</v>
      </c>
      <c r="AW523" s="65">
        <f>$EV$868</f>
        <v>871.3</v>
      </c>
    </row>
    <row r="524" spans="1:49" s="34" customFormat="1" ht="15.75" customHeight="1">
      <c r="A524" s="451" t="s">
        <v>12</v>
      </c>
      <c r="B524" s="107" t="s">
        <v>2707</v>
      </c>
      <c r="D524" s="65">
        <f>$AMK$802</f>
        <v>6296.1500000000005</v>
      </c>
      <c r="E524" s="451" t="s">
        <v>12</v>
      </c>
      <c r="F524" s="285" t="s">
        <v>1666</v>
      </c>
      <c r="H524" s="65">
        <f>$ND$808</f>
        <v>5084.7000000000007</v>
      </c>
      <c r="I524" s="451" t="s">
        <v>12</v>
      </c>
      <c r="J524" s="107" t="s">
        <v>2725</v>
      </c>
      <c r="L524" s="65">
        <f>$AKI$814</f>
        <v>4751.5999999999995</v>
      </c>
      <c r="M524" s="451" t="s">
        <v>12</v>
      </c>
      <c r="N524" s="284" t="s">
        <v>3625</v>
      </c>
      <c r="P524" s="65">
        <f>$BBH$820</f>
        <v>1974.2</v>
      </c>
      <c r="Q524" s="451" t="s">
        <v>12</v>
      </c>
      <c r="R524" s="284" t="s">
        <v>3632</v>
      </c>
      <c r="T524" s="65">
        <f>$BDS$826</f>
        <v>2919.2999999999997</v>
      </c>
      <c r="U524" s="451" t="s">
        <v>12</v>
      </c>
      <c r="V524" s="107" t="s">
        <v>154</v>
      </c>
      <c r="X524" s="65">
        <f>$AR$832</f>
        <v>2006.8</v>
      </c>
      <c r="Y524" s="451" t="s">
        <v>12</v>
      </c>
      <c r="Z524" s="106" t="s">
        <v>1351</v>
      </c>
      <c r="AB524" s="65">
        <f>$AI$838</f>
        <v>1279.1499999999999</v>
      </c>
      <c r="AC524" s="451" t="s">
        <v>12</v>
      </c>
      <c r="AD524" s="107" t="s">
        <v>180</v>
      </c>
      <c r="AF524" s="65">
        <f>$ZP$844</f>
        <v>919</v>
      </c>
      <c r="AG524" s="451" t="s">
        <v>12</v>
      </c>
      <c r="AH524" s="106" t="s">
        <v>1344</v>
      </c>
      <c r="AJ524" s="65">
        <f>$GX$850</f>
        <v>667.40000000000009</v>
      </c>
      <c r="AK524" s="451" t="s">
        <v>12</v>
      </c>
      <c r="AL524" s="284" t="s">
        <v>3633</v>
      </c>
      <c r="AN524" s="65">
        <f>$BEB$856</f>
        <v>596.5</v>
      </c>
      <c r="AO524" s="451" t="s">
        <v>12</v>
      </c>
      <c r="AP524" s="107" t="s">
        <v>154</v>
      </c>
      <c r="AR524" s="65">
        <f>$AR$862</f>
        <v>1133.3</v>
      </c>
      <c r="AS524" s="451" t="s">
        <v>12</v>
      </c>
      <c r="AT524" s="284" t="s">
        <v>142</v>
      </c>
      <c r="AW524" s="65">
        <f>$DU$868</f>
        <v>828.30000000000007</v>
      </c>
    </row>
    <row r="525" spans="1:49" s="34" customFormat="1" ht="15.75" customHeight="1">
      <c r="A525" s="451" t="s">
        <v>14</v>
      </c>
      <c r="B525" s="284" t="s">
        <v>3629</v>
      </c>
      <c r="D525" s="65">
        <f>$BCR$802</f>
        <v>6294.05</v>
      </c>
      <c r="E525" s="451" t="s">
        <v>14</v>
      </c>
      <c r="F525" s="107" t="s">
        <v>651</v>
      </c>
      <c r="H525" s="65">
        <f>$DL$808</f>
        <v>5082.8</v>
      </c>
      <c r="I525" s="451" t="s">
        <v>14</v>
      </c>
      <c r="J525" s="107" t="s">
        <v>682</v>
      </c>
      <c r="L525" s="65">
        <f>$HY$814</f>
        <v>4713.6000000000004</v>
      </c>
      <c r="M525" s="451" t="s">
        <v>14</v>
      </c>
      <c r="N525" s="107" t="s">
        <v>700</v>
      </c>
      <c r="P525" s="65">
        <f>$NV$820</f>
        <v>1951.5</v>
      </c>
      <c r="Q525" s="451" t="s">
        <v>14</v>
      </c>
      <c r="R525" s="107" t="s">
        <v>704</v>
      </c>
      <c r="T525" s="65">
        <f>$DC$826</f>
        <v>2917.8999999999996</v>
      </c>
      <c r="U525" s="451" t="s">
        <v>14</v>
      </c>
      <c r="V525" s="285" t="s">
        <v>1666</v>
      </c>
      <c r="X525" s="65">
        <f>$ND$832</f>
        <v>1997.3999999999999</v>
      </c>
      <c r="Y525" s="451" t="s">
        <v>14</v>
      </c>
      <c r="Z525" s="107" t="s">
        <v>2715</v>
      </c>
      <c r="AB525" s="65">
        <f>$AOV$838</f>
        <v>1264.8499999999999</v>
      </c>
      <c r="AC525" s="451" t="s">
        <v>14</v>
      </c>
      <c r="AD525" s="107" t="s">
        <v>2732</v>
      </c>
      <c r="AF525" s="65">
        <f>$ANU$844</f>
        <v>909.4</v>
      </c>
      <c r="AG525" s="451" t="s">
        <v>14</v>
      </c>
      <c r="AH525" s="107" t="s">
        <v>2717</v>
      </c>
      <c r="AJ525" s="65">
        <f>$AMB$850</f>
        <v>656.1</v>
      </c>
      <c r="AK525" s="451" t="s">
        <v>14</v>
      </c>
      <c r="AL525" s="107" t="s">
        <v>2200</v>
      </c>
      <c r="AN525" s="65">
        <f>$ZY$856</f>
        <v>574.29999999999995</v>
      </c>
      <c r="AO525" s="451" t="s">
        <v>14</v>
      </c>
      <c r="AP525" s="285" t="s">
        <v>17</v>
      </c>
      <c r="AR525" s="65">
        <f>$EM$862</f>
        <v>1114.1000000000001</v>
      </c>
      <c r="AS525" s="451" t="s">
        <v>14</v>
      </c>
      <c r="AT525" s="106" t="s">
        <v>1337</v>
      </c>
      <c r="AW525" s="65">
        <f>$H$868</f>
        <v>800.8</v>
      </c>
    </row>
    <row r="526" spans="1:49" s="34" customFormat="1" ht="15.75" customHeight="1">
      <c r="A526" s="451" t="s">
        <v>16</v>
      </c>
      <c r="B526" s="284" t="s">
        <v>3624</v>
      </c>
      <c r="D526" s="65">
        <f>$BAY$802</f>
        <v>6289.35</v>
      </c>
      <c r="E526" s="451" t="s">
        <v>16</v>
      </c>
      <c r="F526" s="107" t="s">
        <v>155</v>
      </c>
      <c r="H526" s="65">
        <f>$BJ$808</f>
        <v>5060.2999999999993</v>
      </c>
      <c r="I526" s="451" t="s">
        <v>16</v>
      </c>
      <c r="J526" s="107" t="s">
        <v>180</v>
      </c>
      <c r="L526" s="65">
        <f>$ZP$814</f>
        <v>4704.2</v>
      </c>
      <c r="M526" s="451" t="s">
        <v>16</v>
      </c>
      <c r="N526" s="285" t="s">
        <v>1661</v>
      </c>
      <c r="P526" s="65">
        <f>$CT$820</f>
        <v>1896.5000000000002</v>
      </c>
      <c r="Q526" s="451" t="s">
        <v>16</v>
      </c>
      <c r="R526" s="106" t="s">
        <v>1337</v>
      </c>
      <c r="T526" s="65">
        <f>$H$826</f>
        <v>2900.4</v>
      </c>
      <c r="U526" s="451" t="s">
        <v>16</v>
      </c>
      <c r="V526" s="284" t="s">
        <v>3623</v>
      </c>
      <c r="X526" s="65">
        <f>$BAP$832</f>
        <v>1980.5</v>
      </c>
      <c r="Y526" s="451" t="s">
        <v>16</v>
      </c>
      <c r="Z526" s="107" t="s">
        <v>658</v>
      </c>
      <c r="AB526" s="65">
        <f>$KA$838</f>
        <v>1245</v>
      </c>
      <c r="AC526" s="451" t="s">
        <v>16</v>
      </c>
      <c r="AD526" s="285" t="s">
        <v>1753</v>
      </c>
      <c r="AF526" s="65">
        <f>$NM$844</f>
        <v>900.9</v>
      </c>
      <c r="AG526" s="451" t="s">
        <v>16</v>
      </c>
      <c r="AH526" s="107" t="s">
        <v>2201</v>
      </c>
      <c r="AJ526" s="65">
        <f>$ABI$850</f>
        <v>653.29999999999995</v>
      </c>
      <c r="AK526" s="451" t="s">
        <v>16</v>
      </c>
      <c r="AL526" s="285" t="s">
        <v>17</v>
      </c>
      <c r="AN526" s="65">
        <f>$EM$856</f>
        <v>573.69999999999993</v>
      </c>
      <c r="AO526" s="451" t="s">
        <v>16</v>
      </c>
      <c r="AP526" s="107" t="s">
        <v>2216</v>
      </c>
      <c r="AR526" s="65">
        <f>$TA$862</f>
        <v>1096.9000000000001</v>
      </c>
      <c r="AS526" s="451" t="s">
        <v>16</v>
      </c>
      <c r="AT526" s="107" t="s">
        <v>2210</v>
      </c>
      <c r="AW526" s="65">
        <f>$XE$868</f>
        <v>798.3</v>
      </c>
    </row>
    <row r="527" spans="1:49" s="34" customFormat="1" ht="15.75" customHeight="1">
      <c r="A527" s="451" t="s">
        <v>18</v>
      </c>
      <c r="B527" s="284" t="s">
        <v>3613</v>
      </c>
      <c r="D527" s="65">
        <f>$AWU$802</f>
        <v>6286.75</v>
      </c>
      <c r="E527" s="451" t="s">
        <v>18</v>
      </c>
      <c r="F527" s="107" t="s">
        <v>667</v>
      </c>
      <c r="H527" s="65">
        <f>$JR$808</f>
        <v>5008.8</v>
      </c>
      <c r="I527" s="451" t="s">
        <v>18</v>
      </c>
      <c r="J527" s="107" t="s">
        <v>2718</v>
      </c>
      <c r="L527" s="65">
        <f>$AJQ$814</f>
        <v>4678.3</v>
      </c>
      <c r="M527" s="451" t="s">
        <v>18</v>
      </c>
      <c r="N527" s="107" t="s">
        <v>2727</v>
      </c>
      <c r="P527" s="65">
        <f>$AGN$820</f>
        <v>1896.1999999999998</v>
      </c>
      <c r="Q527" s="451" t="s">
        <v>18</v>
      </c>
      <c r="R527" s="107" t="s">
        <v>654</v>
      </c>
      <c r="T527" s="65">
        <f>$HP$826</f>
        <v>2894.4</v>
      </c>
      <c r="U527" s="451" t="s">
        <v>18</v>
      </c>
      <c r="V527" s="107" t="s">
        <v>2722</v>
      </c>
      <c r="X527" s="65">
        <f>$AGE$832</f>
        <v>1972.4</v>
      </c>
      <c r="Y527" s="451" t="s">
        <v>18</v>
      </c>
      <c r="Z527" s="107" t="s">
        <v>638</v>
      </c>
      <c r="AB527" s="65">
        <f>$JI$838</f>
        <v>1232.7999999999997</v>
      </c>
      <c r="AC527" s="451" t="s">
        <v>18</v>
      </c>
      <c r="AD527" s="107" t="s">
        <v>2220</v>
      </c>
      <c r="AF527" s="65">
        <f>$YF$844</f>
        <v>878.3</v>
      </c>
      <c r="AG527" s="451" t="s">
        <v>18</v>
      </c>
      <c r="AH527" s="285" t="s">
        <v>23</v>
      </c>
      <c r="AJ527" s="65">
        <f>$OW$850</f>
        <v>650.4</v>
      </c>
      <c r="AK527" s="451" t="s">
        <v>18</v>
      </c>
      <c r="AL527" s="107" t="s">
        <v>2719</v>
      </c>
      <c r="AN527" s="65">
        <f>$AHX$856</f>
        <v>562.80000000000007</v>
      </c>
      <c r="AO527" s="451" t="s">
        <v>18</v>
      </c>
      <c r="AP527" s="107" t="s">
        <v>2201</v>
      </c>
      <c r="AR527" s="65">
        <f>$ABI$862</f>
        <v>1072.8999999999999</v>
      </c>
      <c r="AS527" s="451" t="s">
        <v>18</v>
      </c>
      <c r="AT527" s="285" t="s">
        <v>1655</v>
      </c>
      <c r="AW527" s="65">
        <f>$ED$868</f>
        <v>793.2</v>
      </c>
    </row>
    <row r="528" spans="1:49" s="34" customFormat="1" ht="15.75" customHeight="1">
      <c r="A528" s="451" t="s">
        <v>20</v>
      </c>
      <c r="B528" s="284" t="s">
        <v>3628</v>
      </c>
      <c r="D528" s="65">
        <f>$BCI$802</f>
        <v>6286.75</v>
      </c>
      <c r="E528" s="451" t="s">
        <v>20</v>
      </c>
      <c r="F528" s="107" t="s">
        <v>2732</v>
      </c>
      <c r="H528" s="65">
        <f>$ANU$808</f>
        <v>5002.1000000000004</v>
      </c>
      <c r="I528" s="451" t="s">
        <v>20</v>
      </c>
      <c r="J528" s="107" t="s">
        <v>667</v>
      </c>
      <c r="L528" s="65">
        <f>$JR$814</f>
        <v>4647.9000000000005</v>
      </c>
      <c r="M528" s="451" t="s">
        <v>20</v>
      </c>
      <c r="N528" s="284" t="s">
        <v>3641</v>
      </c>
      <c r="P528" s="65">
        <f>$BHE$820</f>
        <v>1885</v>
      </c>
      <c r="Q528" s="451" t="s">
        <v>20</v>
      </c>
      <c r="R528" s="107" t="s">
        <v>2717</v>
      </c>
      <c r="T528" s="65">
        <f>$AMB$826</f>
        <v>2837.2999999999997</v>
      </c>
      <c r="U528" s="451" t="s">
        <v>20</v>
      </c>
      <c r="V528" s="107" t="s">
        <v>2216</v>
      </c>
      <c r="X528" s="65">
        <f>$TA$832</f>
        <v>1967.6999999999998</v>
      </c>
      <c r="Y528" s="451" t="s">
        <v>20</v>
      </c>
      <c r="Z528" s="284" t="s">
        <v>3619</v>
      </c>
      <c r="AB528" s="65">
        <f>$AYW$838</f>
        <v>1225.4499999999998</v>
      </c>
      <c r="AC528" s="451" t="s">
        <v>20</v>
      </c>
      <c r="AD528" s="107" t="s">
        <v>3630</v>
      </c>
      <c r="AF528" s="65">
        <f>$BDA$844</f>
        <v>867.3</v>
      </c>
      <c r="AG528" s="451" t="s">
        <v>20</v>
      </c>
      <c r="AH528" s="107" t="s">
        <v>2195</v>
      </c>
      <c r="AJ528" s="65">
        <f>$XN$850</f>
        <v>640.20000000000005</v>
      </c>
      <c r="AK528" s="451" t="s">
        <v>20</v>
      </c>
      <c r="AL528" s="284" t="s">
        <v>142</v>
      </c>
      <c r="AN528" s="65">
        <f>$DU$856</f>
        <v>552.70000000000005</v>
      </c>
      <c r="AO528" s="451" t="s">
        <v>20</v>
      </c>
      <c r="AP528" s="107" t="s">
        <v>2202</v>
      </c>
      <c r="AR528" s="65">
        <f>$YO$862</f>
        <v>1062.5999999999999</v>
      </c>
      <c r="AS528" s="451" t="s">
        <v>20</v>
      </c>
      <c r="AT528" s="107" t="s">
        <v>2724</v>
      </c>
      <c r="AW528" s="65">
        <f>$AIP$868</f>
        <v>782.9</v>
      </c>
    </row>
    <row r="529" spans="1:49" s="34" customFormat="1" ht="15.75" customHeight="1">
      <c r="A529" s="451" t="s">
        <v>22</v>
      </c>
      <c r="B529" s="106" t="s">
        <v>1345</v>
      </c>
      <c r="D529" s="65">
        <f>$PO$802</f>
        <v>6286.75</v>
      </c>
      <c r="E529" s="451" t="s">
        <v>22</v>
      </c>
      <c r="F529" s="284" t="s">
        <v>3613</v>
      </c>
      <c r="H529" s="65">
        <f>$AWU$808</f>
        <v>4998.3999999999996</v>
      </c>
      <c r="I529" s="451" t="s">
        <v>22</v>
      </c>
      <c r="J529" s="107" t="s">
        <v>2709</v>
      </c>
      <c r="L529" s="65">
        <f>$ALA$814</f>
        <v>4595.5</v>
      </c>
      <c r="M529" s="451" t="s">
        <v>22</v>
      </c>
      <c r="N529" s="107" t="s">
        <v>2715</v>
      </c>
      <c r="P529" s="65">
        <f>$AOV$820</f>
        <v>1875.4</v>
      </c>
      <c r="Q529" s="451" t="s">
        <v>22</v>
      </c>
      <c r="R529" s="285" t="s">
        <v>1666</v>
      </c>
      <c r="T529" s="65">
        <f>$ND$826</f>
        <v>2831.9</v>
      </c>
      <c r="U529" s="451" t="s">
        <v>22</v>
      </c>
      <c r="V529" s="285" t="s">
        <v>37</v>
      </c>
      <c r="X529" s="65">
        <f>$EV$832</f>
        <v>1945</v>
      </c>
      <c r="Y529" s="451" t="s">
        <v>22</v>
      </c>
      <c r="Z529" s="107" t="s">
        <v>2709</v>
      </c>
      <c r="AB529" s="65">
        <f>$ALA$838</f>
        <v>1226.5</v>
      </c>
      <c r="AC529" s="451" t="s">
        <v>22</v>
      </c>
      <c r="AD529" s="285" t="s">
        <v>1654</v>
      </c>
      <c r="AF529" s="65">
        <f>$YX$844</f>
        <v>866.30000000000007</v>
      </c>
      <c r="AG529" s="451" t="s">
        <v>22</v>
      </c>
      <c r="AH529" s="107" t="s">
        <v>2721</v>
      </c>
      <c r="AJ529" s="65">
        <f>$AIY$850</f>
        <v>637.9</v>
      </c>
      <c r="AK529" s="451" t="s">
        <v>22</v>
      </c>
      <c r="AL529" s="284" t="s">
        <v>3624</v>
      </c>
      <c r="AN529" s="65">
        <f>$BAY$856</f>
        <v>549</v>
      </c>
      <c r="AO529" s="451" t="s">
        <v>22</v>
      </c>
      <c r="AP529" s="107" t="s">
        <v>2718</v>
      </c>
      <c r="AR529" s="65">
        <f>$AJQ$862</f>
        <v>1049.6000000000001</v>
      </c>
      <c r="AS529" s="451" t="s">
        <v>22</v>
      </c>
      <c r="AT529" s="284" t="s">
        <v>3629</v>
      </c>
      <c r="AW529" s="65">
        <f>$BCR$868</f>
        <v>775.8</v>
      </c>
    </row>
    <row r="530" spans="1:49" s="34" customFormat="1" ht="15.75" customHeight="1">
      <c r="A530" s="451" t="s">
        <v>24</v>
      </c>
      <c r="B530" s="284" t="s">
        <v>3637</v>
      </c>
      <c r="D530" s="65">
        <f>$BFL$802</f>
        <v>6282.75</v>
      </c>
      <c r="E530" s="451" t="s">
        <v>24</v>
      </c>
      <c r="F530" s="107" t="s">
        <v>3615</v>
      </c>
      <c r="H530" s="65">
        <f>$AXM$808</f>
        <v>4997.8999999999996</v>
      </c>
      <c r="I530" s="451" t="s">
        <v>24</v>
      </c>
      <c r="J530" s="284" t="s">
        <v>3613</v>
      </c>
      <c r="L530" s="65">
        <f>$AWU$814</f>
        <v>4581.3</v>
      </c>
      <c r="M530" s="451" t="s">
        <v>24</v>
      </c>
      <c r="N530" s="107" t="s">
        <v>2718</v>
      </c>
      <c r="P530" s="65">
        <f>$AJQ$820</f>
        <v>1870.4</v>
      </c>
      <c r="Q530" s="451" t="s">
        <v>24</v>
      </c>
      <c r="R530" s="285" t="s">
        <v>1668</v>
      </c>
      <c r="T530" s="65">
        <f>$PF$826</f>
        <v>2780.05</v>
      </c>
      <c r="U530" s="451" t="s">
        <v>24</v>
      </c>
      <c r="V530" s="107" t="s">
        <v>654</v>
      </c>
      <c r="X530" s="65">
        <f>$HP$832</f>
        <v>1914.8000000000002</v>
      </c>
      <c r="Y530" s="451" t="s">
        <v>24</v>
      </c>
      <c r="Z530" s="107" t="s">
        <v>653</v>
      </c>
      <c r="AB530" s="65">
        <f>$IZ$838</f>
        <v>1207.2</v>
      </c>
      <c r="AC530" s="451" t="s">
        <v>24</v>
      </c>
      <c r="AD530" s="106" t="s">
        <v>1344</v>
      </c>
      <c r="AF530" s="65">
        <f>$GX$844</f>
        <v>856.9</v>
      </c>
      <c r="AG530" s="451" t="s">
        <v>24</v>
      </c>
      <c r="AH530" s="107" t="s">
        <v>2723</v>
      </c>
      <c r="AJ530" s="65">
        <f>$APE$850</f>
        <v>637.10000000000014</v>
      </c>
      <c r="AK530" s="451" t="s">
        <v>24</v>
      </c>
      <c r="AL530" s="285" t="s">
        <v>11</v>
      </c>
      <c r="AN530" s="65">
        <f>$FE$856</f>
        <v>547.5</v>
      </c>
      <c r="AO530" s="451" t="s">
        <v>24</v>
      </c>
      <c r="AP530" s="107" t="s">
        <v>2714</v>
      </c>
      <c r="AR530" s="65">
        <f>$AHO$862</f>
        <v>1046.5999999999999</v>
      </c>
      <c r="AS530" s="451" t="s">
        <v>24</v>
      </c>
      <c r="AT530" s="284" t="s">
        <v>3632</v>
      </c>
      <c r="AW530" s="65">
        <f>$BDS$868</f>
        <v>763.09999999999991</v>
      </c>
    </row>
    <row r="531" spans="1:49" s="34" customFormat="1" ht="15.75" customHeight="1">
      <c r="A531" s="451" t="s">
        <v>26</v>
      </c>
      <c r="B531" s="284" t="s">
        <v>3617</v>
      </c>
      <c r="D531" s="65">
        <f>$AYE$802</f>
        <v>6246.35</v>
      </c>
      <c r="E531" s="451" t="s">
        <v>26</v>
      </c>
      <c r="F531" s="107" t="s">
        <v>2209</v>
      </c>
      <c r="H531" s="65">
        <f>$AAZ$808</f>
        <v>4996.3999999999996</v>
      </c>
      <c r="I531" s="451" t="s">
        <v>26</v>
      </c>
      <c r="J531" s="107" t="s">
        <v>2708</v>
      </c>
      <c r="L531" s="65">
        <f>$ANL$814</f>
        <v>4519.2</v>
      </c>
      <c r="M531" s="451" t="s">
        <v>26</v>
      </c>
      <c r="N531" s="107" t="s">
        <v>180</v>
      </c>
      <c r="P531" s="65">
        <f>$ZP$820</f>
        <v>1863.4</v>
      </c>
      <c r="Q531" s="451" t="s">
        <v>26</v>
      </c>
      <c r="R531" s="107" t="s">
        <v>2729</v>
      </c>
      <c r="T531" s="65">
        <f>$AOD$826</f>
        <v>2769.5</v>
      </c>
      <c r="U531" s="451" t="s">
        <v>26</v>
      </c>
      <c r="V531" s="107" t="s">
        <v>651</v>
      </c>
      <c r="X531" s="65">
        <f>$DL$832</f>
        <v>1907.1999999999998</v>
      </c>
      <c r="Y531" s="451" t="s">
        <v>26</v>
      </c>
      <c r="Z531" s="284" t="s">
        <v>21</v>
      </c>
      <c r="AB531" s="65">
        <f>$Q$838</f>
        <v>1192.7</v>
      </c>
      <c r="AC531" s="451" t="s">
        <v>26</v>
      </c>
      <c r="AD531" s="285" t="s">
        <v>1668</v>
      </c>
      <c r="AF531" s="65">
        <f>$PF$844</f>
        <v>843.5</v>
      </c>
      <c r="AG531" s="451" t="s">
        <v>26</v>
      </c>
      <c r="AH531" s="285" t="s">
        <v>1668</v>
      </c>
      <c r="AJ531" s="65">
        <f>$PF$850</f>
        <v>632.4</v>
      </c>
      <c r="AK531" s="451" t="s">
        <v>26</v>
      </c>
      <c r="AL531" s="107" t="s">
        <v>2716</v>
      </c>
      <c r="AN531" s="65">
        <f>$ANC$856</f>
        <v>545.70000000000005</v>
      </c>
      <c r="AO531" s="451" t="s">
        <v>26</v>
      </c>
      <c r="AP531" s="107" t="s">
        <v>2195</v>
      </c>
      <c r="AR531" s="65">
        <f>$XN$862</f>
        <v>1013.8999999999999</v>
      </c>
      <c r="AS531" s="451" t="s">
        <v>26</v>
      </c>
      <c r="AT531" s="107" t="s">
        <v>694</v>
      </c>
      <c r="AW531" s="65">
        <f>$RH$868</f>
        <v>746.7</v>
      </c>
    </row>
    <row r="532" spans="1:49" s="34" customFormat="1" ht="15.75" customHeight="1">
      <c r="A532" s="451" t="s">
        <v>28</v>
      </c>
      <c r="B532" s="107" t="s">
        <v>2198</v>
      </c>
      <c r="D532" s="65">
        <f>$ABR$802</f>
        <v>6239.75</v>
      </c>
      <c r="E532" s="451" t="s">
        <v>28</v>
      </c>
      <c r="F532" s="284" t="s">
        <v>3617</v>
      </c>
      <c r="H532" s="65">
        <f>$AYE$808</f>
        <v>4892.2</v>
      </c>
      <c r="I532" s="451" t="s">
        <v>28</v>
      </c>
      <c r="J532" s="284" t="s">
        <v>3627</v>
      </c>
      <c r="L532" s="65">
        <f>$BBZ$814</f>
        <v>4506</v>
      </c>
      <c r="M532" s="451" t="s">
        <v>28</v>
      </c>
      <c r="N532" s="284" t="s">
        <v>3622</v>
      </c>
      <c r="P532" s="65">
        <f>$BAG$820</f>
        <v>1856.8</v>
      </c>
      <c r="Q532" s="451" t="s">
        <v>28</v>
      </c>
      <c r="R532" s="107" t="s">
        <v>653</v>
      </c>
      <c r="T532" s="65">
        <f>$IZ$826</f>
        <v>2768</v>
      </c>
      <c r="U532" s="451" t="s">
        <v>28</v>
      </c>
      <c r="V532" s="107" t="s">
        <v>2712</v>
      </c>
      <c r="X532" s="65">
        <f>$AJZ$832</f>
        <v>1883.2</v>
      </c>
      <c r="Y532" s="451" t="s">
        <v>28</v>
      </c>
      <c r="Z532" s="284" t="s">
        <v>3638</v>
      </c>
      <c r="AB532" s="65">
        <f>$BFU$838</f>
        <v>1187.4000000000001</v>
      </c>
      <c r="AC532" s="451" t="s">
        <v>28</v>
      </c>
      <c r="AD532" s="285" t="s">
        <v>25</v>
      </c>
      <c r="AF532" s="65">
        <f>$BA$844</f>
        <v>840.4</v>
      </c>
      <c r="AG532" s="451" t="s">
        <v>28</v>
      </c>
      <c r="AH532" s="284" t="s">
        <v>3623</v>
      </c>
      <c r="AJ532" s="65">
        <f>$BAP$850</f>
        <v>631</v>
      </c>
      <c r="AK532" s="451" t="s">
        <v>28</v>
      </c>
      <c r="AL532" s="107" t="s">
        <v>2722</v>
      </c>
      <c r="AN532" s="65">
        <f>$AGE$856</f>
        <v>545.70000000000005</v>
      </c>
      <c r="AO532" s="451" t="s">
        <v>28</v>
      </c>
      <c r="AP532" s="107" t="s">
        <v>704</v>
      </c>
      <c r="AR532" s="65">
        <f>$DC$862</f>
        <v>989.4</v>
      </c>
      <c r="AS532" s="451" t="s">
        <v>28</v>
      </c>
      <c r="AT532" s="284" t="s">
        <v>3641</v>
      </c>
      <c r="AW532" s="65">
        <f>$BHE$868</f>
        <v>742.19999999999993</v>
      </c>
    </row>
    <row r="533" spans="1:49" s="34" customFormat="1" ht="15.75" customHeight="1">
      <c r="A533" s="451" t="s">
        <v>30</v>
      </c>
      <c r="B533" s="107" t="s">
        <v>2197</v>
      </c>
      <c r="D533" s="65">
        <f>$ADK$802</f>
        <v>6236.2500000000009</v>
      </c>
      <c r="E533" s="451" t="s">
        <v>30</v>
      </c>
      <c r="F533" s="284" t="s">
        <v>3641</v>
      </c>
      <c r="H533" s="65">
        <f>$BHE$808</f>
        <v>4884.1000000000004</v>
      </c>
      <c r="I533" s="451" t="s">
        <v>30</v>
      </c>
      <c r="J533" s="285" t="s">
        <v>1664</v>
      </c>
      <c r="L533" s="65">
        <f>$QG$814</f>
        <v>4491</v>
      </c>
      <c r="M533" s="451" t="s">
        <v>30</v>
      </c>
      <c r="N533" s="284" t="s">
        <v>3638</v>
      </c>
      <c r="P533" s="65">
        <f>$BFU$820</f>
        <v>1832.9</v>
      </c>
      <c r="Q533" s="451" t="s">
        <v>30</v>
      </c>
      <c r="R533" s="107" t="s">
        <v>141</v>
      </c>
      <c r="T533" s="65">
        <f>$GO$826</f>
        <v>2736.5</v>
      </c>
      <c r="U533" s="451" t="s">
        <v>30</v>
      </c>
      <c r="V533" s="284" t="s">
        <v>3614</v>
      </c>
      <c r="X533" s="65">
        <f>$AXD$832</f>
        <v>1879.5</v>
      </c>
      <c r="Y533" s="451" t="s">
        <v>30</v>
      </c>
      <c r="Z533" s="107" t="s">
        <v>683</v>
      </c>
      <c r="AB533" s="65">
        <f>$Z$838</f>
        <v>1174.95</v>
      </c>
      <c r="AC533" s="451" t="s">
        <v>30</v>
      </c>
      <c r="AD533" s="106" t="s">
        <v>1337</v>
      </c>
      <c r="AF533" s="65">
        <f>$H$844</f>
        <v>836.2</v>
      </c>
      <c r="AG533" s="451" t="s">
        <v>30</v>
      </c>
      <c r="AH533" s="107" t="s">
        <v>668</v>
      </c>
      <c r="AJ533" s="65">
        <f>$SI$850</f>
        <v>612.79999999999995</v>
      </c>
      <c r="AK533" s="451" t="s">
        <v>30</v>
      </c>
      <c r="AL533" s="107" t="s">
        <v>2721</v>
      </c>
      <c r="AN533" s="65">
        <f>$AIY$856</f>
        <v>545.70000000000005</v>
      </c>
      <c r="AO533" s="451" t="s">
        <v>30</v>
      </c>
      <c r="AP533" s="285" t="s">
        <v>15</v>
      </c>
      <c r="AR533" s="65">
        <f>$LB$862</f>
        <v>977.90000000000009</v>
      </c>
      <c r="AS533" s="451" t="s">
        <v>30</v>
      </c>
      <c r="AT533" s="107" t="s">
        <v>658</v>
      </c>
      <c r="AW533" s="65">
        <f>$KA$868</f>
        <v>726.30000000000007</v>
      </c>
    </row>
    <row r="534" spans="1:49" s="34" customFormat="1" ht="15.75" customHeight="1">
      <c r="A534" s="451" t="s">
        <v>32</v>
      </c>
      <c r="B534" s="107" t="s">
        <v>686</v>
      </c>
      <c r="D534" s="65">
        <f>$PX$802</f>
        <v>6236.2500000000009</v>
      </c>
      <c r="E534" s="451" t="s">
        <v>32</v>
      </c>
      <c r="F534" s="107" t="s">
        <v>2710</v>
      </c>
      <c r="H534" s="65">
        <f>$AKR$808</f>
        <v>4878.3</v>
      </c>
      <c r="I534" s="451" t="s">
        <v>32</v>
      </c>
      <c r="J534" s="284" t="s">
        <v>21</v>
      </c>
      <c r="L534" s="65">
        <f>$Q$814</f>
        <v>4488.5</v>
      </c>
      <c r="M534" s="451" t="s">
        <v>32</v>
      </c>
      <c r="N534" s="285" t="s">
        <v>2325</v>
      </c>
      <c r="P534" s="65">
        <f>$OE$820</f>
        <v>1818.3999999999999</v>
      </c>
      <c r="Q534" s="451" t="s">
        <v>32</v>
      </c>
      <c r="R534" s="107" t="s">
        <v>154</v>
      </c>
      <c r="T534" s="65">
        <f>$AR$826</f>
        <v>2731.1000000000004</v>
      </c>
      <c r="U534" s="451" t="s">
        <v>32</v>
      </c>
      <c r="V534" s="106" t="s">
        <v>1351</v>
      </c>
      <c r="X534" s="65">
        <f>$AI$832</f>
        <v>1863.9</v>
      </c>
      <c r="Y534" s="451" t="s">
        <v>32</v>
      </c>
      <c r="Z534" s="107" t="s">
        <v>2707</v>
      </c>
      <c r="AB534" s="65">
        <f>$AMK$838</f>
        <v>1170.4000000000001</v>
      </c>
      <c r="AC534" s="451" t="s">
        <v>32</v>
      </c>
      <c r="AD534" s="107" t="s">
        <v>2717</v>
      </c>
      <c r="AF534" s="65">
        <f>$AMB$844</f>
        <v>834.80000000000007</v>
      </c>
      <c r="AG534" s="451" t="s">
        <v>32</v>
      </c>
      <c r="AH534" s="107" t="s">
        <v>2847</v>
      </c>
      <c r="AJ534" s="65">
        <f>$AJH$850</f>
        <v>609.29999999999995</v>
      </c>
      <c r="AK534" s="451" t="s">
        <v>32</v>
      </c>
      <c r="AL534" s="284" t="s">
        <v>3631</v>
      </c>
      <c r="AN534" s="65">
        <f>$BDJ$856</f>
        <v>535.20000000000005</v>
      </c>
      <c r="AO534" s="451" t="s">
        <v>32</v>
      </c>
      <c r="AP534" s="107" t="s">
        <v>667</v>
      </c>
      <c r="AR534" s="65">
        <f>$JR$862</f>
        <v>975</v>
      </c>
      <c r="AS534" s="451" t="s">
        <v>32</v>
      </c>
      <c r="AT534" s="284" t="s">
        <v>3622</v>
      </c>
      <c r="AW534" s="65">
        <f>$BAG$868</f>
        <v>725.3</v>
      </c>
    </row>
    <row r="535" spans="1:49" s="34" customFormat="1" ht="15.75" customHeight="1">
      <c r="A535" s="451" t="s">
        <v>34</v>
      </c>
      <c r="B535" s="107" t="s">
        <v>2711</v>
      </c>
      <c r="D535" s="65">
        <f>$AHF$802</f>
        <v>6225.6500000000005</v>
      </c>
      <c r="E535" s="451" t="s">
        <v>34</v>
      </c>
      <c r="F535" s="107" t="s">
        <v>2707</v>
      </c>
      <c r="H535" s="65">
        <f>$AMK$808</f>
        <v>4872.1000000000004</v>
      </c>
      <c r="I535" s="451" t="s">
        <v>34</v>
      </c>
      <c r="J535" s="107" t="s">
        <v>2711</v>
      </c>
      <c r="L535" s="65">
        <f>$AHF$814</f>
        <v>4473</v>
      </c>
      <c r="M535" s="451" t="s">
        <v>34</v>
      </c>
      <c r="N535" s="285" t="s">
        <v>1</v>
      </c>
      <c r="P535" s="65">
        <f>$UK$820</f>
        <v>1806.3000000000002</v>
      </c>
      <c r="Q535" s="451" t="s">
        <v>34</v>
      </c>
      <c r="R535" s="107" t="s">
        <v>2720</v>
      </c>
      <c r="T535" s="65">
        <f>$AMT$826</f>
        <v>2708</v>
      </c>
      <c r="U535" s="451" t="s">
        <v>34</v>
      </c>
      <c r="V535" s="107" t="s">
        <v>3630</v>
      </c>
      <c r="X535" s="65">
        <f>$BDA$832</f>
        <v>1863</v>
      </c>
      <c r="Y535" s="451" t="s">
        <v>34</v>
      </c>
      <c r="Z535" s="107" t="s">
        <v>687</v>
      </c>
      <c r="AB535" s="65">
        <f>$BS$838</f>
        <v>1162.3</v>
      </c>
      <c r="AC535" s="451" t="s">
        <v>34</v>
      </c>
      <c r="AD535" s="284" t="s">
        <v>3629</v>
      </c>
      <c r="AF535" s="65">
        <f>$BCR$844</f>
        <v>834.69999999999993</v>
      </c>
      <c r="AG535" s="451" t="s">
        <v>34</v>
      </c>
      <c r="AH535" s="107" t="s">
        <v>2714</v>
      </c>
      <c r="AJ535" s="65">
        <f>$AHO$850</f>
        <v>605</v>
      </c>
      <c r="AK535" s="451" t="s">
        <v>34</v>
      </c>
      <c r="AL535" s="284" t="s">
        <v>3640</v>
      </c>
      <c r="AN535" s="65">
        <f>$BGV$856</f>
        <v>521.70000000000005</v>
      </c>
      <c r="AO535" s="451" t="s">
        <v>34</v>
      </c>
      <c r="AP535" s="107" t="s">
        <v>2724</v>
      </c>
      <c r="AR535" s="65">
        <f>$AIP$862</f>
        <v>971.8</v>
      </c>
      <c r="AS535" s="451" t="s">
        <v>34</v>
      </c>
      <c r="AT535" s="285" t="s">
        <v>1664</v>
      </c>
      <c r="AW535" s="65">
        <f>$QG$868</f>
        <v>723.69999999999993</v>
      </c>
    </row>
    <row r="536" spans="1:49" s="34" customFormat="1" ht="15.75" customHeight="1">
      <c r="A536" s="451" t="s">
        <v>36</v>
      </c>
      <c r="B536" s="107" t="s">
        <v>2708</v>
      </c>
      <c r="D536" s="65">
        <f>$ANL$802</f>
        <v>6225.6500000000005</v>
      </c>
      <c r="E536" s="451" t="s">
        <v>36</v>
      </c>
      <c r="F536" s="107" t="s">
        <v>704</v>
      </c>
      <c r="H536" s="65">
        <f>$DC$808</f>
        <v>4848.1000000000004</v>
      </c>
      <c r="I536" s="451" t="s">
        <v>36</v>
      </c>
      <c r="J536" s="107" t="s">
        <v>154</v>
      </c>
      <c r="L536" s="65">
        <f>$AR$814</f>
        <v>4433.5</v>
      </c>
      <c r="M536" s="451" t="s">
        <v>36</v>
      </c>
      <c r="N536" s="284" t="s">
        <v>3634</v>
      </c>
      <c r="P536" s="65">
        <f>$BEK$820</f>
        <v>1789.7</v>
      </c>
      <c r="Q536" s="451" t="s">
        <v>36</v>
      </c>
      <c r="R536" s="106" t="s">
        <v>1342</v>
      </c>
      <c r="T536" s="65">
        <f>$IH$826</f>
        <v>2677.1000000000004</v>
      </c>
      <c r="U536" s="451" t="s">
        <v>36</v>
      </c>
      <c r="V536" s="285" t="s">
        <v>2325</v>
      </c>
      <c r="X536" s="65">
        <f>$OE$832</f>
        <v>1848.1</v>
      </c>
      <c r="Y536" s="451" t="s">
        <v>36</v>
      </c>
      <c r="Z536" s="107" t="s">
        <v>3678</v>
      </c>
      <c r="AB536" s="65">
        <f>$BGD$838</f>
        <v>1162.25</v>
      </c>
      <c r="AC536" s="451" t="s">
        <v>36</v>
      </c>
      <c r="AD536" s="107" t="s">
        <v>658</v>
      </c>
      <c r="AF536" s="65">
        <f>$KA$844</f>
        <v>832.4</v>
      </c>
      <c r="AG536" s="451" t="s">
        <v>36</v>
      </c>
      <c r="AH536" s="284" t="s">
        <v>3617</v>
      </c>
      <c r="AJ536" s="65">
        <f>$AYE$850</f>
        <v>594.6</v>
      </c>
      <c r="AK536" s="451" t="s">
        <v>36</v>
      </c>
      <c r="AL536" s="107" t="s">
        <v>2193</v>
      </c>
      <c r="AN536" s="65">
        <f>$ASZ$856</f>
        <v>512.79999999999995</v>
      </c>
      <c r="AO536" s="451" t="s">
        <v>36</v>
      </c>
      <c r="AP536" s="106" t="s">
        <v>1337</v>
      </c>
      <c r="AR536" s="65">
        <f>$H$862</f>
        <v>971.5</v>
      </c>
      <c r="AS536" s="451" t="s">
        <v>36</v>
      </c>
      <c r="AT536" s="107" t="s">
        <v>2714</v>
      </c>
      <c r="AW536" s="65">
        <f>$AHO$868</f>
        <v>721.5</v>
      </c>
    </row>
    <row r="537" spans="1:49" s="34" customFormat="1" ht="15.75" customHeight="1">
      <c r="A537" s="451" t="s">
        <v>38</v>
      </c>
      <c r="B537" s="284" t="s">
        <v>3625</v>
      </c>
      <c r="D537" s="65">
        <f>$BBH$802</f>
        <v>6224.9500000000007</v>
      </c>
      <c r="E537" s="451" t="s">
        <v>38</v>
      </c>
      <c r="F537" s="107" t="s">
        <v>153</v>
      </c>
      <c r="H537" s="65">
        <f>$SR$808</f>
        <v>4827.2</v>
      </c>
      <c r="I537" s="451" t="s">
        <v>38</v>
      </c>
      <c r="J537" s="284" t="s">
        <v>142</v>
      </c>
      <c r="L537" s="65">
        <f>$DU$814</f>
        <v>4426.7</v>
      </c>
      <c r="M537" s="451" t="s">
        <v>38</v>
      </c>
      <c r="N537" s="107" t="s">
        <v>155</v>
      </c>
      <c r="P537" s="65">
        <f>$BJ$820</f>
        <v>1788.5</v>
      </c>
      <c r="Q537" s="451" t="s">
        <v>38</v>
      </c>
      <c r="R537" s="285" t="s">
        <v>31</v>
      </c>
      <c r="T537" s="65">
        <f>$CB$826</f>
        <v>2650.7500000000005</v>
      </c>
      <c r="U537" s="451" t="s">
        <v>38</v>
      </c>
      <c r="V537" s="284" t="s">
        <v>3632</v>
      </c>
      <c r="X537" s="65">
        <f>$BDS$832</f>
        <v>1792.8</v>
      </c>
      <c r="Y537" s="451" t="s">
        <v>38</v>
      </c>
      <c r="Z537" s="107" t="s">
        <v>654</v>
      </c>
      <c r="AB537" s="65">
        <f>$HP$838</f>
        <v>1154.6000000000001</v>
      </c>
      <c r="AC537" s="451" t="s">
        <v>38</v>
      </c>
      <c r="AD537" s="107" t="s">
        <v>2718</v>
      </c>
      <c r="AF537" s="65">
        <f>$AJQ$844</f>
        <v>820.69999999999993</v>
      </c>
      <c r="AG537" s="451" t="s">
        <v>38</v>
      </c>
      <c r="AH537" s="284" t="s">
        <v>3625</v>
      </c>
      <c r="AJ537" s="65">
        <f>$BBH$850</f>
        <v>591.79999999999995</v>
      </c>
      <c r="AK537" s="451" t="s">
        <v>38</v>
      </c>
      <c r="AL537" s="107" t="s">
        <v>2732</v>
      </c>
      <c r="AN537" s="65">
        <f>$ANU$856</f>
        <v>499.2</v>
      </c>
      <c r="AO537" s="451" t="s">
        <v>38</v>
      </c>
      <c r="AP537" s="285" t="s">
        <v>1655</v>
      </c>
      <c r="AR537" s="65">
        <f>$ED$862</f>
        <v>970.9</v>
      </c>
      <c r="AS537" s="451" t="s">
        <v>38</v>
      </c>
      <c r="AT537" s="107" t="s">
        <v>154</v>
      </c>
      <c r="AW537" s="65">
        <f>$AR$868</f>
        <v>708.5</v>
      </c>
    </row>
    <row r="538" spans="1:49" s="34" customFormat="1" ht="15.75" customHeight="1">
      <c r="A538" s="451" t="s">
        <v>145</v>
      </c>
      <c r="B538" s="284" t="s">
        <v>3636</v>
      </c>
      <c r="D538" s="65">
        <f>$BFC$802</f>
        <v>6167.75</v>
      </c>
      <c r="E538" s="451" t="s">
        <v>145</v>
      </c>
      <c r="F538" s="106" t="s">
        <v>1342</v>
      </c>
      <c r="H538" s="65">
        <f>$IH$808</f>
        <v>4825.2</v>
      </c>
      <c r="I538" s="451" t="s">
        <v>145</v>
      </c>
      <c r="J538" s="107" t="s">
        <v>2210</v>
      </c>
      <c r="L538" s="65">
        <f>$XE$814</f>
        <v>4412</v>
      </c>
      <c r="M538" s="451" t="s">
        <v>145</v>
      </c>
      <c r="N538" s="285" t="s">
        <v>33</v>
      </c>
      <c r="P538" s="65">
        <f>$CK$820</f>
        <v>1784.5</v>
      </c>
      <c r="Q538" s="451" t="s">
        <v>145</v>
      </c>
      <c r="R538" s="285" t="s">
        <v>37</v>
      </c>
      <c r="T538" s="65">
        <f>$EV$826</f>
        <v>2609.9</v>
      </c>
      <c r="U538" s="451" t="s">
        <v>145</v>
      </c>
      <c r="V538" s="106" t="s">
        <v>1349</v>
      </c>
      <c r="X538" s="65">
        <f>$LT$832</f>
        <v>1784.8000000000002</v>
      </c>
      <c r="Y538" s="451" t="s">
        <v>145</v>
      </c>
      <c r="Z538" s="284" t="s">
        <v>3632</v>
      </c>
      <c r="AB538" s="65">
        <f>$BDS$838</f>
        <v>1153.1999999999998</v>
      </c>
      <c r="AC538" s="451" t="s">
        <v>145</v>
      </c>
      <c r="AD538" s="285" t="s">
        <v>2325</v>
      </c>
      <c r="AF538" s="65">
        <f>$OE$844</f>
        <v>813.3</v>
      </c>
      <c r="AG538" s="451" t="s">
        <v>145</v>
      </c>
      <c r="AH538" s="107" t="s">
        <v>651</v>
      </c>
      <c r="AJ538" s="65">
        <f>$DL$850</f>
        <v>591.6</v>
      </c>
      <c r="AK538" s="451" t="s">
        <v>145</v>
      </c>
      <c r="AL538" s="284" t="s">
        <v>3639</v>
      </c>
      <c r="AN538" s="65">
        <f>$BGM$856</f>
        <v>496.9</v>
      </c>
      <c r="AO538" s="451" t="s">
        <v>145</v>
      </c>
      <c r="AP538" s="285" t="s">
        <v>1653</v>
      </c>
      <c r="AR538" s="65">
        <f>$FW$862</f>
        <v>924.69999999999993</v>
      </c>
      <c r="AS538" s="451" t="s">
        <v>145</v>
      </c>
      <c r="AT538" s="107" t="s">
        <v>683</v>
      </c>
      <c r="AW538" s="65">
        <f>$Z$868</f>
        <v>708</v>
      </c>
    </row>
    <row r="539" spans="1:49" s="34" customFormat="1" ht="15.75" customHeight="1">
      <c r="A539" s="451" t="s">
        <v>146</v>
      </c>
      <c r="B539" s="107" t="s">
        <v>2203</v>
      </c>
      <c r="D539" s="65">
        <f>$WM$802</f>
        <v>6156.1</v>
      </c>
      <c r="E539" s="451" t="s">
        <v>146</v>
      </c>
      <c r="F539" s="106" t="s">
        <v>1345</v>
      </c>
      <c r="H539" s="65">
        <f>$PO$808</f>
        <v>4821.7</v>
      </c>
      <c r="I539" s="451" t="s">
        <v>146</v>
      </c>
      <c r="J539" s="106" t="s">
        <v>1345</v>
      </c>
      <c r="L539" s="65">
        <f>$PO$814</f>
        <v>4410.6000000000004</v>
      </c>
      <c r="M539" s="451" t="s">
        <v>146</v>
      </c>
      <c r="N539" s="107" t="s">
        <v>2195</v>
      </c>
      <c r="P539" s="65">
        <f>$XN$820</f>
        <v>1779.4</v>
      </c>
      <c r="Q539" s="451" t="s">
        <v>146</v>
      </c>
      <c r="R539" s="284" t="s">
        <v>3613</v>
      </c>
      <c r="T539" s="65">
        <f>$AWU$826</f>
        <v>2607.7000000000003</v>
      </c>
      <c r="U539" s="451" t="s">
        <v>146</v>
      </c>
      <c r="V539" s="285" t="s">
        <v>17</v>
      </c>
      <c r="X539" s="65">
        <f>$EM$832</f>
        <v>1784.2</v>
      </c>
      <c r="Y539" s="451" t="s">
        <v>146</v>
      </c>
      <c r="Z539" s="106" t="s">
        <v>1344</v>
      </c>
      <c r="AB539" s="65">
        <f>$GX$838</f>
        <v>1141.9000000000001</v>
      </c>
      <c r="AC539" s="451" t="s">
        <v>146</v>
      </c>
      <c r="AD539" s="107" t="s">
        <v>638</v>
      </c>
      <c r="AF539" s="65">
        <f>$JI$844</f>
        <v>808.49999999999989</v>
      </c>
      <c r="AG539" s="451" t="s">
        <v>146</v>
      </c>
      <c r="AH539" s="107" t="s">
        <v>2193</v>
      </c>
      <c r="AJ539" s="65">
        <f>$ASZ$850</f>
        <v>584.09999999999991</v>
      </c>
      <c r="AK539" s="451" t="s">
        <v>146</v>
      </c>
      <c r="AL539" s="107" t="s">
        <v>2216</v>
      </c>
      <c r="AN539" s="65">
        <f>$TA$856</f>
        <v>495</v>
      </c>
      <c r="AO539" s="451" t="s">
        <v>146</v>
      </c>
      <c r="AP539" s="107" t="s">
        <v>2717</v>
      </c>
      <c r="AR539" s="65">
        <f>$AMB$862</f>
        <v>896.2</v>
      </c>
      <c r="AS539" s="451" t="s">
        <v>146</v>
      </c>
      <c r="AT539" s="107" t="s">
        <v>2710</v>
      </c>
      <c r="AW539" s="65">
        <f>$AKR$868</f>
        <v>705.5</v>
      </c>
    </row>
    <row r="540" spans="1:49" s="34" customFormat="1" ht="15.75" customHeight="1">
      <c r="A540" s="451" t="s">
        <v>147</v>
      </c>
      <c r="B540" s="285" t="s">
        <v>37</v>
      </c>
      <c r="D540" s="65">
        <f>$EV$802</f>
        <v>6153.6</v>
      </c>
      <c r="E540" s="451" t="s">
        <v>147</v>
      </c>
      <c r="F540" s="107" t="s">
        <v>3678</v>
      </c>
      <c r="H540" s="65">
        <f>$BGD$808</f>
        <v>4789.7</v>
      </c>
      <c r="I540" s="451" t="s">
        <v>147</v>
      </c>
      <c r="J540" s="285" t="s">
        <v>1671</v>
      </c>
      <c r="L540" s="65">
        <f>$RQ$814</f>
        <v>4368.6000000000004</v>
      </c>
      <c r="M540" s="451" t="s">
        <v>147</v>
      </c>
      <c r="N540" s="285" t="s">
        <v>1655</v>
      </c>
      <c r="P540" s="65">
        <f>$ED$820</f>
        <v>1751.1000000000001</v>
      </c>
      <c r="Q540" s="451" t="s">
        <v>147</v>
      </c>
      <c r="R540" s="284" t="s">
        <v>3631</v>
      </c>
      <c r="T540" s="65">
        <f>$BDJ$826</f>
        <v>2602.3999999999996</v>
      </c>
      <c r="U540" s="451" t="s">
        <v>147</v>
      </c>
      <c r="V540" s="107" t="s">
        <v>2709</v>
      </c>
      <c r="X540" s="65">
        <f>$ALA$832</f>
        <v>1775.9</v>
      </c>
      <c r="Y540" s="451" t="s">
        <v>147</v>
      </c>
      <c r="Z540" s="284" t="s">
        <v>143</v>
      </c>
      <c r="AB540" s="65">
        <f>$FN$838</f>
        <v>1140.4000000000001</v>
      </c>
      <c r="AC540" s="451" t="s">
        <v>147</v>
      </c>
      <c r="AD540" s="107" t="s">
        <v>3626</v>
      </c>
      <c r="AF540" s="65">
        <f>$BBQ$844</f>
        <v>798.5</v>
      </c>
      <c r="AG540" s="451" t="s">
        <v>147</v>
      </c>
      <c r="AH540" s="107" t="s">
        <v>687</v>
      </c>
      <c r="AJ540" s="65">
        <f>$BS$850</f>
        <v>582.1</v>
      </c>
      <c r="AK540" s="451" t="s">
        <v>147</v>
      </c>
      <c r="AL540" s="106" t="s">
        <v>1344</v>
      </c>
      <c r="AN540" s="65">
        <f>$GX$856</f>
        <v>494.19999999999993</v>
      </c>
      <c r="AO540" s="451" t="s">
        <v>147</v>
      </c>
      <c r="AP540" s="107" t="s">
        <v>669</v>
      </c>
      <c r="AR540" s="65">
        <f>$ML$862</f>
        <v>894.9</v>
      </c>
      <c r="AS540" s="451" t="s">
        <v>147</v>
      </c>
      <c r="AT540" s="107" t="s">
        <v>2709</v>
      </c>
      <c r="AW540" s="65">
        <f>$ALA$868</f>
        <v>694.70000000000016</v>
      </c>
    </row>
    <row r="541" spans="1:49" s="34" customFormat="1" ht="15.75" customHeight="1">
      <c r="A541" s="451" t="s">
        <v>151</v>
      </c>
      <c r="B541" s="284" t="s">
        <v>3627</v>
      </c>
      <c r="D541" s="65">
        <f>$BBZ$802</f>
        <v>6146</v>
      </c>
      <c r="E541" s="451" t="s">
        <v>151</v>
      </c>
      <c r="F541" s="285" t="s">
        <v>1655</v>
      </c>
      <c r="H541" s="65">
        <f>$ED$808</f>
        <v>4789.7</v>
      </c>
      <c r="I541" s="451" t="s">
        <v>151</v>
      </c>
      <c r="J541" s="107" t="s">
        <v>2727</v>
      </c>
      <c r="L541" s="65">
        <f>$AGN$814</f>
        <v>4314.8999999999996</v>
      </c>
      <c r="M541" s="451" t="s">
        <v>151</v>
      </c>
      <c r="N541" s="107" t="s">
        <v>686</v>
      </c>
      <c r="P541" s="65">
        <f>$PX$820</f>
        <v>1750.6</v>
      </c>
      <c r="Q541" s="451" t="s">
        <v>151</v>
      </c>
      <c r="R541" s="107" t="s">
        <v>2708</v>
      </c>
      <c r="T541" s="65">
        <f>$ANL$826</f>
        <v>2565.8000000000002</v>
      </c>
      <c r="U541" s="451" t="s">
        <v>151</v>
      </c>
      <c r="V541" s="107" t="s">
        <v>2733</v>
      </c>
      <c r="X541" s="65">
        <f>$ALS$832</f>
        <v>1735.4</v>
      </c>
      <c r="Y541" s="451" t="s">
        <v>151</v>
      </c>
      <c r="Z541" s="107" t="s">
        <v>2202</v>
      </c>
      <c r="AB541" s="65">
        <f>$YO$838</f>
        <v>1127.1500000000001</v>
      </c>
      <c r="AC541" s="451" t="s">
        <v>151</v>
      </c>
      <c r="AD541" s="107" t="s">
        <v>2708</v>
      </c>
      <c r="AF541" s="65">
        <f>$ANL$844</f>
        <v>793.7</v>
      </c>
      <c r="AG541" s="451" t="s">
        <v>151</v>
      </c>
      <c r="AH541" s="107" t="s">
        <v>3630</v>
      </c>
      <c r="AJ541" s="65">
        <f>$BDA$850</f>
        <v>580.5</v>
      </c>
      <c r="AK541" s="451" t="s">
        <v>151</v>
      </c>
      <c r="AL541" s="107" t="s">
        <v>2714</v>
      </c>
      <c r="AN541" s="65">
        <f>$AHO$856</f>
        <v>491.8</v>
      </c>
      <c r="AO541" s="451" t="s">
        <v>151</v>
      </c>
      <c r="AP541" s="107" t="s">
        <v>687</v>
      </c>
      <c r="AR541" s="65">
        <f>$BS$862</f>
        <v>878.65</v>
      </c>
      <c r="AS541" s="451" t="s">
        <v>151</v>
      </c>
      <c r="AT541" s="285" t="s">
        <v>33</v>
      </c>
      <c r="AW541" s="65">
        <f>$CK$868</f>
        <v>691.8</v>
      </c>
    </row>
    <row r="542" spans="1:49" s="34" customFormat="1" ht="15.75" customHeight="1">
      <c r="A542" s="451" t="s">
        <v>157</v>
      </c>
      <c r="B542" s="107" t="s">
        <v>669</v>
      </c>
      <c r="D542" s="65">
        <f>$ML$802</f>
        <v>6142.25</v>
      </c>
      <c r="E542" s="451" t="s">
        <v>157</v>
      </c>
      <c r="F542" s="285" t="s">
        <v>1653</v>
      </c>
      <c r="H542" s="65">
        <f>$FW$808</f>
        <v>4765.5</v>
      </c>
      <c r="I542" s="451" t="s">
        <v>157</v>
      </c>
      <c r="J542" s="285" t="s">
        <v>33</v>
      </c>
      <c r="L542" s="65">
        <f>$CK$814</f>
        <v>4287.8</v>
      </c>
      <c r="M542" s="451" t="s">
        <v>157</v>
      </c>
      <c r="N542" s="107" t="s">
        <v>669</v>
      </c>
      <c r="P542" s="65">
        <f>$ML$820</f>
        <v>1721.6</v>
      </c>
      <c r="Q542" s="451" t="s">
        <v>157</v>
      </c>
      <c r="R542" s="285" t="s">
        <v>1653</v>
      </c>
      <c r="T542" s="65">
        <f>$FW$826</f>
        <v>2538</v>
      </c>
      <c r="U542" s="451" t="s">
        <v>157</v>
      </c>
      <c r="V542" s="107" t="s">
        <v>2725</v>
      </c>
      <c r="X542" s="65">
        <f>$AKI$832</f>
        <v>1733.2</v>
      </c>
      <c r="Y542" s="451" t="s">
        <v>157</v>
      </c>
      <c r="Z542" s="285" t="s">
        <v>1666</v>
      </c>
      <c r="AB542" s="65">
        <f>$ND$838</f>
        <v>1126.1999999999998</v>
      </c>
      <c r="AC542" s="451" t="s">
        <v>157</v>
      </c>
      <c r="AD542" s="107" t="s">
        <v>2724</v>
      </c>
      <c r="AF542" s="65">
        <f>$AIP$844</f>
        <v>786.30000000000007</v>
      </c>
      <c r="AG542" s="451" t="s">
        <v>157</v>
      </c>
      <c r="AH542" s="284" t="s">
        <v>3620</v>
      </c>
      <c r="AJ542" s="65">
        <f>$AZO$850</f>
        <v>579.70000000000005</v>
      </c>
      <c r="AK542" s="451" t="s">
        <v>157</v>
      </c>
      <c r="AL542" s="106" t="s">
        <v>1349</v>
      </c>
      <c r="AN542" s="65">
        <f>$LT$856</f>
        <v>486.20000000000005</v>
      </c>
      <c r="AO542" s="451" t="s">
        <v>157</v>
      </c>
      <c r="AP542" s="284" t="s">
        <v>21</v>
      </c>
      <c r="AR542" s="65">
        <f>$Q$862</f>
        <v>860.6</v>
      </c>
      <c r="AS542" s="451" t="s">
        <v>157</v>
      </c>
      <c r="AT542" s="107" t="s">
        <v>2731</v>
      </c>
      <c r="AW542" s="65">
        <f>$AQO$868</f>
        <v>686.7</v>
      </c>
    </row>
    <row r="543" spans="1:49" s="34" customFormat="1" ht="15.75" customHeight="1">
      <c r="A543" s="451" t="s">
        <v>159</v>
      </c>
      <c r="B543" s="107" t="s">
        <v>2725</v>
      </c>
      <c r="D543" s="65">
        <f>$AKI$802</f>
        <v>6067.35</v>
      </c>
      <c r="E543" s="451" t="s">
        <v>159</v>
      </c>
      <c r="F543" s="284" t="s">
        <v>3625</v>
      </c>
      <c r="H543" s="65">
        <f>$BBH$808</f>
        <v>4752.9000000000005</v>
      </c>
      <c r="I543" s="451" t="s">
        <v>159</v>
      </c>
      <c r="J543" s="107" t="s">
        <v>2216</v>
      </c>
      <c r="L543" s="65">
        <f>$TA$814</f>
        <v>4257.8</v>
      </c>
      <c r="M543" s="451" t="s">
        <v>159</v>
      </c>
      <c r="N543" s="284" t="s">
        <v>3623</v>
      </c>
      <c r="P543" s="65">
        <f>$BAP$820</f>
        <v>1719.9</v>
      </c>
      <c r="Q543" s="451" t="s">
        <v>159</v>
      </c>
      <c r="R543" s="285" t="s">
        <v>1655</v>
      </c>
      <c r="T543" s="65">
        <f>$ED$826</f>
        <v>2538</v>
      </c>
      <c r="U543" s="451" t="s">
        <v>159</v>
      </c>
      <c r="V543" s="285" t="s">
        <v>11</v>
      </c>
      <c r="X543" s="65">
        <f>$FE$832</f>
        <v>1731.9</v>
      </c>
      <c r="Y543" s="451" t="s">
        <v>159</v>
      </c>
      <c r="Z543" s="285" t="s">
        <v>37</v>
      </c>
      <c r="AB543" s="65">
        <f>$EV$838</f>
        <v>1119.7500000000002</v>
      </c>
      <c r="AC543" s="451" t="s">
        <v>159</v>
      </c>
      <c r="AD543" s="285" t="s">
        <v>1671</v>
      </c>
      <c r="AF543" s="65">
        <f>$RQ$844</f>
        <v>784.8</v>
      </c>
      <c r="AG543" s="451" t="s">
        <v>159</v>
      </c>
      <c r="AH543" s="107" t="s">
        <v>3626</v>
      </c>
      <c r="AJ543" s="65">
        <f>$BBQ$850</f>
        <v>565.9</v>
      </c>
      <c r="AK543" s="451" t="s">
        <v>159</v>
      </c>
      <c r="AL543" s="106" t="s">
        <v>1345</v>
      </c>
      <c r="AN543" s="65">
        <f>$PO$856</f>
        <v>485.1</v>
      </c>
      <c r="AO543" s="451" t="s">
        <v>159</v>
      </c>
      <c r="AP543" s="284" t="s">
        <v>3623</v>
      </c>
      <c r="AR543" s="65">
        <f>$BAP$862</f>
        <v>849.99999999999989</v>
      </c>
      <c r="AS543" s="451" t="s">
        <v>159</v>
      </c>
      <c r="AT543" s="107" t="s">
        <v>651</v>
      </c>
      <c r="AW543" s="65">
        <f>$DL$868</f>
        <v>683.8</v>
      </c>
    </row>
    <row r="544" spans="1:49" s="34" customFormat="1" ht="15.75" customHeight="1">
      <c r="A544" s="451" t="s">
        <v>160</v>
      </c>
      <c r="B544" s="107" t="s">
        <v>153</v>
      </c>
      <c r="D544" s="65">
        <f>$SR$802</f>
        <v>6020.8</v>
      </c>
      <c r="E544" s="451" t="s">
        <v>160</v>
      </c>
      <c r="F544" s="107" t="s">
        <v>2726</v>
      </c>
      <c r="H544" s="65">
        <f>$APN$808</f>
        <v>4746.7</v>
      </c>
      <c r="I544" s="451" t="s">
        <v>160</v>
      </c>
      <c r="J544" s="107" t="s">
        <v>704</v>
      </c>
      <c r="L544" s="65">
        <f>$DC$814</f>
        <v>4210.7</v>
      </c>
      <c r="M544" s="451" t="s">
        <v>160</v>
      </c>
      <c r="N544" s="107" t="s">
        <v>2203</v>
      </c>
      <c r="P544" s="65">
        <f>$WM$820</f>
        <v>1706.9</v>
      </c>
      <c r="Q544" s="451" t="s">
        <v>160</v>
      </c>
      <c r="R544" s="107" t="s">
        <v>3678</v>
      </c>
      <c r="T544" s="65">
        <f>$BGD$826</f>
        <v>2495.5</v>
      </c>
      <c r="U544" s="451" t="s">
        <v>160</v>
      </c>
      <c r="V544" s="106" t="s">
        <v>1343</v>
      </c>
      <c r="X544" s="65">
        <f>$IQ$832</f>
        <v>1730</v>
      </c>
      <c r="Y544" s="451" t="s">
        <v>160</v>
      </c>
      <c r="Z544" s="285" t="s">
        <v>2325</v>
      </c>
      <c r="AB544" s="65">
        <f>$OE$838</f>
        <v>1110.3000000000002</v>
      </c>
      <c r="AC544" s="451" t="s">
        <v>160</v>
      </c>
      <c r="AD544" s="107" t="s">
        <v>2714</v>
      </c>
      <c r="AF544" s="65">
        <f>$AHO$844</f>
        <v>783.8</v>
      </c>
      <c r="AG544" s="451" t="s">
        <v>160</v>
      </c>
      <c r="AH544" s="285" t="s">
        <v>2325</v>
      </c>
      <c r="AJ544" s="65">
        <f>$OE$850</f>
        <v>564.30000000000007</v>
      </c>
      <c r="AK544" s="451" t="s">
        <v>160</v>
      </c>
      <c r="AL544" s="284" t="s">
        <v>3622</v>
      </c>
      <c r="AN544" s="65">
        <f>$BAG$856</f>
        <v>484.5</v>
      </c>
      <c r="AO544" s="451" t="s">
        <v>160</v>
      </c>
      <c r="AP544" s="284" t="s">
        <v>3617</v>
      </c>
      <c r="AR544" s="65">
        <f>$AYE$862</f>
        <v>842.4</v>
      </c>
      <c r="AS544" s="451" t="s">
        <v>160</v>
      </c>
      <c r="AT544" s="107" t="s">
        <v>2195</v>
      </c>
      <c r="AW544" s="65">
        <f>$XN$868</f>
        <v>683.5</v>
      </c>
    </row>
    <row r="545" spans="1:49" s="34" customFormat="1" ht="15.75" customHeight="1">
      <c r="A545" s="451" t="s">
        <v>161</v>
      </c>
      <c r="B545" s="284" t="s">
        <v>3620</v>
      </c>
      <c r="D545" s="65">
        <f>$AZO$802</f>
        <v>6020.8</v>
      </c>
      <c r="E545" s="451" t="s">
        <v>161</v>
      </c>
      <c r="F545" s="284" t="s">
        <v>3623</v>
      </c>
      <c r="H545" s="65">
        <f>$BAP$808</f>
        <v>4699.7000000000007</v>
      </c>
      <c r="I545" s="451" t="s">
        <v>161</v>
      </c>
      <c r="J545" s="285" t="s">
        <v>1661</v>
      </c>
      <c r="L545" s="65">
        <f>$CT$814</f>
        <v>4193.6000000000004</v>
      </c>
      <c r="M545" s="451" t="s">
        <v>161</v>
      </c>
      <c r="N545" s="285" t="s">
        <v>11</v>
      </c>
      <c r="P545" s="65">
        <f>$FE$820</f>
        <v>1706</v>
      </c>
      <c r="Q545" s="451" t="s">
        <v>161</v>
      </c>
      <c r="R545" s="107" t="s">
        <v>2709</v>
      </c>
      <c r="T545" s="65">
        <f>$ALA$826</f>
        <v>2487.0000000000005</v>
      </c>
      <c r="U545" s="451" t="s">
        <v>161</v>
      </c>
      <c r="V545" s="107" t="s">
        <v>2707</v>
      </c>
      <c r="X545" s="65">
        <f>$AMK$832</f>
        <v>1701.2</v>
      </c>
      <c r="Y545" s="451" t="s">
        <v>161</v>
      </c>
      <c r="Z545" s="107" t="s">
        <v>2718</v>
      </c>
      <c r="AB545" s="65">
        <f>$AJQ$838</f>
        <v>1109.5</v>
      </c>
      <c r="AC545" s="451" t="s">
        <v>161</v>
      </c>
      <c r="AD545" s="284" t="s">
        <v>3624</v>
      </c>
      <c r="AF545" s="65">
        <f>$BAY$844</f>
        <v>777.7</v>
      </c>
      <c r="AG545" s="451" t="s">
        <v>161</v>
      </c>
      <c r="AH545" s="107" t="s">
        <v>2210</v>
      </c>
      <c r="AJ545" s="65">
        <f>$XE$850</f>
        <v>563.79999999999995</v>
      </c>
      <c r="AK545" s="451" t="s">
        <v>161</v>
      </c>
      <c r="AL545" s="285" t="s">
        <v>1666</v>
      </c>
      <c r="AN545" s="65">
        <f>$ND$856</f>
        <v>477.2</v>
      </c>
      <c r="AO545" s="451" t="s">
        <v>161</v>
      </c>
      <c r="AP545" s="285" t="s">
        <v>1671</v>
      </c>
      <c r="AR545" s="65">
        <f>$RQ$862</f>
        <v>837.5</v>
      </c>
      <c r="AS545" s="451" t="s">
        <v>161</v>
      </c>
      <c r="AT545" s="285" t="s">
        <v>1661</v>
      </c>
      <c r="AW545" s="65">
        <f>$CT$868</f>
        <v>682.09999999999991</v>
      </c>
    </row>
    <row r="546" spans="1:49" s="34" customFormat="1" ht="15.75" customHeight="1">
      <c r="A546" s="451" t="s">
        <v>163</v>
      </c>
      <c r="B546" s="106" t="s">
        <v>1349</v>
      </c>
      <c r="D546" s="65">
        <f>$LT$802</f>
        <v>6020.8</v>
      </c>
      <c r="E546" s="451" t="s">
        <v>163</v>
      </c>
      <c r="F546" s="284" t="s">
        <v>3632</v>
      </c>
      <c r="H546" s="65">
        <f>$BDS$808</f>
        <v>4689.2999999999993</v>
      </c>
      <c r="I546" s="451" t="s">
        <v>163</v>
      </c>
      <c r="J546" s="107" t="s">
        <v>2196</v>
      </c>
      <c r="L546" s="65">
        <f>$WV$814</f>
        <v>4193.4000000000005</v>
      </c>
      <c r="M546" s="451" t="s">
        <v>163</v>
      </c>
      <c r="N546" s="284" t="s">
        <v>3624</v>
      </c>
      <c r="P546" s="65">
        <f>$BAY$820</f>
        <v>1699.3000000000002</v>
      </c>
      <c r="Q546" s="451" t="s">
        <v>163</v>
      </c>
      <c r="R546" s="107" t="s">
        <v>155</v>
      </c>
      <c r="T546" s="65">
        <f>$BJ$826</f>
        <v>2481</v>
      </c>
      <c r="U546" s="451" t="s">
        <v>163</v>
      </c>
      <c r="V546" s="107" t="s">
        <v>2718</v>
      </c>
      <c r="X546" s="65">
        <f>$AJQ$832</f>
        <v>1675.3000000000002</v>
      </c>
      <c r="Y546" s="451" t="s">
        <v>163</v>
      </c>
      <c r="Z546" s="107" t="s">
        <v>639</v>
      </c>
      <c r="AB546" s="65">
        <f>$AEC$838</f>
        <v>1106.6500000000001</v>
      </c>
      <c r="AC546" s="451" t="s">
        <v>163</v>
      </c>
      <c r="AD546" s="284" t="s">
        <v>3622</v>
      </c>
      <c r="AF546" s="65">
        <f>$BAG$844</f>
        <v>776.69999999999993</v>
      </c>
      <c r="AG546" s="451" t="s">
        <v>163</v>
      </c>
      <c r="AH546" s="106" t="s">
        <v>1343</v>
      </c>
      <c r="AJ546" s="65">
        <f>$IQ$850</f>
        <v>558.9</v>
      </c>
      <c r="AK546" s="451" t="s">
        <v>163</v>
      </c>
      <c r="AL546" s="285" t="s">
        <v>25</v>
      </c>
      <c r="AN546" s="65">
        <f>$BA$856</f>
        <v>472.9</v>
      </c>
      <c r="AO546" s="451" t="s">
        <v>163</v>
      </c>
      <c r="AP546" s="285" t="s">
        <v>1649</v>
      </c>
      <c r="AR546" s="65">
        <f>$KS$862</f>
        <v>837.10000000000014</v>
      </c>
      <c r="AS546" s="451" t="s">
        <v>163</v>
      </c>
      <c r="AT546" s="285" t="s">
        <v>15</v>
      </c>
      <c r="AW546" s="65">
        <f>$LB$868</f>
        <v>678.69999999999993</v>
      </c>
    </row>
    <row r="547" spans="1:49" s="34" customFormat="1" ht="15.75" customHeight="1">
      <c r="A547" s="451" t="s">
        <v>274</v>
      </c>
      <c r="B547" s="106" t="s">
        <v>1351</v>
      </c>
      <c r="D547" s="65">
        <f>$AI$802</f>
        <v>6020.8</v>
      </c>
      <c r="E547" s="451" t="s">
        <v>274</v>
      </c>
      <c r="F547" s="284" t="s">
        <v>3624</v>
      </c>
      <c r="H547" s="65">
        <f>$BAY$808</f>
        <v>4680.3</v>
      </c>
      <c r="I547" s="451" t="s">
        <v>274</v>
      </c>
      <c r="J547" s="107" t="s">
        <v>2712</v>
      </c>
      <c r="L547" s="65">
        <f>$AJZ$814</f>
        <v>4186.7</v>
      </c>
      <c r="M547" s="451" t="s">
        <v>274</v>
      </c>
      <c r="N547" s="107" t="s">
        <v>694</v>
      </c>
      <c r="P547" s="65">
        <f>$RH$820</f>
        <v>1695.3999999999999</v>
      </c>
      <c r="Q547" s="451" t="s">
        <v>274</v>
      </c>
      <c r="R547" s="284" t="s">
        <v>3617</v>
      </c>
      <c r="T547" s="65">
        <f>$AYE$826</f>
        <v>2460.6</v>
      </c>
      <c r="U547" s="451" t="s">
        <v>274</v>
      </c>
      <c r="V547" s="284" t="s">
        <v>3617</v>
      </c>
      <c r="X547" s="65">
        <f>$AYE$832</f>
        <v>1672</v>
      </c>
      <c r="Y547" s="451" t="s">
        <v>274</v>
      </c>
      <c r="Z547" s="107" t="s">
        <v>155</v>
      </c>
      <c r="AB547" s="65">
        <f>$BJ$838</f>
        <v>1102.9000000000001</v>
      </c>
      <c r="AC547" s="451" t="s">
        <v>274</v>
      </c>
      <c r="AD547" s="284" t="s">
        <v>3648</v>
      </c>
      <c r="AF547" s="65">
        <f>$AZF$844</f>
        <v>775.59999999999991</v>
      </c>
      <c r="AG547" s="451" t="s">
        <v>274</v>
      </c>
      <c r="AH547" s="284" t="s">
        <v>3637</v>
      </c>
      <c r="AJ547" s="65">
        <f>$BFL$850</f>
        <v>555.1</v>
      </c>
      <c r="AK547" s="451" t="s">
        <v>274</v>
      </c>
      <c r="AL547" s="285" t="s">
        <v>1664</v>
      </c>
      <c r="AN547" s="65">
        <f>$QG$856</f>
        <v>469.70000000000005</v>
      </c>
      <c r="AO547" s="451" t="s">
        <v>274</v>
      </c>
      <c r="AP547" s="107" t="s">
        <v>2716</v>
      </c>
      <c r="AR547" s="65">
        <f>$ANC$862</f>
        <v>835.35</v>
      </c>
      <c r="AS547" s="451" t="s">
        <v>274</v>
      </c>
      <c r="AT547" s="107" t="s">
        <v>2216</v>
      </c>
      <c r="AW547" s="65">
        <f>$TA$868</f>
        <v>665.39999999999986</v>
      </c>
    </row>
    <row r="548" spans="1:49" s="34" customFormat="1" ht="15.75" customHeight="1">
      <c r="A548" s="451" t="s">
        <v>275</v>
      </c>
      <c r="B548" s="107" t="s">
        <v>2847</v>
      </c>
      <c r="D548" s="65">
        <f>$AJH$802</f>
        <v>6006</v>
      </c>
      <c r="E548" s="451" t="s">
        <v>275</v>
      </c>
      <c r="F548" s="285" t="s">
        <v>15</v>
      </c>
      <c r="H548" s="65">
        <f>$LB$808</f>
        <v>4650.5</v>
      </c>
      <c r="I548" s="451" t="s">
        <v>275</v>
      </c>
      <c r="J548" s="106" t="s">
        <v>1351</v>
      </c>
      <c r="L548" s="65">
        <f>$AI$814</f>
        <v>4167.3</v>
      </c>
      <c r="M548" s="451" t="s">
        <v>275</v>
      </c>
      <c r="N548" s="285" t="s">
        <v>1664</v>
      </c>
      <c r="P548" s="65">
        <f>$QG$820</f>
        <v>1687.8</v>
      </c>
      <c r="Q548" s="451" t="s">
        <v>275</v>
      </c>
      <c r="R548" s="107" t="s">
        <v>2196</v>
      </c>
      <c r="T548" s="65">
        <f>$WV$826</f>
        <v>2456.7999999999997</v>
      </c>
      <c r="U548" s="451" t="s">
        <v>275</v>
      </c>
      <c r="V548" s="107" t="s">
        <v>683</v>
      </c>
      <c r="X548" s="65">
        <f>$Z$832</f>
        <v>1668.8</v>
      </c>
      <c r="Y548" s="451" t="s">
        <v>275</v>
      </c>
      <c r="Z548" s="284" t="s">
        <v>142</v>
      </c>
      <c r="AB548" s="65">
        <f>$DU$838</f>
        <v>1097.8999999999999</v>
      </c>
      <c r="AC548" s="451" t="s">
        <v>275</v>
      </c>
      <c r="AD548" s="107" t="s">
        <v>2715</v>
      </c>
      <c r="AF548" s="65">
        <f>$AOV$844</f>
        <v>762.09999999999991</v>
      </c>
      <c r="AG548" s="451" t="s">
        <v>275</v>
      </c>
      <c r="AH548" s="107" t="s">
        <v>694</v>
      </c>
      <c r="AJ548" s="65">
        <f>$RH$850</f>
        <v>553.09999999999991</v>
      </c>
      <c r="AK548" s="451" t="s">
        <v>275</v>
      </c>
      <c r="AL548" s="284" t="s">
        <v>143</v>
      </c>
      <c r="AN548" s="65">
        <f>$FN$856</f>
        <v>469.40000000000003</v>
      </c>
      <c r="AO548" s="451" t="s">
        <v>275</v>
      </c>
      <c r="AP548" s="106" t="s">
        <v>1349</v>
      </c>
      <c r="AR548" s="65">
        <f>$LT$862</f>
        <v>835.3</v>
      </c>
      <c r="AS548" s="451" t="s">
        <v>275</v>
      </c>
      <c r="AT548" s="107" t="s">
        <v>2728</v>
      </c>
      <c r="AW548" s="65">
        <f>$AIG$868</f>
        <v>658.7</v>
      </c>
    </row>
    <row r="549" spans="1:49" s="34" customFormat="1" ht="15.75" customHeight="1">
      <c r="A549" s="451" t="s">
        <v>276</v>
      </c>
      <c r="B549" s="285" t="s">
        <v>1666</v>
      </c>
      <c r="D549" s="65">
        <f>$ND$802</f>
        <v>6006</v>
      </c>
      <c r="E549" s="451" t="s">
        <v>276</v>
      </c>
      <c r="F549" s="107" t="s">
        <v>2711</v>
      </c>
      <c r="H549" s="65">
        <f>$AHF$808</f>
        <v>4621.7</v>
      </c>
      <c r="I549" s="451" t="s">
        <v>276</v>
      </c>
      <c r="J549" s="107" t="s">
        <v>155</v>
      </c>
      <c r="L549" s="65">
        <f>$BJ$814</f>
        <v>4134.3</v>
      </c>
      <c r="M549" s="451" t="s">
        <v>276</v>
      </c>
      <c r="N549" s="284" t="s">
        <v>3620</v>
      </c>
      <c r="P549" s="65">
        <f>$AZO$820</f>
        <v>1686.9</v>
      </c>
      <c r="Q549" s="451" t="s">
        <v>276</v>
      </c>
      <c r="R549" s="284" t="s">
        <v>3640</v>
      </c>
      <c r="T549" s="65">
        <f>$BGV$826</f>
        <v>2448.2000000000003</v>
      </c>
      <c r="U549" s="451" t="s">
        <v>276</v>
      </c>
      <c r="V549" s="285" t="s">
        <v>1649</v>
      </c>
      <c r="X549" s="65">
        <f>$KS$832</f>
        <v>1648.1999999999998</v>
      </c>
      <c r="Y549" s="451" t="s">
        <v>276</v>
      </c>
      <c r="Z549" s="107" t="s">
        <v>2721</v>
      </c>
      <c r="AB549" s="65">
        <f>$AIY$838</f>
        <v>1095.5</v>
      </c>
      <c r="AC549" s="451" t="s">
        <v>276</v>
      </c>
      <c r="AD549" s="107" t="s">
        <v>3615</v>
      </c>
      <c r="AF549" s="65">
        <f>$AXM$844</f>
        <v>761.3</v>
      </c>
      <c r="AG549" s="451" t="s">
        <v>276</v>
      </c>
      <c r="AH549" s="107" t="s">
        <v>2722</v>
      </c>
      <c r="AJ549" s="65">
        <f>$AGE$850</f>
        <v>550.6</v>
      </c>
      <c r="AK549" s="451" t="s">
        <v>276</v>
      </c>
      <c r="AL549" s="107" t="s">
        <v>2706</v>
      </c>
      <c r="AN549" s="65">
        <f>$ALJ$856</f>
        <v>459</v>
      </c>
      <c r="AO549" s="451" t="s">
        <v>276</v>
      </c>
      <c r="AP549" s="284" t="s">
        <v>142</v>
      </c>
      <c r="AR549" s="65">
        <f>$DU$862</f>
        <v>835.19999999999993</v>
      </c>
      <c r="AS549" s="451" t="s">
        <v>276</v>
      </c>
      <c r="AT549" s="285" t="s">
        <v>17</v>
      </c>
      <c r="AW549" s="65">
        <f>$EM$868</f>
        <v>655.1</v>
      </c>
    </row>
    <row r="550" spans="1:49" s="34" customFormat="1" ht="15.75" customHeight="1">
      <c r="A550" s="451" t="s">
        <v>277</v>
      </c>
      <c r="B550" s="107" t="s">
        <v>2718</v>
      </c>
      <c r="D550" s="65">
        <f>$AJQ$802</f>
        <v>6006</v>
      </c>
      <c r="E550" s="451" t="s">
        <v>277</v>
      </c>
      <c r="F550" s="107" t="s">
        <v>2212</v>
      </c>
      <c r="H550" s="65">
        <f>$XW$808</f>
        <v>4599.6000000000004</v>
      </c>
      <c r="I550" s="451" t="s">
        <v>277</v>
      </c>
      <c r="J550" s="285" t="s">
        <v>37</v>
      </c>
      <c r="L550" s="65">
        <f>$EV$814</f>
        <v>4130.5</v>
      </c>
      <c r="M550" s="451" t="s">
        <v>277</v>
      </c>
      <c r="N550" s="107" t="s">
        <v>668</v>
      </c>
      <c r="P550" s="65">
        <f>$SI$820</f>
        <v>1679.4</v>
      </c>
      <c r="Q550" s="451" t="s">
        <v>277</v>
      </c>
      <c r="R550" s="107" t="s">
        <v>3630</v>
      </c>
      <c r="T550" s="65">
        <f>$BDA$826</f>
        <v>2418</v>
      </c>
      <c r="U550" s="451" t="s">
        <v>277</v>
      </c>
      <c r="V550" s="107" t="s">
        <v>2203</v>
      </c>
      <c r="X550" s="65">
        <f>$WM$832</f>
        <v>1605.1</v>
      </c>
      <c r="Y550" s="451" t="s">
        <v>277</v>
      </c>
      <c r="Z550" s="107" t="s">
        <v>141</v>
      </c>
      <c r="AB550" s="65">
        <f>$GO$838</f>
        <v>1094.3499999999999</v>
      </c>
      <c r="AC550" s="451" t="s">
        <v>277</v>
      </c>
      <c r="AD550" s="107" t="s">
        <v>667</v>
      </c>
      <c r="AF550" s="65">
        <f>$JR$844</f>
        <v>754.80000000000007</v>
      </c>
      <c r="AG550" s="451" t="s">
        <v>277</v>
      </c>
      <c r="AH550" s="107" t="s">
        <v>704</v>
      </c>
      <c r="AJ550" s="65">
        <f>$DC$850</f>
        <v>547</v>
      </c>
      <c r="AK550" s="451" t="s">
        <v>277</v>
      </c>
      <c r="AL550" s="107" t="s">
        <v>2709</v>
      </c>
      <c r="AN550" s="65">
        <f>$ALA$856</f>
        <v>458.70000000000005</v>
      </c>
      <c r="AO550" s="451" t="s">
        <v>277</v>
      </c>
      <c r="AP550" s="107" t="s">
        <v>668</v>
      </c>
      <c r="AR550" s="65">
        <f>$SI$862</f>
        <v>804.5</v>
      </c>
      <c r="AS550" s="451" t="s">
        <v>277</v>
      </c>
      <c r="AT550" s="107" t="s">
        <v>2715</v>
      </c>
      <c r="AW550" s="65">
        <f>$AOV$868</f>
        <v>643.1</v>
      </c>
    </row>
    <row r="551" spans="1:49" s="34" customFormat="1" ht="15.75" customHeight="1">
      <c r="A551" s="451" t="s">
        <v>640</v>
      </c>
      <c r="B551" s="107" t="s">
        <v>651</v>
      </c>
      <c r="D551" s="65">
        <f>$DL$802</f>
        <v>6006</v>
      </c>
      <c r="E551" s="451" t="s">
        <v>640</v>
      </c>
      <c r="F551" s="107" t="s">
        <v>3626</v>
      </c>
      <c r="H551" s="65">
        <f>$BBQ$808</f>
        <v>4590.5</v>
      </c>
      <c r="I551" s="451" t="s">
        <v>640</v>
      </c>
      <c r="J551" s="107" t="s">
        <v>654</v>
      </c>
      <c r="L551" s="65">
        <f>$HP$814</f>
        <v>4051.7</v>
      </c>
      <c r="M551" s="451" t="s">
        <v>640</v>
      </c>
      <c r="N551" s="106" t="s">
        <v>1337</v>
      </c>
      <c r="P551" s="65">
        <f>$H$820</f>
        <v>1675.6000000000001</v>
      </c>
      <c r="Q551" s="451" t="s">
        <v>640</v>
      </c>
      <c r="R551" s="106" t="s">
        <v>1346</v>
      </c>
      <c r="T551" s="65">
        <f>$QY$826</f>
        <v>2412</v>
      </c>
      <c r="U551" s="451" t="s">
        <v>640</v>
      </c>
      <c r="V551" s="106" t="s">
        <v>1344</v>
      </c>
      <c r="X551" s="65">
        <f>$GX$832</f>
        <v>1595.5</v>
      </c>
      <c r="Y551" s="451" t="s">
        <v>640</v>
      </c>
      <c r="Z551" s="107" t="s">
        <v>2731</v>
      </c>
      <c r="AB551" s="65">
        <f>$AQO$838</f>
        <v>1091.8999999999999</v>
      </c>
      <c r="AC551" s="451" t="s">
        <v>640</v>
      </c>
      <c r="AD551" s="285" t="s">
        <v>1649</v>
      </c>
      <c r="AF551" s="65">
        <f>$KS$844</f>
        <v>753.5</v>
      </c>
      <c r="AG551" s="451" t="s">
        <v>640</v>
      </c>
      <c r="AH551" s="107" t="s">
        <v>633</v>
      </c>
      <c r="AJ551" s="65">
        <f>$UB$850</f>
        <v>546.6</v>
      </c>
      <c r="AK551" s="451" t="s">
        <v>640</v>
      </c>
      <c r="AL551" s="284" t="s">
        <v>3623</v>
      </c>
      <c r="AN551" s="65">
        <f>$BAP$856</f>
        <v>458.40000000000003</v>
      </c>
      <c r="AO551" s="451" t="s">
        <v>640</v>
      </c>
      <c r="AP551" s="107" t="s">
        <v>2707</v>
      </c>
      <c r="AR551" s="65">
        <f>$AMK$862</f>
        <v>790.40000000000009</v>
      </c>
      <c r="AS551" s="451" t="s">
        <v>640</v>
      </c>
      <c r="AT551" s="284" t="s">
        <v>3638</v>
      </c>
      <c r="AW551" s="65">
        <f>$BFU$868</f>
        <v>639.29999999999995</v>
      </c>
    </row>
    <row r="552" spans="1:49" s="34" customFormat="1" ht="15.75" customHeight="1">
      <c r="A552" s="451" t="s">
        <v>641</v>
      </c>
      <c r="B552" s="107" t="s">
        <v>2722</v>
      </c>
      <c r="D552" s="65">
        <f>$AGE$802</f>
        <v>6006</v>
      </c>
      <c r="E552" s="451" t="s">
        <v>641</v>
      </c>
      <c r="F552" s="284" t="s">
        <v>3639</v>
      </c>
      <c r="H552" s="65">
        <f>$BGM$808</f>
        <v>4588.1000000000004</v>
      </c>
      <c r="I552" s="451" t="s">
        <v>641</v>
      </c>
      <c r="J552" s="107" t="s">
        <v>2720</v>
      </c>
      <c r="L552" s="65">
        <f>$AMT$814</f>
        <v>4038.6000000000004</v>
      </c>
      <c r="M552" s="451" t="s">
        <v>641</v>
      </c>
      <c r="N552" s="107" t="s">
        <v>2209</v>
      </c>
      <c r="P552" s="65">
        <f>$AAZ$820</f>
        <v>1666</v>
      </c>
      <c r="Q552" s="451" t="s">
        <v>641</v>
      </c>
      <c r="R552" s="107" t="s">
        <v>2220</v>
      </c>
      <c r="T552" s="65">
        <f>$YF$826</f>
        <v>2385.7999999999997</v>
      </c>
      <c r="U552" s="451" t="s">
        <v>641</v>
      </c>
      <c r="V552" s="107" t="s">
        <v>3626</v>
      </c>
      <c r="X552" s="65">
        <f>$BBQ$832</f>
        <v>1582.1999999999998</v>
      </c>
      <c r="Y552" s="451" t="s">
        <v>641</v>
      </c>
      <c r="Z552" s="107" t="s">
        <v>2732</v>
      </c>
      <c r="AB552" s="65">
        <f>$ANU$838</f>
        <v>1088.1999999999998</v>
      </c>
      <c r="AC552" s="451" t="s">
        <v>641</v>
      </c>
      <c r="AD552" s="285" t="s">
        <v>37</v>
      </c>
      <c r="AF552" s="65">
        <f>$EV$844</f>
        <v>746.4</v>
      </c>
      <c r="AG552" s="451" t="s">
        <v>641</v>
      </c>
      <c r="AH552" s="285" t="s">
        <v>1664</v>
      </c>
      <c r="AJ552" s="65">
        <f>$QG$850</f>
        <v>541.6</v>
      </c>
      <c r="AK552" s="451" t="s">
        <v>641</v>
      </c>
      <c r="AL552" s="106" t="s">
        <v>1342</v>
      </c>
      <c r="AN552" s="65">
        <f>$IH$856</f>
        <v>440.70000000000005</v>
      </c>
      <c r="AO552" s="451" t="s">
        <v>641</v>
      </c>
      <c r="AP552" s="107" t="s">
        <v>2203</v>
      </c>
      <c r="AR552" s="65">
        <f>$WM$862</f>
        <v>786.4</v>
      </c>
      <c r="AS552" s="451" t="s">
        <v>641</v>
      </c>
      <c r="AT552" s="106" t="s">
        <v>1351</v>
      </c>
      <c r="AW552" s="65">
        <f>$AI$868</f>
        <v>633.70000000000005</v>
      </c>
    </row>
    <row r="553" spans="1:49" s="34" customFormat="1" ht="15.75" customHeight="1">
      <c r="A553" s="451" t="s">
        <v>642</v>
      </c>
      <c r="B553" s="107" t="s">
        <v>2721</v>
      </c>
      <c r="D553" s="65">
        <f>$AIY$802</f>
        <v>6006</v>
      </c>
      <c r="E553" s="451" t="s">
        <v>642</v>
      </c>
      <c r="F553" s="284" t="s">
        <v>3640</v>
      </c>
      <c r="H553" s="65">
        <f>$BGV$808</f>
        <v>4583.1000000000004</v>
      </c>
      <c r="I553" s="451" t="s">
        <v>642</v>
      </c>
      <c r="J553" s="285" t="s">
        <v>25</v>
      </c>
      <c r="L553" s="65">
        <f>$BA$814</f>
        <v>4029.3</v>
      </c>
      <c r="M553" s="451" t="s">
        <v>642</v>
      </c>
      <c r="N553" s="285" t="s">
        <v>23</v>
      </c>
      <c r="P553" s="65">
        <f>$OW$820</f>
        <v>1665.3</v>
      </c>
      <c r="Q553" s="451" t="s">
        <v>642</v>
      </c>
      <c r="R553" s="284" t="s">
        <v>3635</v>
      </c>
      <c r="T553" s="65">
        <f>$BET$826</f>
        <v>2381</v>
      </c>
      <c r="U553" s="451" t="s">
        <v>642</v>
      </c>
      <c r="V553" s="107" t="s">
        <v>2714</v>
      </c>
      <c r="X553" s="65">
        <f>$AHO$832</f>
        <v>1576.6000000000001</v>
      </c>
      <c r="Y553" s="451" t="s">
        <v>642</v>
      </c>
      <c r="Z553" s="285" t="s">
        <v>1654</v>
      </c>
      <c r="AB553" s="65">
        <f>$YX$838</f>
        <v>1087.9000000000001</v>
      </c>
      <c r="AC553" s="451" t="s">
        <v>642</v>
      </c>
      <c r="AD553" s="107" t="s">
        <v>2716</v>
      </c>
      <c r="AF553" s="65">
        <f>$ANC$844</f>
        <v>746.09999999999991</v>
      </c>
      <c r="AG553" s="451" t="s">
        <v>642</v>
      </c>
      <c r="AH553" s="284" t="s">
        <v>3621</v>
      </c>
      <c r="AJ553" s="65">
        <f>$AZX$850</f>
        <v>537.79999999999995</v>
      </c>
      <c r="AK553" s="451" t="s">
        <v>642</v>
      </c>
      <c r="AL553" s="285" t="s">
        <v>1654</v>
      </c>
      <c r="AN553" s="65">
        <f>$YX$856</f>
        <v>434.3</v>
      </c>
      <c r="AO553" s="451" t="s">
        <v>642</v>
      </c>
      <c r="AP553" s="107" t="s">
        <v>2720</v>
      </c>
      <c r="AR553" s="65">
        <f>$AMT$862</f>
        <v>784.2</v>
      </c>
      <c r="AS553" s="451" t="s">
        <v>642</v>
      </c>
      <c r="AT553" s="107" t="s">
        <v>2722</v>
      </c>
      <c r="AW553" s="65">
        <f>$AGE$868</f>
        <v>632.69999999999982</v>
      </c>
    </row>
    <row r="554" spans="1:49" s="34" customFormat="1" ht="15.75" customHeight="1">
      <c r="A554" s="451" t="s">
        <v>644</v>
      </c>
      <c r="B554" s="107" t="s">
        <v>2195</v>
      </c>
      <c r="D554" s="65">
        <f>$XN$802</f>
        <v>6002.7</v>
      </c>
      <c r="E554" s="451" t="s">
        <v>644</v>
      </c>
      <c r="F554" s="284" t="s">
        <v>3633</v>
      </c>
      <c r="H554" s="65">
        <f>$BEB$808</f>
        <v>4564.1000000000004</v>
      </c>
      <c r="I554" s="451" t="s">
        <v>644</v>
      </c>
      <c r="J554" s="107" t="s">
        <v>2706</v>
      </c>
      <c r="L554" s="65">
        <f>$ALJ$814</f>
        <v>3992.4</v>
      </c>
      <c r="M554" s="451" t="s">
        <v>644</v>
      </c>
      <c r="N554" s="284" t="s">
        <v>142</v>
      </c>
      <c r="P554" s="65">
        <f>$DU$820</f>
        <v>1659.8999999999999</v>
      </c>
      <c r="Q554" s="451" t="s">
        <v>644</v>
      </c>
      <c r="R554" s="284" t="s">
        <v>3622</v>
      </c>
      <c r="T554" s="65">
        <f>$BAG$826</f>
        <v>2379.9</v>
      </c>
      <c r="U554" s="451" t="s">
        <v>644</v>
      </c>
      <c r="V554" s="284" t="s">
        <v>3620</v>
      </c>
      <c r="X554" s="65">
        <f>$AZO$832</f>
        <v>1554.4</v>
      </c>
      <c r="Y554" s="451" t="s">
        <v>644</v>
      </c>
      <c r="Z554" s="107" t="s">
        <v>154</v>
      </c>
      <c r="AB554" s="65">
        <f>$AR$838</f>
        <v>1086.5999999999999</v>
      </c>
      <c r="AC554" s="451" t="s">
        <v>644</v>
      </c>
      <c r="AD554" s="107" t="s">
        <v>154</v>
      </c>
      <c r="AF554" s="65">
        <f>$AR$844</f>
        <v>741.7</v>
      </c>
      <c r="AG554" s="451" t="s">
        <v>644</v>
      </c>
      <c r="AH554" s="107" t="s">
        <v>2217</v>
      </c>
      <c r="AJ554" s="65">
        <f>$AAH$850</f>
        <v>537.6</v>
      </c>
      <c r="AK554" s="451" t="s">
        <v>644</v>
      </c>
      <c r="AL554" s="285" t="s">
        <v>1690</v>
      </c>
      <c r="AN554" s="65">
        <f>$ZG$856</f>
        <v>429.9</v>
      </c>
      <c r="AO554" s="451" t="s">
        <v>644</v>
      </c>
      <c r="AP554" s="107" t="s">
        <v>658</v>
      </c>
      <c r="AR554" s="65">
        <f>$KA$862</f>
        <v>775</v>
      </c>
      <c r="AS554" s="451" t="s">
        <v>644</v>
      </c>
      <c r="AT554" s="284" t="s">
        <v>3627</v>
      </c>
      <c r="AW554" s="65">
        <f>$BBZ$868</f>
        <v>630.6</v>
      </c>
    </row>
    <row r="555" spans="1:49" s="34" customFormat="1" ht="15.75" customHeight="1">
      <c r="A555" s="451" t="s">
        <v>650</v>
      </c>
      <c r="B555" s="285" t="s">
        <v>1664</v>
      </c>
      <c r="D555" s="65">
        <f>$QG$802</f>
        <v>6002.7</v>
      </c>
      <c r="E555" s="451" t="s">
        <v>650</v>
      </c>
      <c r="F555" s="107" t="s">
        <v>2731</v>
      </c>
      <c r="H555" s="65">
        <f>$AQO$808</f>
        <v>4559.8</v>
      </c>
      <c r="I555" s="451" t="s">
        <v>650</v>
      </c>
      <c r="J555" s="284" t="s">
        <v>3623</v>
      </c>
      <c r="L555" s="65">
        <f>$BAP$814</f>
        <v>3939.2999999999993</v>
      </c>
      <c r="M555" s="451" t="s">
        <v>650</v>
      </c>
      <c r="N555" s="285" t="s">
        <v>31</v>
      </c>
      <c r="P555" s="65">
        <f>$CB$820</f>
        <v>1655.4</v>
      </c>
      <c r="Q555" s="451" t="s">
        <v>650</v>
      </c>
      <c r="R555" s="106" t="s">
        <v>1344</v>
      </c>
      <c r="T555" s="65">
        <f>$GX$826</f>
        <v>2364.7000000000003</v>
      </c>
      <c r="U555" s="451" t="s">
        <v>650</v>
      </c>
      <c r="V555" s="107" t="s">
        <v>2202</v>
      </c>
      <c r="X555" s="65">
        <f>$YO$832</f>
        <v>1548.2</v>
      </c>
      <c r="Y555" s="451" t="s">
        <v>650</v>
      </c>
      <c r="Z555" s="107" t="s">
        <v>2719</v>
      </c>
      <c r="AB555" s="65">
        <f>$AHX$838</f>
        <v>1086.0999999999999</v>
      </c>
      <c r="AC555" s="451" t="s">
        <v>650</v>
      </c>
      <c r="AD555" s="284" t="s">
        <v>3617</v>
      </c>
      <c r="AF555" s="65">
        <f>$AYE$844</f>
        <v>737.00000000000011</v>
      </c>
      <c r="AG555" s="451" t="s">
        <v>650</v>
      </c>
      <c r="AH555" s="285" t="s">
        <v>1649</v>
      </c>
      <c r="AJ555" s="65">
        <f>$KS$850</f>
        <v>535.20000000000005</v>
      </c>
      <c r="AK555" s="451" t="s">
        <v>650</v>
      </c>
      <c r="AL555" s="285" t="s">
        <v>15</v>
      </c>
      <c r="AN555" s="65">
        <f>$LB$856</f>
        <v>428</v>
      </c>
      <c r="AO555" s="451" t="s">
        <v>650</v>
      </c>
      <c r="AP555" s="285" t="s">
        <v>33</v>
      </c>
      <c r="AR555" s="65">
        <f>$CK$862</f>
        <v>773.5</v>
      </c>
      <c r="AS555" s="451" t="s">
        <v>650</v>
      </c>
      <c r="AT555" s="107" t="s">
        <v>2723</v>
      </c>
      <c r="AW555" s="65">
        <f>$APE$868</f>
        <v>609.80000000000007</v>
      </c>
    </row>
    <row r="556" spans="1:49" s="34" customFormat="1" ht="15.75" customHeight="1">
      <c r="A556" s="451" t="s">
        <v>652</v>
      </c>
      <c r="B556" s="107" t="s">
        <v>683</v>
      </c>
      <c r="D556" s="65">
        <f>$Z$802</f>
        <v>6002.7</v>
      </c>
      <c r="E556" s="451" t="s">
        <v>652</v>
      </c>
      <c r="F556" s="107" t="s">
        <v>675</v>
      </c>
      <c r="H556" s="65">
        <f>$MC$808</f>
        <v>4554.3999999999996</v>
      </c>
      <c r="I556" s="451" t="s">
        <v>652</v>
      </c>
      <c r="J556" s="107" t="s">
        <v>2198</v>
      </c>
      <c r="L556" s="65">
        <f>$ABR$814</f>
        <v>3918.6</v>
      </c>
      <c r="M556" s="451" t="s">
        <v>652</v>
      </c>
      <c r="N556" s="107" t="s">
        <v>2725</v>
      </c>
      <c r="P556" s="65">
        <f>$AKI$820</f>
        <v>1655.1000000000001</v>
      </c>
      <c r="Q556" s="451" t="s">
        <v>652</v>
      </c>
      <c r="R556" s="285" t="s">
        <v>1664</v>
      </c>
      <c r="T556" s="65">
        <f>$QG$826</f>
        <v>2362.7000000000003</v>
      </c>
      <c r="U556" s="451" t="s">
        <v>652</v>
      </c>
      <c r="V556" s="284" t="s">
        <v>3622</v>
      </c>
      <c r="X556" s="65">
        <f>$BAG$832</f>
        <v>1543.2999999999997</v>
      </c>
      <c r="Y556" s="451" t="s">
        <v>652</v>
      </c>
      <c r="Z556" s="285" t="s">
        <v>17</v>
      </c>
      <c r="AB556" s="65">
        <f>$EM$838</f>
        <v>1077.8</v>
      </c>
      <c r="AC556" s="451" t="s">
        <v>652</v>
      </c>
      <c r="AD556" s="285" t="s">
        <v>31</v>
      </c>
      <c r="AF556" s="65">
        <f>$CB$844</f>
        <v>736.1</v>
      </c>
      <c r="AG556" s="451" t="s">
        <v>652</v>
      </c>
      <c r="AH556" s="284" t="s">
        <v>3633</v>
      </c>
      <c r="AJ556" s="65">
        <f>$BEB$850</f>
        <v>534.70000000000005</v>
      </c>
      <c r="AK556" s="451" t="s">
        <v>652</v>
      </c>
      <c r="AL556" s="107" t="s">
        <v>704</v>
      </c>
      <c r="AN556" s="65">
        <f>$DC$856</f>
        <v>428</v>
      </c>
      <c r="AO556" s="451" t="s">
        <v>652</v>
      </c>
      <c r="AP556" s="285" t="s">
        <v>25</v>
      </c>
      <c r="AR556" s="65">
        <f>$BA$862</f>
        <v>770.90000000000009</v>
      </c>
      <c r="AS556" s="451" t="s">
        <v>652</v>
      </c>
      <c r="AT556" s="284" t="s">
        <v>3634</v>
      </c>
      <c r="AW556" s="65">
        <f>$BEK$868</f>
        <v>599.29999999999995</v>
      </c>
    </row>
    <row r="557" spans="1:49" s="34" customFormat="1" ht="15.75" customHeight="1">
      <c r="A557" s="451" t="s">
        <v>655</v>
      </c>
      <c r="B557" s="107" t="s">
        <v>3630</v>
      </c>
      <c r="D557" s="65">
        <f>$BDA$802</f>
        <v>5987.9</v>
      </c>
      <c r="E557" s="451" t="s">
        <v>655</v>
      </c>
      <c r="F557" s="284" t="s">
        <v>3638</v>
      </c>
      <c r="H557" s="65">
        <f>$BFU$808</f>
        <v>4532.4000000000005</v>
      </c>
      <c r="I557" s="451" t="s">
        <v>655</v>
      </c>
      <c r="J557" s="107" t="s">
        <v>2723</v>
      </c>
      <c r="L557" s="65">
        <f>$APE$814</f>
        <v>3855.3999999999996</v>
      </c>
      <c r="M557" s="451" t="s">
        <v>655</v>
      </c>
      <c r="N557" s="107" t="s">
        <v>687</v>
      </c>
      <c r="P557" s="65">
        <f>$BS$820</f>
        <v>1652.6000000000001</v>
      </c>
      <c r="Q557" s="451" t="s">
        <v>655</v>
      </c>
      <c r="R557" s="107" t="s">
        <v>2210</v>
      </c>
      <c r="T557" s="65">
        <f>$XE$826</f>
        <v>2338.6</v>
      </c>
      <c r="U557" s="451" t="s">
        <v>655</v>
      </c>
      <c r="V557" s="284" t="s">
        <v>3640</v>
      </c>
      <c r="X557" s="65">
        <f>$BGV$832</f>
        <v>1541.1</v>
      </c>
      <c r="Y557" s="451" t="s">
        <v>655</v>
      </c>
      <c r="Z557" s="107" t="s">
        <v>651</v>
      </c>
      <c r="AB557" s="65">
        <f>$DL$838</f>
        <v>1073</v>
      </c>
      <c r="AC557" s="451" t="s">
        <v>655</v>
      </c>
      <c r="AD557" s="107" t="s">
        <v>654</v>
      </c>
      <c r="AF557" s="65">
        <f>$HP$844</f>
        <v>734.3</v>
      </c>
      <c r="AG557" s="451" t="s">
        <v>655</v>
      </c>
      <c r="AH557" s="107" t="s">
        <v>2707</v>
      </c>
      <c r="AJ557" s="65">
        <f>$AMK$850</f>
        <v>534.40000000000009</v>
      </c>
      <c r="AK557" s="451" t="s">
        <v>655</v>
      </c>
      <c r="AL557" s="106" t="s">
        <v>1343</v>
      </c>
      <c r="AN557" s="65">
        <f>$IQ$856</f>
        <v>427.70000000000005</v>
      </c>
      <c r="AO557" s="451" t="s">
        <v>655</v>
      </c>
      <c r="AP557" s="285" t="s">
        <v>1668</v>
      </c>
      <c r="AR557" s="65">
        <f>$PF$862</f>
        <v>692.4</v>
      </c>
      <c r="AS557" s="451" t="s">
        <v>655</v>
      </c>
      <c r="AT557" s="107" t="s">
        <v>2716</v>
      </c>
      <c r="AW557" s="65">
        <f>$ANC$868</f>
        <v>592.29999999999984</v>
      </c>
    </row>
    <row r="558" spans="1:49" s="34" customFormat="1" ht="15.75" customHeight="1">
      <c r="A558" s="451" t="s">
        <v>656</v>
      </c>
      <c r="B558" s="284" t="s">
        <v>142</v>
      </c>
      <c r="D558" s="65">
        <f>$DU$802</f>
        <v>5987.9</v>
      </c>
      <c r="E558" s="451" t="s">
        <v>656</v>
      </c>
      <c r="F558" s="107" t="s">
        <v>2729</v>
      </c>
      <c r="H558" s="65">
        <f>$AOD$808</f>
        <v>4518.2</v>
      </c>
      <c r="I558" s="451" t="s">
        <v>656</v>
      </c>
      <c r="J558" s="285" t="s">
        <v>2325</v>
      </c>
      <c r="L558" s="65">
        <f>$OE$814</f>
        <v>3846.8</v>
      </c>
      <c r="M558" s="451" t="s">
        <v>656</v>
      </c>
      <c r="N558" s="107" t="s">
        <v>2729</v>
      </c>
      <c r="P558" s="65">
        <f>$AOD$820</f>
        <v>1651.9</v>
      </c>
      <c r="Q558" s="451" t="s">
        <v>656</v>
      </c>
      <c r="R558" s="285" t="s">
        <v>1753</v>
      </c>
      <c r="T558" s="65">
        <f>$NM$826</f>
        <v>2332.6</v>
      </c>
      <c r="U558" s="451" t="s">
        <v>656</v>
      </c>
      <c r="V558" s="284" t="s">
        <v>3631</v>
      </c>
      <c r="X558" s="65">
        <f>$BDJ$832</f>
        <v>1537.3</v>
      </c>
      <c r="Y558" s="451" t="s">
        <v>656</v>
      </c>
      <c r="Z558" s="107" t="s">
        <v>180</v>
      </c>
      <c r="AB558" s="65">
        <f>$ZP$838</f>
        <v>1072.7</v>
      </c>
      <c r="AC558" s="451" t="s">
        <v>656</v>
      </c>
      <c r="AD558" s="106" t="s">
        <v>1351</v>
      </c>
      <c r="AF558" s="65">
        <f>$AI$844</f>
        <v>726.4</v>
      </c>
      <c r="AG558" s="451" t="s">
        <v>656</v>
      </c>
      <c r="AH558" s="285" t="s">
        <v>1665</v>
      </c>
      <c r="AJ558" s="65">
        <f>$VU$850</f>
        <v>533.30000000000007</v>
      </c>
      <c r="AK558" s="451" t="s">
        <v>656</v>
      </c>
      <c r="AL558" s="285" t="s">
        <v>1</v>
      </c>
      <c r="AN558" s="65">
        <f>$UK$856</f>
        <v>427.59999999999997</v>
      </c>
      <c r="AO558" s="451" t="s">
        <v>656</v>
      </c>
      <c r="AP558" s="106" t="s">
        <v>1342</v>
      </c>
      <c r="AR558" s="65">
        <f>$IH$862</f>
        <v>686.9</v>
      </c>
      <c r="AS558" s="451" t="s">
        <v>656</v>
      </c>
      <c r="AT558" s="107" t="s">
        <v>2721</v>
      </c>
      <c r="AW558" s="65">
        <f>$AIY$868</f>
        <v>592.29999999999984</v>
      </c>
    </row>
    <row r="559" spans="1:49" s="34" customFormat="1" ht="15.75" customHeight="1">
      <c r="A559" s="451" t="s">
        <v>659</v>
      </c>
      <c r="B559" s="107" t="s">
        <v>2216</v>
      </c>
      <c r="D559" s="65">
        <f>$TA$802</f>
        <v>5985.8</v>
      </c>
      <c r="E559" s="451" t="s">
        <v>659</v>
      </c>
      <c r="F559" s="284" t="s">
        <v>3622</v>
      </c>
      <c r="H559" s="65">
        <f>$BAG$808</f>
        <v>4479.5</v>
      </c>
      <c r="I559" s="451" t="s">
        <v>659</v>
      </c>
      <c r="J559" s="107" t="s">
        <v>638</v>
      </c>
      <c r="L559" s="65">
        <f>$JI$814</f>
        <v>3828.8</v>
      </c>
      <c r="M559" s="451" t="s">
        <v>659</v>
      </c>
      <c r="N559" s="107" t="s">
        <v>2714</v>
      </c>
      <c r="P559" s="65">
        <f>$AHO$820</f>
        <v>1637.8</v>
      </c>
      <c r="Q559" s="451" t="s">
        <v>659</v>
      </c>
      <c r="R559" s="107" t="s">
        <v>651</v>
      </c>
      <c r="T559" s="65">
        <f>$DL$826</f>
        <v>2331.1999999999998</v>
      </c>
      <c r="U559" s="451" t="s">
        <v>659</v>
      </c>
      <c r="V559" s="284" t="s">
        <v>3648</v>
      </c>
      <c r="X559" s="65">
        <f>$AZF$832</f>
        <v>1536</v>
      </c>
      <c r="Y559" s="451" t="s">
        <v>659</v>
      </c>
      <c r="Z559" s="107" t="s">
        <v>3630</v>
      </c>
      <c r="AB559" s="65">
        <f>$BDA$838</f>
        <v>1070.2</v>
      </c>
      <c r="AC559" s="451" t="s">
        <v>659</v>
      </c>
      <c r="AD559" s="107" t="s">
        <v>2200</v>
      </c>
      <c r="AF559" s="65">
        <f>$ZY$844</f>
        <v>719.80000000000007</v>
      </c>
      <c r="AG559" s="451" t="s">
        <v>659</v>
      </c>
      <c r="AH559" s="285" t="s">
        <v>1656</v>
      </c>
      <c r="AJ559" s="65">
        <f>$ASH$850</f>
        <v>530.4</v>
      </c>
      <c r="AK559" s="451" t="s">
        <v>659</v>
      </c>
      <c r="AL559" s="107" t="s">
        <v>2725</v>
      </c>
      <c r="AN559" s="65">
        <f>$AKI$856</f>
        <v>426.2</v>
      </c>
      <c r="AO559" s="451" t="s">
        <v>659</v>
      </c>
      <c r="AP559" s="284" t="s">
        <v>3625</v>
      </c>
      <c r="AR559" s="65">
        <f>$BBH$862</f>
        <v>679.80000000000007</v>
      </c>
      <c r="AS559" s="451" t="s">
        <v>659</v>
      </c>
      <c r="AT559" s="107" t="s">
        <v>700</v>
      </c>
      <c r="AW559" s="65">
        <f>$NV$868</f>
        <v>592.1</v>
      </c>
    </row>
    <row r="560" spans="1:49" s="34" customFormat="1" ht="15.75" customHeight="1">
      <c r="A560" s="451" t="s">
        <v>661</v>
      </c>
      <c r="B560" s="285" t="s">
        <v>1658</v>
      </c>
      <c r="D560" s="65">
        <f>$ON$802</f>
        <v>5981.1</v>
      </c>
      <c r="E560" s="451" t="s">
        <v>661</v>
      </c>
      <c r="F560" s="107" t="s">
        <v>700</v>
      </c>
      <c r="H560" s="65">
        <f>$NV$808</f>
        <v>4476.3</v>
      </c>
      <c r="I560" s="451" t="s">
        <v>661</v>
      </c>
      <c r="J560" s="107" t="s">
        <v>141</v>
      </c>
      <c r="L560" s="65">
        <f>$GO$814</f>
        <v>3828.2000000000003</v>
      </c>
      <c r="M560" s="451" t="s">
        <v>661</v>
      </c>
      <c r="N560" s="107" t="s">
        <v>2706</v>
      </c>
      <c r="P560" s="65">
        <f>$ALJ$820</f>
        <v>1633.1</v>
      </c>
      <c r="Q560" s="451" t="s">
        <v>661</v>
      </c>
      <c r="R560" s="107" t="s">
        <v>2722</v>
      </c>
      <c r="T560" s="65">
        <f>$AGE$826</f>
        <v>2331.1999999999998</v>
      </c>
      <c r="U560" s="451" t="s">
        <v>661</v>
      </c>
      <c r="V560" s="284" t="s">
        <v>143</v>
      </c>
      <c r="X560" s="65">
        <f>$FN$832</f>
        <v>1528.6999999999998</v>
      </c>
      <c r="Y560" s="451" t="s">
        <v>661</v>
      </c>
      <c r="Z560" s="106" t="s">
        <v>1349</v>
      </c>
      <c r="AB560" s="65">
        <f>$LT$838</f>
        <v>1064.8</v>
      </c>
      <c r="AC560" s="451" t="s">
        <v>661</v>
      </c>
      <c r="AD560" s="285" t="s">
        <v>1666</v>
      </c>
      <c r="AF560" s="65">
        <f>$ND$844</f>
        <v>719</v>
      </c>
      <c r="AG560" s="451" t="s">
        <v>661</v>
      </c>
      <c r="AH560" s="285" t="s">
        <v>17</v>
      </c>
      <c r="AJ560" s="65">
        <f>$EM$850</f>
        <v>528.00000000000011</v>
      </c>
      <c r="AK560" s="451" t="s">
        <v>661</v>
      </c>
      <c r="AL560" s="285" t="s">
        <v>1658</v>
      </c>
      <c r="AN560" s="65">
        <f>$ON$856</f>
        <v>422.20000000000005</v>
      </c>
      <c r="AO560" s="451" t="s">
        <v>661</v>
      </c>
      <c r="AP560" s="107" t="s">
        <v>2727</v>
      </c>
      <c r="AR560" s="65">
        <f>$AGN$862</f>
        <v>666.69999999999993</v>
      </c>
      <c r="AS560" s="451" t="s">
        <v>661</v>
      </c>
      <c r="AT560" s="107" t="s">
        <v>667</v>
      </c>
      <c r="AW560" s="65">
        <f>$JR$868</f>
        <v>585.6</v>
      </c>
    </row>
    <row r="561" spans="1:49" s="34" customFormat="1" ht="15.75" customHeight="1">
      <c r="A561" s="451" t="s">
        <v>666</v>
      </c>
      <c r="B561" s="284" t="s">
        <v>3614</v>
      </c>
      <c r="D561" s="65">
        <f>$AXD$802</f>
        <v>5978.5</v>
      </c>
      <c r="E561" s="451" t="s">
        <v>666</v>
      </c>
      <c r="F561" s="284" t="s">
        <v>142</v>
      </c>
      <c r="H561" s="65">
        <f>$DU$808</f>
        <v>4475</v>
      </c>
      <c r="I561" s="451" t="s">
        <v>666</v>
      </c>
      <c r="J561" s="107" t="s">
        <v>2195</v>
      </c>
      <c r="L561" s="65">
        <f>$XN$814</f>
        <v>3811.6500000000005</v>
      </c>
      <c r="M561" s="451" t="s">
        <v>666</v>
      </c>
      <c r="N561" s="107" t="s">
        <v>683</v>
      </c>
      <c r="P561" s="65">
        <f>$Z$820</f>
        <v>1622.4</v>
      </c>
      <c r="Q561" s="451" t="s">
        <v>666</v>
      </c>
      <c r="R561" s="285" t="s">
        <v>15</v>
      </c>
      <c r="T561" s="65">
        <f>$LB$826</f>
        <v>2302.2999999999997</v>
      </c>
      <c r="U561" s="451" t="s">
        <v>666</v>
      </c>
      <c r="V561" s="107" t="s">
        <v>2706</v>
      </c>
      <c r="X561" s="65">
        <f>$ALJ$832</f>
        <v>1527.3999999999999</v>
      </c>
      <c r="Y561" s="451" t="s">
        <v>666</v>
      </c>
      <c r="Z561" s="107" t="s">
        <v>2727</v>
      </c>
      <c r="AB561" s="65">
        <f>$AGN$838</f>
        <v>1056.75</v>
      </c>
      <c r="AC561" s="451" t="s">
        <v>666</v>
      </c>
      <c r="AD561" s="107" t="s">
        <v>2216</v>
      </c>
      <c r="AF561" s="65">
        <f>$TA$844</f>
        <v>719</v>
      </c>
      <c r="AG561" s="451" t="s">
        <v>666</v>
      </c>
      <c r="AH561" s="107" t="s">
        <v>2715</v>
      </c>
      <c r="AJ561" s="65">
        <f>$AOV$850</f>
        <v>524.6</v>
      </c>
      <c r="AK561" s="451" t="s">
        <v>666</v>
      </c>
      <c r="AL561" s="107" t="s">
        <v>2724</v>
      </c>
      <c r="AN561" s="65">
        <f>$AIP$856</f>
        <v>417.1</v>
      </c>
      <c r="AO561" s="451" t="s">
        <v>666</v>
      </c>
      <c r="AP561" s="107" t="s">
        <v>153</v>
      </c>
      <c r="AR561" s="65">
        <f>$SR$862</f>
        <v>659.8</v>
      </c>
      <c r="AS561" s="451" t="s">
        <v>666</v>
      </c>
      <c r="AT561" s="107" t="s">
        <v>704</v>
      </c>
      <c r="AW561" s="65">
        <f>$DC$868</f>
        <v>557.70000000000005</v>
      </c>
    </row>
    <row r="562" spans="1:49" s="34" customFormat="1" ht="15.75" customHeight="1">
      <c r="A562" s="451" t="s">
        <v>670</v>
      </c>
      <c r="B562" s="107" t="s">
        <v>2201</v>
      </c>
      <c r="D562" s="65">
        <f>$ABI$802</f>
        <v>5978.5</v>
      </c>
      <c r="E562" s="451" t="s">
        <v>670</v>
      </c>
      <c r="F562" s="107" t="s">
        <v>2716</v>
      </c>
      <c r="H562" s="65">
        <f>$ANC$808</f>
        <v>4474.5</v>
      </c>
      <c r="I562" s="451" t="s">
        <v>670</v>
      </c>
      <c r="J562" s="285" t="s">
        <v>1</v>
      </c>
      <c r="L562" s="65">
        <f>$UK$814</f>
        <v>3797</v>
      </c>
      <c r="M562" s="451" t="s">
        <v>670</v>
      </c>
      <c r="N562" s="107" t="s">
        <v>2711</v>
      </c>
      <c r="P562" s="65">
        <f>$AHF$820</f>
        <v>1609.4</v>
      </c>
      <c r="Q562" s="451" t="s">
        <v>670</v>
      </c>
      <c r="R562" s="106" t="s">
        <v>1351</v>
      </c>
      <c r="T562" s="65">
        <f>$AI$826</f>
        <v>2294</v>
      </c>
      <c r="U562" s="451" t="s">
        <v>670</v>
      </c>
      <c r="V562" s="107" t="s">
        <v>162</v>
      </c>
      <c r="X562" s="65">
        <f>$HG$832</f>
        <v>1511.5</v>
      </c>
      <c r="Y562" s="451" t="s">
        <v>670</v>
      </c>
      <c r="Z562" s="284" t="s">
        <v>3639</v>
      </c>
      <c r="AB562" s="65">
        <f>$BGM$838</f>
        <v>1054.8999999999999</v>
      </c>
      <c r="AC562" s="451" t="s">
        <v>670</v>
      </c>
      <c r="AD562" s="285" t="s">
        <v>1665</v>
      </c>
      <c r="AF562" s="65">
        <f>$VU$844</f>
        <v>717.8</v>
      </c>
      <c r="AG562" s="451" t="s">
        <v>670</v>
      </c>
      <c r="AH562" s="284" t="s">
        <v>142</v>
      </c>
      <c r="AJ562" s="65">
        <f>$DU$850</f>
        <v>518.20000000000005</v>
      </c>
      <c r="AK562" s="451" t="s">
        <v>670</v>
      </c>
      <c r="AL562" s="107" t="s">
        <v>2733</v>
      </c>
      <c r="AN562" s="65">
        <f>$ALS$856</f>
        <v>413.7</v>
      </c>
      <c r="AO562" s="451" t="s">
        <v>670</v>
      </c>
      <c r="AP562" s="284" t="s">
        <v>3629</v>
      </c>
      <c r="AR562" s="65">
        <f>$BCR$862</f>
        <v>654.1</v>
      </c>
      <c r="AS562" s="451" t="s">
        <v>670</v>
      </c>
      <c r="AT562" s="107" t="s">
        <v>2719</v>
      </c>
      <c r="AW562" s="65">
        <f>$AHX$868</f>
        <v>557.20000000000005</v>
      </c>
    </row>
    <row r="563" spans="1:49" s="34" customFormat="1" ht="15.75" customHeight="1">
      <c r="A563" s="451" t="s">
        <v>671</v>
      </c>
      <c r="B563" s="107" t="s">
        <v>2196</v>
      </c>
      <c r="D563" s="65">
        <f>$WV$802</f>
        <v>5974.4999999999991</v>
      </c>
      <c r="E563" s="451" t="s">
        <v>671</v>
      </c>
      <c r="F563" s="284" t="s">
        <v>3618</v>
      </c>
      <c r="H563" s="65">
        <f>$AYN$808</f>
        <v>4473.3</v>
      </c>
      <c r="I563" s="451" t="s">
        <v>671</v>
      </c>
      <c r="J563" s="106" t="s">
        <v>1344</v>
      </c>
      <c r="L563" s="65">
        <f>$GX$814</f>
        <v>3795</v>
      </c>
      <c r="M563" s="451" t="s">
        <v>671</v>
      </c>
      <c r="N563" s="284" t="s">
        <v>143</v>
      </c>
      <c r="P563" s="65">
        <f>$FN$820</f>
        <v>1574.2</v>
      </c>
      <c r="Q563" s="451" t="s">
        <v>671</v>
      </c>
      <c r="R563" s="107" t="s">
        <v>2725</v>
      </c>
      <c r="T563" s="65">
        <f>$AKI$826</f>
        <v>2285.9</v>
      </c>
      <c r="U563" s="451" t="s">
        <v>671</v>
      </c>
      <c r="V563" s="107" t="s">
        <v>2727</v>
      </c>
      <c r="X563" s="65">
        <f>$AGN$832</f>
        <v>1493.5</v>
      </c>
      <c r="Y563" s="451" t="s">
        <v>671</v>
      </c>
      <c r="Z563" s="284" t="s">
        <v>3635</v>
      </c>
      <c r="AB563" s="65">
        <f>$BET$838</f>
        <v>1046.2</v>
      </c>
      <c r="AC563" s="451" t="s">
        <v>671</v>
      </c>
      <c r="AD563" s="106" t="s">
        <v>1349</v>
      </c>
      <c r="AF563" s="65">
        <f>$LT$844</f>
        <v>713.4</v>
      </c>
      <c r="AG563" s="451" t="s">
        <v>671</v>
      </c>
      <c r="AH563" s="107" t="s">
        <v>2203</v>
      </c>
      <c r="AJ563" s="65">
        <f>$WM$850</f>
        <v>517.70000000000005</v>
      </c>
      <c r="AK563" s="451" t="s">
        <v>671</v>
      </c>
      <c r="AL563" s="107" t="s">
        <v>2712</v>
      </c>
      <c r="AN563" s="65">
        <f>$AJZ$856</f>
        <v>409.6</v>
      </c>
      <c r="AO563" s="451" t="s">
        <v>671</v>
      </c>
      <c r="AP563" s="285" t="s">
        <v>1657</v>
      </c>
      <c r="AR563" s="65">
        <f>$TS$862</f>
        <v>652</v>
      </c>
      <c r="AS563" s="451" t="s">
        <v>671</v>
      </c>
      <c r="AT563" s="107" t="s">
        <v>153</v>
      </c>
      <c r="AW563" s="65">
        <f>$SR$868</f>
        <v>549.9</v>
      </c>
    </row>
    <row r="564" spans="1:49" s="34" customFormat="1" ht="15.75" customHeight="1">
      <c r="A564" s="451" t="s">
        <v>672</v>
      </c>
      <c r="B564" s="107" t="s">
        <v>2726</v>
      </c>
      <c r="D564" s="65">
        <f>$APN$802</f>
        <v>5974.4999999999991</v>
      </c>
      <c r="E564" s="451" t="s">
        <v>672</v>
      </c>
      <c r="F564" s="285" t="s">
        <v>33</v>
      </c>
      <c r="H564" s="65">
        <f>$CK$808</f>
        <v>4446.0999999999995</v>
      </c>
      <c r="I564" s="451" t="s">
        <v>672</v>
      </c>
      <c r="J564" s="285" t="s">
        <v>1654</v>
      </c>
      <c r="L564" s="65">
        <f>$YX$814</f>
        <v>3775.2999999999997</v>
      </c>
      <c r="M564" s="451" t="s">
        <v>672</v>
      </c>
      <c r="N564" s="107" t="s">
        <v>639</v>
      </c>
      <c r="P564" s="65">
        <f>$AEC$820</f>
        <v>1558.7</v>
      </c>
      <c r="Q564" s="451" t="s">
        <v>672</v>
      </c>
      <c r="R564" s="284" t="s">
        <v>21</v>
      </c>
      <c r="T564" s="65">
        <f>$Q$826</f>
        <v>2268.4</v>
      </c>
      <c r="U564" s="451" t="s">
        <v>672</v>
      </c>
      <c r="V564" s="107" t="s">
        <v>638</v>
      </c>
      <c r="X564" s="65">
        <f>$JI$832</f>
        <v>1489.5</v>
      </c>
      <c r="Y564" s="451" t="s">
        <v>672</v>
      </c>
      <c r="Z564" s="284" t="s">
        <v>3614</v>
      </c>
      <c r="AB564" s="65">
        <f>$AXD$838</f>
        <v>1045</v>
      </c>
      <c r="AC564" s="451" t="s">
        <v>672</v>
      </c>
      <c r="AD564" s="107" t="s">
        <v>694</v>
      </c>
      <c r="AF564" s="65">
        <f>$RH$844</f>
        <v>708.1</v>
      </c>
      <c r="AG564" s="451" t="s">
        <v>672</v>
      </c>
      <c r="AH564" s="107" t="s">
        <v>2719</v>
      </c>
      <c r="AJ564" s="65">
        <f>$AHX$850</f>
        <v>513.80000000000007</v>
      </c>
      <c r="AK564" s="451" t="s">
        <v>672</v>
      </c>
      <c r="AL564" s="107" t="s">
        <v>2728</v>
      </c>
      <c r="AN564" s="65">
        <f>$AIG$856</f>
        <v>405.2</v>
      </c>
      <c r="AO564" s="451" t="s">
        <v>672</v>
      </c>
      <c r="AP564" s="107" t="s">
        <v>162</v>
      </c>
      <c r="AR564" s="65">
        <f>$HG$862</f>
        <v>638.29999999999995</v>
      </c>
      <c r="AS564" s="451" t="s">
        <v>672</v>
      </c>
      <c r="AT564" s="106" t="s">
        <v>1345</v>
      </c>
      <c r="AW564" s="65">
        <f>$PO$868</f>
        <v>544.5</v>
      </c>
    </row>
    <row r="565" spans="1:49" s="34" customFormat="1" ht="15.75" customHeight="1">
      <c r="A565" s="451" t="s">
        <v>677</v>
      </c>
      <c r="B565" s="106" t="s">
        <v>1342</v>
      </c>
      <c r="D565" s="65">
        <f>$IH$802</f>
        <v>5971.0000000000009</v>
      </c>
      <c r="E565" s="451" t="s">
        <v>677</v>
      </c>
      <c r="F565" s="107" t="s">
        <v>2200</v>
      </c>
      <c r="H565" s="65">
        <f>$ZY$808</f>
        <v>4445.5</v>
      </c>
      <c r="I565" s="451" t="s">
        <v>677</v>
      </c>
      <c r="J565" s="107" t="s">
        <v>653</v>
      </c>
      <c r="L565" s="65">
        <f>$IZ$814</f>
        <v>3752.6</v>
      </c>
      <c r="M565" s="451" t="s">
        <v>677</v>
      </c>
      <c r="N565" s="107" t="s">
        <v>2707</v>
      </c>
      <c r="P565" s="65">
        <f>$AMK$820</f>
        <v>1552.3</v>
      </c>
      <c r="Q565" s="451" t="s">
        <v>677</v>
      </c>
      <c r="R565" s="107" t="s">
        <v>686</v>
      </c>
      <c r="T565" s="65">
        <f>$PX$826</f>
        <v>2251.9</v>
      </c>
      <c r="U565" s="451" t="s">
        <v>677</v>
      </c>
      <c r="V565" s="285" t="s">
        <v>1661</v>
      </c>
      <c r="X565" s="65">
        <f>$CT$832</f>
        <v>1483.7</v>
      </c>
      <c r="Y565" s="451" t="s">
        <v>677</v>
      </c>
      <c r="Z565" s="107" t="s">
        <v>2725</v>
      </c>
      <c r="AB565" s="65">
        <f>$AKI$838</f>
        <v>1032.5999999999999</v>
      </c>
      <c r="AC565" s="451" t="s">
        <v>677</v>
      </c>
      <c r="AD565" s="107" t="s">
        <v>2201</v>
      </c>
      <c r="AF565" s="65">
        <f>$ABI$844</f>
        <v>707.2</v>
      </c>
      <c r="AG565" s="451" t="s">
        <v>677</v>
      </c>
      <c r="AH565" s="107" t="s">
        <v>2718</v>
      </c>
      <c r="AJ565" s="65">
        <f>$AJQ$850</f>
        <v>511</v>
      </c>
      <c r="AK565" s="451" t="s">
        <v>677</v>
      </c>
      <c r="AL565" s="107" t="s">
        <v>2220</v>
      </c>
      <c r="AN565" s="65">
        <f>$YF$856</f>
        <v>404.3</v>
      </c>
      <c r="AO565" s="451" t="s">
        <v>677</v>
      </c>
      <c r="AP565" s="107" t="s">
        <v>651</v>
      </c>
      <c r="AR565" s="65">
        <f>$DL$862</f>
        <v>622.5</v>
      </c>
      <c r="AS565" s="451" t="s">
        <v>677</v>
      </c>
      <c r="AT565" s="107" t="s">
        <v>2720</v>
      </c>
      <c r="AW565" s="65">
        <f>$AMT$868</f>
        <v>536.59999999999991</v>
      </c>
    </row>
    <row r="566" spans="1:49" s="34" customFormat="1" ht="15.75" customHeight="1">
      <c r="A566" s="451" t="s">
        <v>685</v>
      </c>
      <c r="B566" s="107" t="s">
        <v>2727</v>
      </c>
      <c r="D566" s="65">
        <f>$AGN$802</f>
        <v>5971.0000000000009</v>
      </c>
      <c r="E566" s="451" t="s">
        <v>685</v>
      </c>
      <c r="F566" s="107" t="s">
        <v>2722</v>
      </c>
      <c r="H566" s="65">
        <f>$AGE$808</f>
        <v>4441</v>
      </c>
      <c r="I566" s="451" t="s">
        <v>685</v>
      </c>
      <c r="J566" s="284" t="s">
        <v>3622</v>
      </c>
      <c r="L566" s="65">
        <f>$BAG$814</f>
        <v>3706.2</v>
      </c>
      <c r="M566" s="451" t="s">
        <v>685</v>
      </c>
      <c r="N566" s="107" t="s">
        <v>2716</v>
      </c>
      <c r="P566" s="65">
        <f>$ANC$820</f>
        <v>1552.1</v>
      </c>
      <c r="Q566" s="451" t="s">
        <v>685</v>
      </c>
      <c r="R566" s="107" t="s">
        <v>667</v>
      </c>
      <c r="T566" s="65">
        <f>$JR$826</f>
        <v>2244.5</v>
      </c>
      <c r="U566" s="451" t="s">
        <v>685</v>
      </c>
      <c r="V566" s="107" t="s">
        <v>2732</v>
      </c>
      <c r="X566" s="65">
        <f>$ANU$832</f>
        <v>1470.8000000000002</v>
      </c>
      <c r="Y566" s="451" t="s">
        <v>685</v>
      </c>
      <c r="Z566" s="107" t="s">
        <v>2210</v>
      </c>
      <c r="AB566" s="65">
        <f>$XE$838</f>
        <v>1011.6500000000001</v>
      </c>
      <c r="AC566" s="451" t="s">
        <v>685</v>
      </c>
      <c r="AD566" s="107" t="s">
        <v>2193</v>
      </c>
      <c r="AF566" s="65">
        <f>$ASZ$844</f>
        <v>701.6</v>
      </c>
      <c r="AG566" s="451" t="s">
        <v>685</v>
      </c>
      <c r="AH566" s="107" t="s">
        <v>683</v>
      </c>
      <c r="AJ566" s="65">
        <f>$Z$850</f>
        <v>507.3</v>
      </c>
      <c r="AK566" s="451" t="s">
        <v>685</v>
      </c>
      <c r="AL566" s="107" t="s">
        <v>2831</v>
      </c>
      <c r="AN566" s="65">
        <f>$AGW$856</f>
        <v>402.5</v>
      </c>
      <c r="AO566" s="451" t="s">
        <v>685</v>
      </c>
      <c r="AP566" s="107" t="s">
        <v>2721</v>
      </c>
      <c r="AR566" s="65">
        <f>$AIY$862</f>
        <v>622.5</v>
      </c>
      <c r="AS566" s="451" t="s">
        <v>685</v>
      </c>
      <c r="AT566" s="107" t="s">
        <v>2706</v>
      </c>
      <c r="AW566" s="65">
        <f>$ALJ$868</f>
        <v>535.19999999999993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5967.55</v>
      </c>
      <c r="E567" s="451" t="s">
        <v>689</v>
      </c>
      <c r="F567" s="107" t="s">
        <v>2202</v>
      </c>
      <c r="H567" s="65">
        <f>$YO$808</f>
        <v>4433.5</v>
      </c>
      <c r="I567" s="451" t="s">
        <v>689</v>
      </c>
      <c r="J567" s="284" t="s">
        <v>3618</v>
      </c>
      <c r="L567" s="65">
        <f>$AYN$814</f>
        <v>3605.8</v>
      </c>
      <c r="M567" s="451" t="s">
        <v>689</v>
      </c>
      <c r="N567" s="284" t="s">
        <v>21</v>
      </c>
      <c r="P567" s="65">
        <f>$Q$820</f>
        <v>1548.3000000000002</v>
      </c>
      <c r="Q567" s="451" t="s">
        <v>689</v>
      </c>
      <c r="R567" s="284" t="s">
        <v>3639</v>
      </c>
      <c r="T567" s="65">
        <f>$BGM$826</f>
        <v>2236.1000000000004</v>
      </c>
      <c r="U567" s="451" t="s">
        <v>689</v>
      </c>
      <c r="V567" s="107" t="s">
        <v>153</v>
      </c>
      <c r="X567" s="65">
        <f>$SR$832</f>
        <v>1466.7</v>
      </c>
      <c r="Y567" s="451" t="s">
        <v>689</v>
      </c>
      <c r="Z567" s="285" t="s">
        <v>23</v>
      </c>
      <c r="AB567" s="65">
        <f>$OW$838</f>
        <v>1003.5999999999999</v>
      </c>
      <c r="AC567" s="451" t="s">
        <v>689</v>
      </c>
      <c r="AD567" s="284" t="s">
        <v>3616</v>
      </c>
      <c r="AF567" s="65">
        <f>$AXV$844</f>
        <v>696.90000000000009</v>
      </c>
      <c r="AG567" s="451" t="s">
        <v>689</v>
      </c>
      <c r="AH567" s="285" t="s">
        <v>37</v>
      </c>
      <c r="AJ567" s="65">
        <f>$EV$850</f>
        <v>502.5</v>
      </c>
      <c r="AK567" s="451" t="s">
        <v>689</v>
      </c>
      <c r="AL567" s="284" t="s">
        <v>3616</v>
      </c>
      <c r="AN567" s="65">
        <f>$AXV$856</f>
        <v>399.40000000000003</v>
      </c>
      <c r="AO567" s="451" t="s">
        <v>689</v>
      </c>
      <c r="AP567" s="107" t="s">
        <v>2719</v>
      </c>
      <c r="AR567" s="65">
        <f>$AHX$862</f>
        <v>618.29999999999995</v>
      </c>
      <c r="AS567" s="451" t="s">
        <v>689</v>
      </c>
      <c r="AT567" s="284" t="s">
        <v>3631</v>
      </c>
      <c r="AW567" s="65">
        <f>$BDJ$868</f>
        <v>527.9</v>
      </c>
    </row>
    <row r="568" spans="1:49" s="34" customFormat="1" ht="15.75" customHeight="1">
      <c r="A568" s="451" t="s">
        <v>690</v>
      </c>
      <c r="B568" s="107" t="s">
        <v>653</v>
      </c>
      <c r="D568" s="65">
        <f>$IZ$802</f>
        <v>5957.6</v>
      </c>
      <c r="E568" s="451" t="s">
        <v>690</v>
      </c>
      <c r="F568" s="285" t="s">
        <v>1661</v>
      </c>
      <c r="H568" s="65">
        <f>$CT$808</f>
        <v>4432.3999999999996</v>
      </c>
      <c r="I568" s="451" t="s">
        <v>690</v>
      </c>
      <c r="J568" s="107" t="s">
        <v>687</v>
      </c>
      <c r="L568" s="65">
        <f>$BS$814</f>
        <v>3600.7</v>
      </c>
      <c r="M568" s="451" t="s">
        <v>690</v>
      </c>
      <c r="N568" s="107" t="s">
        <v>2723</v>
      </c>
      <c r="P568" s="65">
        <f>$APE$820</f>
        <v>1548.1</v>
      </c>
      <c r="Q568" s="451" t="s">
        <v>690</v>
      </c>
      <c r="R568" s="107" t="s">
        <v>2721</v>
      </c>
      <c r="T568" s="65">
        <f>$AIY$826</f>
        <v>2234</v>
      </c>
      <c r="U568" s="451" t="s">
        <v>690</v>
      </c>
      <c r="V568" s="107" t="s">
        <v>180</v>
      </c>
      <c r="X568" s="65">
        <f>$ZP$832</f>
        <v>1465</v>
      </c>
      <c r="Y568" s="451" t="s">
        <v>690</v>
      </c>
      <c r="Z568" s="107" t="s">
        <v>667</v>
      </c>
      <c r="AB568" s="65">
        <f>$JR$838</f>
        <v>1000.9</v>
      </c>
      <c r="AC568" s="451" t="s">
        <v>690</v>
      </c>
      <c r="AD568" s="284" t="s">
        <v>3631</v>
      </c>
      <c r="AF568" s="65">
        <f>$BDJ$844</f>
        <v>693.6</v>
      </c>
      <c r="AG568" s="451" t="s">
        <v>690</v>
      </c>
      <c r="AH568" s="284" t="s">
        <v>3629</v>
      </c>
      <c r="AJ568" s="65">
        <f>$BCR$850</f>
        <v>500.4</v>
      </c>
      <c r="AK568" s="451" t="s">
        <v>690</v>
      </c>
      <c r="AL568" s="107" t="s">
        <v>639</v>
      </c>
      <c r="AN568" s="65">
        <f>$AEC$856</f>
        <v>392.50000000000006</v>
      </c>
      <c r="AO568" s="451" t="s">
        <v>690</v>
      </c>
      <c r="AP568" s="285" t="s">
        <v>1690</v>
      </c>
      <c r="AR568" s="65">
        <f>$ZG$862</f>
        <v>607.30000000000007</v>
      </c>
      <c r="AS568" s="451" t="s">
        <v>690</v>
      </c>
      <c r="AT568" s="107" t="s">
        <v>2727</v>
      </c>
      <c r="AW568" s="65">
        <f>$AGN$868</f>
        <v>525.40000000000009</v>
      </c>
    </row>
    <row r="569" spans="1:49" s="34" customFormat="1" ht="15.75" customHeight="1">
      <c r="A569" s="451" t="s">
        <v>691</v>
      </c>
      <c r="B569" s="284" t="s">
        <v>3631</v>
      </c>
      <c r="D569" s="65">
        <f>$BDJ$802</f>
        <v>5947.4500000000007</v>
      </c>
      <c r="E569" s="451" t="s">
        <v>691</v>
      </c>
      <c r="F569" s="107" t="s">
        <v>668</v>
      </c>
      <c r="H569" s="65">
        <f>$SI$808</f>
        <v>4418.7</v>
      </c>
      <c r="I569" s="451" t="s">
        <v>691</v>
      </c>
      <c r="J569" s="285" t="s">
        <v>11</v>
      </c>
      <c r="L569" s="65">
        <f>$FE$814</f>
        <v>3593.3999999999996</v>
      </c>
      <c r="M569" s="451" t="s">
        <v>691</v>
      </c>
      <c r="N569" s="107" t="s">
        <v>2728</v>
      </c>
      <c r="P569" s="65">
        <f>$AIG$820</f>
        <v>1518.1</v>
      </c>
      <c r="Q569" s="451" t="s">
        <v>691</v>
      </c>
      <c r="R569" s="107" t="s">
        <v>180</v>
      </c>
      <c r="T569" s="65">
        <f>$ZP$826</f>
        <v>2233.7000000000003</v>
      </c>
      <c r="U569" s="451" t="s">
        <v>691</v>
      </c>
      <c r="V569" s="285" t="s">
        <v>33</v>
      </c>
      <c r="X569" s="65">
        <f>$CK$832</f>
        <v>1463.3</v>
      </c>
      <c r="Y569" s="451" t="s">
        <v>691</v>
      </c>
      <c r="Z569" s="107" t="s">
        <v>2201</v>
      </c>
      <c r="AB569" s="65">
        <f>$ABI$838</f>
        <v>1000.4</v>
      </c>
      <c r="AC569" s="451" t="s">
        <v>691</v>
      </c>
      <c r="AD569" s="107" t="s">
        <v>653</v>
      </c>
      <c r="AF569" s="65">
        <f>$IZ$844</f>
        <v>689.80000000000007</v>
      </c>
      <c r="AG569" s="451" t="s">
        <v>691</v>
      </c>
      <c r="AH569" s="107" t="s">
        <v>2729</v>
      </c>
      <c r="AJ569" s="65">
        <f>$AOD$850</f>
        <v>499.79999999999995</v>
      </c>
      <c r="AK569" s="451" t="s">
        <v>691</v>
      </c>
      <c r="AL569" s="107" t="s">
        <v>2717</v>
      </c>
      <c r="AN569" s="65">
        <f>$AMB$856</f>
        <v>386.7</v>
      </c>
      <c r="AO569" s="451" t="s">
        <v>691</v>
      </c>
      <c r="AP569" s="107" t="s">
        <v>155</v>
      </c>
      <c r="AR569" s="65">
        <f>$BJ$862</f>
        <v>607.30000000000007</v>
      </c>
      <c r="AS569" s="451" t="s">
        <v>691</v>
      </c>
      <c r="AT569" s="284" t="s">
        <v>3619</v>
      </c>
      <c r="AW569" s="65">
        <f>$AYW$868</f>
        <v>524.69999999999993</v>
      </c>
    </row>
    <row r="570" spans="1:49" s="34" customFormat="1" ht="15.75" customHeight="1">
      <c r="A570" s="451" t="s">
        <v>697</v>
      </c>
      <c r="B570" s="107" t="s">
        <v>2723</v>
      </c>
      <c r="D570" s="65">
        <f>$APE$802</f>
        <v>5922.6</v>
      </c>
      <c r="E570" s="451" t="s">
        <v>697</v>
      </c>
      <c r="F570" s="284" t="s">
        <v>3635</v>
      </c>
      <c r="H570" s="65">
        <f>$BET$808</f>
        <v>4410.3</v>
      </c>
      <c r="I570" s="451" t="s">
        <v>697</v>
      </c>
      <c r="J570" s="107" t="s">
        <v>668</v>
      </c>
      <c r="L570" s="65">
        <f>$SI$814</f>
        <v>3588.2</v>
      </c>
      <c r="M570" s="451" t="s">
        <v>697</v>
      </c>
      <c r="N570" s="284" t="s">
        <v>3621</v>
      </c>
      <c r="P570" s="65">
        <f>$AZX$820</f>
        <v>1513.3</v>
      </c>
      <c r="Q570" s="451" t="s">
        <v>697</v>
      </c>
      <c r="R570" s="107" t="s">
        <v>2203</v>
      </c>
      <c r="T570" s="65">
        <f>$WM$826</f>
        <v>2226.3000000000002</v>
      </c>
      <c r="U570" s="451" t="s">
        <v>697</v>
      </c>
      <c r="V570" s="106" t="s">
        <v>1337</v>
      </c>
      <c r="X570" s="65">
        <f>$H$832</f>
        <v>1462.5</v>
      </c>
      <c r="Y570" s="451" t="s">
        <v>697</v>
      </c>
      <c r="Z570" s="285" t="s">
        <v>1649</v>
      </c>
      <c r="AB570" s="65">
        <f>$KS$838</f>
        <v>999.55</v>
      </c>
      <c r="AC570" s="451" t="s">
        <v>697</v>
      </c>
      <c r="AD570" s="285" t="s">
        <v>1664</v>
      </c>
      <c r="AF570" s="65">
        <f>$QG$844</f>
        <v>678.59999999999991</v>
      </c>
      <c r="AG570" s="451" t="s">
        <v>697</v>
      </c>
      <c r="AH570" s="284" t="s">
        <v>3624</v>
      </c>
      <c r="AJ570" s="65">
        <f>$BAY$850</f>
        <v>495.6</v>
      </c>
      <c r="AK570" s="451" t="s">
        <v>697</v>
      </c>
      <c r="AL570" s="107" t="s">
        <v>2723</v>
      </c>
      <c r="AN570" s="65">
        <f>$APE$856</f>
        <v>384.90000000000003</v>
      </c>
      <c r="AO570" s="451" t="s">
        <v>697</v>
      </c>
      <c r="AP570" s="285" t="s">
        <v>37</v>
      </c>
      <c r="AR570" s="65">
        <f>$EV$862</f>
        <v>574.1</v>
      </c>
      <c r="AS570" s="451" t="s">
        <v>697</v>
      </c>
      <c r="AT570" s="285" t="s">
        <v>1653</v>
      </c>
      <c r="AW570" s="65">
        <f>$FW$868</f>
        <v>511.5</v>
      </c>
    </row>
    <row r="571" spans="1:49" s="34" customFormat="1" ht="15.75" customHeight="1">
      <c r="A571" s="451" t="s">
        <v>698</v>
      </c>
      <c r="B571" s="284" t="s">
        <v>3633</v>
      </c>
      <c r="D571" s="65">
        <f>$BEB$802</f>
        <v>5917.4</v>
      </c>
      <c r="E571" s="451" t="s">
        <v>698</v>
      </c>
      <c r="F571" s="107" t="s">
        <v>2220</v>
      </c>
      <c r="H571" s="65">
        <f>$YF$808</f>
        <v>4389.8999999999996</v>
      </c>
      <c r="I571" s="451" t="s">
        <v>698</v>
      </c>
      <c r="J571" s="107" t="s">
        <v>700</v>
      </c>
      <c r="L571" s="65">
        <f>$NV$814</f>
        <v>3585.6</v>
      </c>
      <c r="M571" s="451" t="s">
        <v>698</v>
      </c>
      <c r="N571" s="107" t="s">
        <v>2721</v>
      </c>
      <c r="P571" s="65">
        <f>$AIY$820</f>
        <v>1512.8000000000002</v>
      </c>
      <c r="Q571" s="451" t="s">
        <v>698</v>
      </c>
      <c r="R571" s="284" t="s">
        <v>3619</v>
      </c>
      <c r="T571" s="65">
        <f>$AYW$826</f>
        <v>2217.6</v>
      </c>
      <c r="U571" s="451" t="s">
        <v>698</v>
      </c>
      <c r="V571" s="107" t="s">
        <v>141</v>
      </c>
      <c r="X571" s="65">
        <f>$GO$832</f>
        <v>1451.1</v>
      </c>
      <c r="Y571" s="451" t="s">
        <v>698</v>
      </c>
      <c r="Z571" s="107" t="s">
        <v>668</v>
      </c>
      <c r="AB571" s="65">
        <f>$SI$838</f>
        <v>990</v>
      </c>
      <c r="AC571" s="451" t="s">
        <v>698</v>
      </c>
      <c r="AD571" s="284" t="s">
        <v>3613</v>
      </c>
      <c r="AF571" s="65">
        <f>$AWU$844</f>
        <v>677.90000000000009</v>
      </c>
      <c r="AG571" s="451" t="s">
        <v>698</v>
      </c>
      <c r="AH571" s="285" t="s">
        <v>1690</v>
      </c>
      <c r="AJ571" s="65">
        <f>$ZG$850</f>
        <v>486.6</v>
      </c>
      <c r="AK571" s="451" t="s">
        <v>698</v>
      </c>
      <c r="AL571" s="107" t="s">
        <v>633</v>
      </c>
      <c r="AN571" s="65">
        <f>$UB$856</f>
        <v>381.2</v>
      </c>
      <c r="AO571" s="451" t="s">
        <v>698</v>
      </c>
      <c r="AP571" s="106" t="s">
        <v>1344</v>
      </c>
      <c r="AR571" s="65">
        <f>$GX$862</f>
        <v>571.79999999999995</v>
      </c>
      <c r="AS571" s="451" t="s">
        <v>698</v>
      </c>
      <c r="AT571" s="284" t="s">
        <v>3617</v>
      </c>
      <c r="AW571" s="65">
        <f>$AYE$868</f>
        <v>510.99999999999994</v>
      </c>
    </row>
    <row r="572" spans="1:49" s="34" customFormat="1" ht="15.75" customHeight="1">
      <c r="A572" s="451" t="s">
        <v>699</v>
      </c>
      <c r="B572" s="285" t="s">
        <v>17</v>
      </c>
      <c r="D572" s="65">
        <f>$EM$802</f>
        <v>5916.7</v>
      </c>
      <c r="E572" s="451" t="s">
        <v>699</v>
      </c>
      <c r="F572" s="107" t="s">
        <v>638</v>
      </c>
      <c r="H572" s="65">
        <f>$JI$808</f>
        <v>4377.3</v>
      </c>
      <c r="I572" s="451" t="s">
        <v>699</v>
      </c>
      <c r="J572" s="107" t="s">
        <v>162</v>
      </c>
      <c r="L572" s="65">
        <f>$HG$814</f>
        <v>3579.2</v>
      </c>
      <c r="M572" s="451" t="s">
        <v>699</v>
      </c>
      <c r="N572" s="284" t="s">
        <v>3640</v>
      </c>
      <c r="P572" s="65">
        <f>$BGV$820</f>
        <v>1511.4</v>
      </c>
      <c r="Q572" s="451" t="s">
        <v>699</v>
      </c>
      <c r="R572" s="284" t="s">
        <v>3637</v>
      </c>
      <c r="T572" s="65">
        <f>$BFL$826</f>
        <v>2214.6999999999998</v>
      </c>
      <c r="U572" s="451" t="s">
        <v>699</v>
      </c>
      <c r="V572" s="285" t="s">
        <v>1657</v>
      </c>
      <c r="X572" s="65">
        <f>$TS$832</f>
        <v>1443</v>
      </c>
      <c r="Y572" s="451" t="s">
        <v>699</v>
      </c>
      <c r="Z572" s="285" t="s">
        <v>1661</v>
      </c>
      <c r="AB572" s="65">
        <f>$CT$838</f>
        <v>988.65</v>
      </c>
      <c r="AC572" s="451" t="s">
        <v>699</v>
      </c>
      <c r="AD572" s="285" t="s">
        <v>33</v>
      </c>
      <c r="AF572" s="65">
        <f>$CK$844</f>
        <v>674.2</v>
      </c>
      <c r="AG572" s="451" t="s">
        <v>699</v>
      </c>
      <c r="AH572" s="107" t="s">
        <v>2198</v>
      </c>
      <c r="AJ572" s="65">
        <f>$ABR$850</f>
        <v>482.3</v>
      </c>
      <c r="AK572" s="451" t="s">
        <v>699</v>
      </c>
      <c r="AL572" s="107" t="s">
        <v>3615</v>
      </c>
      <c r="AN572" s="65">
        <f>$AXM$856</f>
        <v>380.5</v>
      </c>
      <c r="AO572" s="451" t="s">
        <v>699</v>
      </c>
      <c r="AP572" s="107" t="s">
        <v>2729</v>
      </c>
      <c r="AR572" s="65">
        <f>$AOD$862</f>
        <v>569.70000000000005</v>
      </c>
      <c r="AS572" s="451" t="s">
        <v>699</v>
      </c>
      <c r="AT572" s="284" t="s">
        <v>143</v>
      </c>
      <c r="AW572" s="65">
        <f>$FN$868</f>
        <v>509.1</v>
      </c>
    </row>
    <row r="573" spans="1:49" s="34" customFormat="1" ht="15.75" customHeight="1">
      <c r="A573" s="451" t="s">
        <v>701</v>
      </c>
      <c r="B573" s="107" t="s">
        <v>2220</v>
      </c>
      <c r="D573" s="65">
        <f>$YF$802</f>
        <v>5910.6</v>
      </c>
      <c r="E573" s="451" t="s">
        <v>701</v>
      </c>
      <c r="F573" s="107" t="s">
        <v>2719</v>
      </c>
      <c r="H573" s="65">
        <f>$AHX$808</f>
        <v>4371.8999999999996</v>
      </c>
      <c r="I573" s="451" t="s">
        <v>701</v>
      </c>
      <c r="J573" s="284" t="s">
        <v>3641</v>
      </c>
      <c r="L573" s="65">
        <f>$BHE$814</f>
        <v>3575.3</v>
      </c>
      <c r="M573" s="451" t="s">
        <v>701</v>
      </c>
      <c r="N573" s="107" t="s">
        <v>141</v>
      </c>
      <c r="P573" s="65">
        <f>$GO$820</f>
        <v>1507.1000000000001</v>
      </c>
      <c r="Q573" s="451" t="s">
        <v>701</v>
      </c>
      <c r="R573" s="107" t="s">
        <v>700</v>
      </c>
      <c r="T573" s="65">
        <f>$NV$826</f>
        <v>2204.5</v>
      </c>
      <c r="U573" s="451" t="s">
        <v>701</v>
      </c>
      <c r="V573" s="284" t="s">
        <v>3625</v>
      </c>
      <c r="X573" s="65">
        <f>$BBH$832</f>
        <v>1435</v>
      </c>
      <c r="Y573" s="451" t="s">
        <v>701</v>
      </c>
      <c r="Z573" s="107" t="s">
        <v>2711</v>
      </c>
      <c r="AB573" s="65">
        <f>$AHF$838</f>
        <v>987.69999999999993</v>
      </c>
      <c r="AC573" s="451" t="s">
        <v>701</v>
      </c>
      <c r="AD573" s="107" t="s">
        <v>2847</v>
      </c>
      <c r="AF573" s="65">
        <f>$AJH$844</f>
        <v>666.59999999999991</v>
      </c>
      <c r="AG573" s="451" t="s">
        <v>701</v>
      </c>
      <c r="AH573" s="106" t="s">
        <v>1342</v>
      </c>
      <c r="AJ573" s="65">
        <f>$IH$850</f>
        <v>481.09999999999997</v>
      </c>
      <c r="AK573" s="451" t="s">
        <v>701</v>
      </c>
      <c r="AL573" s="284" t="s">
        <v>3634</v>
      </c>
      <c r="AN573" s="65">
        <f>$BEK$856</f>
        <v>380.20000000000005</v>
      </c>
      <c r="AO573" s="451" t="s">
        <v>701</v>
      </c>
      <c r="AP573" s="107" t="s">
        <v>2708</v>
      </c>
      <c r="AR573" s="65">
        <f>$ANL$862</f>
        <v>556.20000000000005</v>
      </c>
      <c r="AS573" s="451" t="s">
        <v>701</v>
      </c>
      <c r="AT573" s="107" t="s">
        <v>2209</v>
      </c>
      <c r="AW573" s="65">
        <f>$AAZ$868</f>
        <v>500.7</v>
      </c>
    </row>
    <row r="574" spans="1:49" s="34" customFormat="1" ht="15.75" customHeight="1">
      <c r="A574" s="451" t="s">
        <v>702</v>
      </c>
      <c r="B574" s="107" t="s">
        <v>638</v>
      </c>
      <c r="D574" s="65">
        <f>$JI$802</f>
        <v>5905.4</v>
      </c>
      <c r="E574" s="451" t="s">
        <v>702</v>
      </c>
      <c r="F574" s="107" t="s">
        <v>2725</v>
      </c>
      <c r="H574" s="65">
        <f>$AKI$808</f>
        <v>4371</v>
      </c>
      <c r="I574" s="451" t="s">
        <v>702</v>
      </c>
      <c r="J574" s="106" t="s">
        <v>1337</v>
      </c>
      <c r="L574" s="65">
        <f>$H$814</f>
        <v>3520.2</v>
      </c>
      <c r="M574" s="451" t="s">
        <v>702</v>
      </c>
      <c r="N574" s="107" t="s">
        <v>2193</v>
      </c>
      <c r="P574" s="65">
        <f>$ASZ$820</f>
        <v>1506.3000000000002</v>
      </c>
      <c r="Q574" s="451" t="s">
        <v>702</v>
      </c>
      <c r="R574" s="284" t="s">
        <v>3648</v>
      </c>
      <c r="T574" s="65">
        <f>$AZF$826</f>
        <v>2195.8000000000002</v>
      </c>
      <c r="U574" s="451" t="s">
        <v>702</v>
      </c>
      <c r="V574" s="285" t="s">
        <v>1671</v>
      </c>
      <c r="X574" s="65">
        <f>$RQ$832</f>
        <v>1429.1999999999998</v>
      </c>
      <c r="Y574" s="451" t="s">
        <v>702</v>
      </c>
      <c r="Z574" s="107" t="s">
        <v>2216</v>
      </c>
      <c r="AB574" s="65">
        <f>$TA$838</f>
        <v>982.20000000000016</v>
      </c>
      <c r="AC574" s="451" t="s">
        <v>702</v>
      </c>
      <c r="AD574" s="107" t="s">
        <v>2711</v>
      </c>
      <c r="AF574" s="65">
        <f>$AHF$844</f>
        <v>663.1</v>
      </c>
      <c r="AG574" s="451" t="s">
        <v>702</v>
      </c>
      <c r="AH574" s="284" t="s">
        <v>3627</v>
      </c>
      <c r="AJ574" s="65">
        <f>$BBZ$850</f>
        <v>480.79999999999995</v>
      </c>
      <c r="AK574" s="451" t="s">
        <v>702</v>
      </c>
      <c r="AL574" s="107" t="s">
        <v>2196</v>
      </c>
      <c r="AN574" s="65">
        <f>$WV$856</f>
        <v>377.20000000000005</v>
      </c>
      <c r="AO574" s="451" t="s">
        <v>702</v>
      </c>
      <c r="AP574" s="285" t="s">
        <v>1661</v>
      </c>
      <c r="AR574" s="65">
        <f>$CT$862</f>
        <v>536.6</v>
      </c>
      <c r="AS574" s="451" t="s">
        <v>702</v>
      </c>
      <c r="AT574" s="285" t="s">
        <v>1671</v>
      </c>
      <c r="AW574" s="65">
        <f>$RQ$868</f>
        <v>494</v>
      </c>
    </row>
    <row r="575" spans="1:49" s="34" customFormat="1" ht="15.75" customHeight="1">
      <c r="A575" s="451" t="s">
        <v>703</v>
      </c>
      <c r="B575" s="284" t="s">
        <v>3641</v>
      </c>
      <c r="D575" s="65">
        <f>$BHE$802</f>
        <v>5905.4</v>
      </c>
      <c r="E575" s="451" t="s">
        <v>703</v>
      </c>
      <c r="F575" s="284" t="s">
        <v>3637</v>
      </c>
      <c r="H575" s="65">
        <f>$BFL$808</f>
        <v>4367.7</v>
      </c>
      <c r="I575" s="451" t="s">
        <v>703</v>
      </c>
      <c r="J575" s="107" t="s">
        <v>3626</v>
      </c>
      <c r="L575" s="65">
        <f>$BBQ$814</f>
        <v>3491.4</v>
      </c>
      <c r="M575" s="451" t="s">
        <v>703</v>
      </c>
      <c r="N575" s="284" t="s">
        <v>3632</v>
      </c>
      <c r="P575" s="65">
        <f>$BDS$820</f>
        <v>1501.3000000000002</v>
      </c>
      <c r="Q575" s="451" t="s">
        <v>703</v>
      </c>
      <c r="R575" s="107" t="s">
        <v>2831</v>
      </c>
      <c r="T575" s="65">
        <f>$AGW$826</f>
        <v>2194</v>
      </c>
      <c r="U575" s="451" t="s">
        <v>703</v>
      </c>
      <c r="V575" s="284" t="s">
        <v>3641</v>
      </c>
      <c r="X575" s="65">
        <f>$BHE$832</f>
        <v>1417.7</v>
      </c>
      <c r="Y575" s="451" t="s">
        <v>703</v>
      </c>
      <c r="Z575" s="107" t="s">
        <v>694</v>
      </c>
      <c r="AB575" s="65">
        <f>$RH$838</f>
        <v>974.99999999999989</v>
      </c>
      <c r="AC575" s="451" t="s">
        <v>703</v>
      </c>
      <c r="AD575" s="107" t="s">
        <v>2707</v>
      </c>
      <c r="AF575" s="65">
        <f>$AMK$844</f>
        <v>662.80000000000007</v>
      </c>
      <c r="AG575" s="451" t="s">
        <v>703</v>
      </c>
      <c r="AH575" s="107" t="s">
        <v>2728</v>
      </c>
      <c r="AJ575" s="65">
        <f>$AIG$850</f>
        <v>479.20000000000005</v>
      </c>
      <c r="AK575" s="451" t="s">
        <v>703</v>
      </c>
      <c r="AL575" s="285" t="s">
        <v>1753</v>
      </c>
      <c r="AN575" s="65">
        <f>$NM$856</f>
        <v>377.1</v>
      </c>
      <c r="AO575" s="451" t="s">
        <v>703</v>
      </c>
      <c r="AP575" s="107" t="s">
        <v>3626</v>
      </c>
      <c r="AR575" s="65">
        <f>$BBQ$862</f>
        <v>531.6</v>
      </c>
      <c r="AS575" s="451" t="s">
        <v>703</v>
      </c>
      <c r="AT575" s="284" t="s">
        <v>21</v>
      </c>
      <c r="AW575" s="65">
        <f>$Q$868</f>
        <v>492.4</v>
      </c>
    </row>
    <row r="576" spans="1:49" s="34" customFormat="1" ht="15.75" customHeight="1">
      <c r="A576" s="451" t="s">
        <v>706</v>
      </c>
      <c r="B576" s="284" t="s">
        <v>3623</v>
      </c>
      <c r="D576" s="65">
        <f>$BAP$802</f>
        <v>5867.3</v>
      </c>
      <c r="E576" s="451" t="s">
        <v>706</v>
      </c>
      <c r="F576" s="285" t="s">
        <v>37</v>
      </c>
      <c r="H576" s="65">
        <f>$EV$808</f>
        <v>4367.3</v>
      </c>
      <c r="I576" s="451" t="s">
        <v>706</v>
      </c>
      <c r="J576" s="106" t="s">
        <v>1346</v>
      </c>
      <c r="L576" s="65">
        <f>$QY$814</f>
        <v>3486.8</v>
      </c>
      <c r="M576" s="451" t="s">
        <v>706</v>
      </c>
      <c r="N576" s="107" t="s">
        <v>658</v>
      </c>
      <c r="P576" s="65">
        <f>$KA$820</f>
        <v>1495.3999999999999</v>
      </c>
      <c r="Q576" s="451" t="s">
        <v>706</v>
      </c>
      <c r="R576" s="284" t="s">
        <v>3614</v>
      </c>
      <c r="T576" s="65">
        <f>$AXD$826</f>
        <v>2191.2000000000003</v>
      </c>
      <c r="U576" s="451" t="s">
        <v>706</v>
      </c>
      <c r="V576" s="284" t="s">
        <v>142</v>
      </c>
      <c r="X576" s="65">
        <f>$DU$832</f>
        <v>1410.7</v>
      </c>
      <c r="Y576" s="451" t="s">
        <v>706</v>
      </c>
      <c r="Z576" s="106" t="s">
        <v>1337</v>
      </c>
      <c r="AB576" s="65">
        <f>$H$838</f>
        <v>972.3</v>
      </c>
      <c r="AC576" s="451" t="s">
        <v>706</v>
      </c>
      <c r="AD576" s="285" t="s">
        <v>1657</v>
      </c>
      <c r="AF576" s="65">
        <f>$TS$844</f>
        <v>658.4</v>
      </c>
      <c r="AG576" s="451" t="s">
        <v>706</v>
      </c>
      <c r="AH576" s="107" t="s">
        <v>2727</v>
      </c>
      <c r="AJ576" s="65">
        <f>$AGN$850</f>
        <v>477.8</v>
      </c>
      <c r="AK576" s="451" t="s">
        <v>706</v>
      </c>
      <c r="AL576" s="107" t="s">
        <v>2203</v>
      </c>
      <c r="AN576" s="65">
        <f>$WM$856</f>
        <v>375.19999999999993</v>
      </c>
      <c r="AO576" s="451" t="s">
        <v>706</v>
      </c>
      <c r="AP576" s="284" t="s">
        <v>3619</v>
      </c>
      <c r="AR576" s="65">
        <f>$AYW$862</f>
        <v>524.40000000000009</v>
      </c>
      <c r="AS576" s="451" t="s">
        <v>706</v>
      </c>
      <c r="AT576" s="107" t="s">
        <v>2708</v>
      </c>
      <c r="AW576" s="65">
        <f>$ANL$868</f>
        <v>478.4</v>
      </c>
    </row>
    <row r="577" spans="1:49" s="34" customFormat="1" ht="15.75" customHeight="1">
      <c r="A577" s="451" t="s">
        <v>775</v>
      </c>
      <c r="B577" s="107" t="s">
        <v>2200</v>
      </c>
      <c r="D577" s="65">
        <f>$ZY$802</f>
        <v>5859.85</v>
      </c>
      <c r="E577" s="451" t="s">
        <v>775</v>
      </c>
      <c r="F577" s="107" t="s">
        <v>2210</v>
      </c>
      <c r="H577" s="65">
        <f>$XE$808</f>
        <v>4366.7</v>
      </c>
      <c r="I577" s="451" t="s">
        <v>775</v>
      </c>
      <c r="J577" s="107" t="s">
        <v>686</v>
      </c>
      <c r="L577" s="65">
        <f>$PX$814</f>
        <v>3478.7</v>
      </c>
      <c r="M577" s="451" t="s">
        <v>775</v>
      </c>
      <c r="N577" s="285" t="s">
        <v>1656</v>
      </c>
      <c r="P577" s="65">
        <f>$ASH$820</f>
        <v>1491.2</v>
      </c>
      <c r="Q577" s="451" t="s">
        <v>775</v>
      </c>
      <c r="R577" s="285" t="s">
        <v>2325</v>
      </c>
      <c r="T577" s="65">
        <f>$OE$826</f>
        <v>2178.3000000000002</v>
      </c>
      <c r="U577" s="451" t="s">
        <v>775</v>
      </c>
      <c r="V577" s="285" t="s">
        <v>31</v>
      </c>
      <c r="X577" s="65">
        <f>$CB$832</f>
        <v>1409.6</v>
      </c>
      <c r="Y577" s="451" t="s">
        <v>775</v>
      </c>
      <c r="Z577" s="285" t="s">
        <v>31</v>
      </c>
      <c r="AB577" s="65">
        <f>$CB$838</f>
        <v>958.09999999999991</v>
      </c>
      <c r="AC577" s="451" t="s">
        <v>775</v>
      </c>
      <c r="AD577" s="284" t="s">
        <v>3620</v>
      </c>
      <c r="AF577" s="65">
        <f>$AZO$844</f>
        <v>656.80000000000007</v>
      </c>
      <c r="AG577" s="451" t="s">
        <v>775</v>
      </c>
      <c r="AH577" s="285" t="s">
        <v>1654</v>
      </c>
      <c r="AJ577" s="65">
        <f>$YX$850</f>
        <v>475</v>
      </c>
      <c r="AK577" s="451" t="s">
        <v>775</v>
      </c>
      <c r="AL577" s="284" t="s">
        <v>3627</v>
      </c>
      <c r="AN577" s="65">
        <f>$BBZ$856</f>
        <v>371.19999999999993</v>
      </c>
      <c r="AO577" s="451" t="s">
        <v>775</v>
      </c>
      <c r="AP577" s="107" t="s">
        <v>2723</v>
      </c>
      <c r="AR577" s="65">
        <f>$APE$862</f>
        <v>520.79999999999995</v>
      </c>
      <c r="AS577" s="451" t="s">
        <v>775</v>
      </c>
      <c r="AT577" s="107" t="s">
        <v>155</v>
      </c>
      <c r="AW577" s="65">
        <f>$BJ$868</f>
        <v>469.4</v>
      </c>
    </row>
    <row r="578" spans="1:49" s="34" customFormat="1" ht="15.75" customHeight="1">
      <c r="A578" s="451" t="s">
        <v>776</v>
      </c>
      <c r="B578" s="107" t="s">
        <v>3678</v>
      </c>
      <c r="D578" s="65">
        <f>$BGD$802</f>
        <v>5849.2</v>
      </c>
      <c r="E578" s="451" t="s">
        <v>776</v>
      </c>
      <c r="F578" s="107" t="s">
        <v>2724</v>
      </c>
      <c r="H578" s="65">
        <f>$AIP$808</f>
        <v>4357.7</v>
      </c>
      <c r="I578" s="451" t="s">
        <v>776</v>
      </c>
      <c r="J578" s="285" t="s">
        <v>1649</v>
      </c>
      <c r="L578" s="65">
        <f>$KS$814</f>
        <v>3441.3999999999996</v>
      </c>
      <c r="M578" s="451" t="s">
        <v>776</v>
      </c>
      <c r="N578" s="285" t="s">
        <v>17</v>
      </c>
      <c r="P578" s="65">
        <f>$EM$820</f>
        <v>1476.8</v>
      </c>
      <c r="Q578" s="451" t="s">
        <v>776</v>
      </c>
      <c r="R578" s="107" t="s">
        <v>2718</v>
      </c>
      <c r="T578" s="65">
        <f>$AJQ$826</f>
        <v>2173.6000000000004</v>
      </c>
      <c r="U578" s="451" t="s">
        <v>776</v>
      </c>
      <c r="V578" s="284" t="s">
        <v>21</v>
      </c>
      <c r="X578" s="65">
        <f>$Q$832</f>
        <v>1397.8000000000002</v>
      </c>
      <c r="Y578" s="451" t="s">
        <v>776</v>
      </c>
      <c r="Z578" s="107" t="s">
        <v>3615</v>
      </c>
      <c r="AB578" s="65">
        <f>$AXM$838</f>
        <v>946.2</v>
      </c>
      <c r="AC578" s="451" t="s">
        <v>776</v>
      </c>
      <c r="AD578" s="107" t="s">
        <v>2210</v>
      </c>
      <c r="AF578" s="65">
        <f>$XE$844</f>
        <v>647.89999999999986</v>
      </c>
      <c r="AG578" s="451" t="s">
        <v>776</v>
      </c>
      <c r="AH578" s="285" t="s">
        <v>25</v>
      </c>
      <c r="AJ578" s="65">
        <f>$BA$850</f>
        <v>472.70000000000005</v>
      </c>
      <c r="AK578" s="451" t="s">
        <v>776</v>
      </c>
      <c r="AL578" s="285" t="s">
        <v>33</v>
      </c>
      <c r="AN578" s="65">
        <f>$CK$856</f>
        <v>367.7</v>
      </c>
      <c r="AO578" s="451" t="s">
        <v>776</v>
      </c>
      <c r="AP578" s="107" t="s">
        <v>2709</v>
      </c>
      <c r="AR578" s="65">
        <f>$ALA$862</f>
        <v>516.6</v>
      </c>
      <c r="AS578" s="451" t="s">
        <v>776</v>
      </c>
      <c r="AT578" s="285" t="s">
        <v>1668</v>
      </c>
      <c r="AW578" s="65">
        <f>$PF$868</f>
        <v>465.59999999999997</v>
      </c>
    </row>
    <row r="579" spans="1:49" s="34" customFormat="1" ht="15.75" customHeight="1">
      <c r="A579" s="451" t="s">
        <v>777</v>
      </c>
      <c r="B579" s="285" t="s">
        <v>15</v>
      </c>
      <c r="D579" s="65">
        <f>$LB$802</f>
        <v>5847.2</v>
      </c>
      <c r="E579" s="451" t="s">
        <v>777</v>
      </c>
      <c r="F579" s="107" t="s">
        <v>2708</v>
      </c>
      <c r="H579" s="65">
        <f>$ANL$808</f>
        <v>4354.1000000000004</v>
      </c>
      <c r="I579" s="451" t="s">
        <v>777</v>
      </c>
      <c r="J579" s="284" t="s">
        <v>3634</v>
      </c>
      <c r="L579" s="65">
        <f>$BEK$814</f>
        <v>3425.3</v>
      </c>
      <c r="M579" s="451" t="s">
        <v>777</v>
      </c>
      <c r="N579" s="285" t="s">
        <v>1671</v>
      </c>
      <c r="P579" s="65">
        <f>$RQ$820</f>
        <v>1475.4</v>
      </c>
      <c r="Q579" s="451" t="s">
        <v>777</v>
      </c>
      <c r="R579" s="107" t="s">
        <v>2712</v>
      </c>
      <c r="T579" s="65">
        <f>$AJZ$826</f>
        <v>2170.1</v>
      </c>
      <c r="U579" s="451" t="s">
        <v>777</v>
      </c>
      <c r="V579" s="107" t="s">
        <v>668</v>
      </c>
      <c r="X579" s="65">
        <f>$SI$832</f>
        <v>1394</v>
      </c>
      <c r="Y579" s="451" t="s">
        <v>777</v>
      </c>
      <c r="Z579" s="285" t="s">
        <v>1</v>
      </c>
      <c r="AB579" s="65">
        <f>$UK$838</f>
        <v>931.80000000000007</v>
      </c>
      <c r="AC579" s="451" t="s">
        <v>777</v>
      </c>
      <c r="AD579" s="284" t="s">
        <v>3623</v>
      </c>
      <c r="AF579" s="65">
        <f>$BAP$844</f>
        <v>643.40000000000009</v>
      </c>
      <c r="AG579" s="451" t="s">
        <v>777</v>
      </c>
      <c r="AH579" s="284" t="s">
        <v>143</v>
      </c>
      <c r="AJ579" s="65">
        <f>$FN$850</f>
        <v>470.7</v>
      </c>
      <c r="AK579" s="451" t="s">
        <v>777</v>
      </c>
      <c r="AL579" s="107" t="s">
        <v>155</v>
      </c>
      <c r="AN579" s="65">
        <f>$BJ$856</f>
        <v>364.70000000000005</v>
      </c>
      <c r="AO579" s="451" t="s">
        <v>777</v>
      </c>
      <c r="AP579" s="107" t="s">
        <v>2710</v>
      </c>
      <c r="AR579" s="65">
        <f>$AKR$862</f>
        <v>513.9</v>
      </c>
      <c r="AS579" s="451" t="s">
        <v>777</v>
      </c>
      <c r="AT579" s="107" t="s">
        <v>669</v>
      </c>
      <c r="AW579" s="65">
        <f>$ML$868</f>
        <v>453.30000000000007</v>
      </c>
    </row>
    <row r="580" spans="1:49" s="34" customFormat="1" ht="15.75" customHeight="1">
      <c r="A580" s="451" t="s">
        <v>778</v>
      </c>
      <c r="B580" s="107" t="s">
        <v>704</v>
      </c>
      <c r="D580" s="65">
        <f>$DC$802</f>
        <v>5842.2</v>
      </c>
      <c r="E580" s="451" t="s">
        <v>778</v>
      </c>
      <c r="F580" s="106" t="s">
        <v>1337</v>
      </c>
      <c r="H580" s="65">
        <f>$H$808</f>
        <v>4350.2999999999993</v>
      </c>
      <c r="I580" s="451" t="s">
        <v>778</v>
      </c>
      <c r="J580" s="106" t="s">
        <v>1349</v>
      </c>
      <c r="L580" s="65">
        <f>$LT$814</f>
        <v>3392.9</v>
      </c>
      <c r="M580" s="451" t="s">
        <v>778</v>
      </c>
      <c r="N580" s="106" t="s">
        <v>1343</v>
      </c>
      <c r="P580" s="65">
        <f>$IQ$820</f>
        <v>1462.1</v>
      </c>
      <c r="Q580" s="451" t="s">
        <v>778</v>
      </c>
      <c r="R580" s="284" t="s">
        <v>143</v>
      </c>
      <c r="T580" s="65">
        <f>$FN$826</f>
        <v>2160.8000000000002</v>
      </c>
      <c r="U580" s="451" t="s">
        <v>778</v>
      </c>
      <c r="V580" s="284" t="s">
        <v>3634</v>
      </c>
      <c r="X580" s="65">
        <f>$BEK$832</f>
        <v>1380.3999999999999</v>
      </c>
      <c r="Y580" s="451" t="s">
        <v>778</v>
      </c>
      <c r="Z580" s="107" t="s">
        <v>2212</v>
      </c>
      <c r="AB580" s="65">
        <f>$XW$838</f>
        <v>924.70000000000016</v>
      </c>
      <c r="AC580" s="451" t="s">
        <v>778</v>
      </c>
      <c r="AD580" s="107" t="s">
        <v>686</v>
      </c>
      <c r="AF580" s="65">
        <f>$PX$844</f>
        <v>640.30000000000007</v>
      </c>
      <c r="AG580" s="451" t="s">
        <v>778</v>
      </c>
      <c r="AH580" s="107" t="s">
        <v>2720</v>
      </c>
      <c r="AJ580" s="65">
        <f>$AMT$850</f>
        <v>468.7</v>
      </c>
      <c r="AK580" s="451" t="s">
        <v>778</v>
      </c>
      <c r="AL580" s="285" t="s">
        <v>1657</v>
      </c>
      <c r="AN580" s="65">
        <f>$TS$856</f>
        <v>363.99999999999994</v>
      </c>
      <c r="AO580" s="451" t="s">
        <v>778</v>
      </c>
      <c r="AP580" s="284" t="s">
        <v>3632</v>
      </c>
      <c r="AR580" s="65">
        <f>$BDS$862</f>
        <v>513.1</v>
      </c>
      <c r="AS580" s="451" t="s">
        <v>778</v>
      </c>
      <c r="AT580" s="107" t="s">
        <v>682</v>
      </c>
      <c r="AW580" s="65">
        <f>$HY$868</f>
        <v>452.99999999999994</v>
      </c>
    </row>
    <row r="581" spans="1:49" s="34" customFormat="1" ht="15.75" customHeight="1">
      <c r="A581" s="451" t="s">
        <v>779</v>
      </c>
      <c r="B581" s="107" t="s">
        <v>2209</v>
      </c>
      <c r="D581" s="65">
        <f>$AAZ$802</f>
        <v>5837.5</v>
      </c>
      <c r="E581" s="451" t="s">
        <v>779</v>
      </c>
      <c r="F581" s="107" t="s">
        <v>180</v>
      </c>
      <c r="H581" s="65">
        <f>$ZP$808</f>
        <v>4340.8999999999996</v>
      </c>
      <c r="I581" s="451" t="s">
        <v>779</v>
      </c>
      <c r="J581" s="285" t="s">
        <v>1666</v>
      </c>
      <c r="L581" s="65">
        <f>$ND$814</f>
        <v>3391.6000000000004</v>
      </c>
      <c r="M581" s="451" t="s">
        <v>779</v>
      </c>
      <c r="N581" s="107" t="s">
        <v>154</v>
      </c>
      <c r="P581" s="65">
        <f>$AR$820</f>
        <v>1452.3</v>
      </c>
      <c r="Q581" s="451" t="s">
        <v>779</v>
      </c>
      <c r="R581" s="107" t="s">
        <v>2711</v>
      </c>
      <c r="T581" s="65">
        <f>$AHF$826</f>
        <v>2155.5</v>
      </c>
      <c r="U581" s="451" t="s">
        <v>779</v>
      </c>
      <c r="V581" s="284" t="s">
        <v>3627</v>
      </c>
      <c r="X581" s="65">
        <f>$BBZ$832</f>
        <v>1369.2</v>
      </c>
      <c r="Y581" s="451" t="s">
        <v>779</v>
      </c>
      <c r="Z581" s="107" t="s">
        <v>675</v>
      </c>
      <c r="AB581" s="65">
        <f>$MC$838</f>
        <v>926.09999999999991</v>
      </c>
      <c r="AC581" s="451" t="s">
        <v>779</v>
      </c>
      <c r="AD581" s="107" t="s">
        <v>2727</v>
      </c>
      <c r="AF581" s="65">
        <f>$AGN$844</f>
        <v>639.20000000000005</v>
      </c>
      <c r="AG581" s="451" t="s">
        <v>779</v>
      </c>
      <c r="AH581" s="284" t="s">
        <v>3638</v>
      </c>
      <c r="AJ581" s="65">
        <f>$BFU$850</f>
        <v>467.5</v>
      </c>
      <c r="AK581" s="451" t="s">
        <v>779</v>
      </c>
      <c r="AL581" s="107" t="s">
        <v>687</v>
      </c>
      <c r="AN581" s="65">
        <f>$BS$856</f>
        <v>361</v>
      </c>
      <c r="AO581" s="451" t="s">
        <v>779</v>
      </c>
      <c r="AP581" s="284" t="s">
        <v>3624</v>
      </c>
      <c r="AR581" s="65">
        <f>$BAY$862</f>
        <v>498.7</v>
      </c>
      <c r="AS581" s="451" t="s">
        <v>779</v>
      </c>
      <c r="AT581" s="285" t="s">
        <v>1654</v>
      </c>
      <c r="AW581" s="65">
        <f>$YX$868</f>
        <v>450.2</v>
      </c>
    </row>
    <row r="582" spans="1:49" s="34" customFormat="1" ht="15.75" customHeight="1">
      <c r="A582" s="451" t="s">
        <v>780</v>
      </c>
      <c r="B582" s="107" t="s">
        <v>658</v>
      </c>
      <c r="D582" s="65">
        <f>$KA$802</f>
        <v>5826.3</v>
      </c>
      <c r="E582" s="451" t="s">
        <v>780</v>
      </c>
      <c r="F582" s="284" t="s">
        <v>3628</v>
      </c>
      <c r="H582" s="65">
        <f>$BCI$808</f>
        <v>4338.4000000000005</v>
      </c>
      <c r="I582" s="451" t="s">
        <v>780</v>
      </c>
      <c r="J582" s="107" t="s">
        <v>2220</v>
      </c>
      <c r="L582" s="65">
        <f>$YF$814</f>
        <v>3375.1000000000004</v>
      </c>
      <c r="M582" s="451" t="s">
        <v>780</v>
      </c>
      <c r="N582" s="107" t="s">
        <v>2200</v>
      </c>
      <c r="P582" s="65">
        <f>$ZY$820</f>
        <v>1423.3999999999999</v>
      </c>
      <c r="Q582" s="451" t="s">
        <v>780</v>
      </c>
      <c r="R582" s="285" t="s">
        <v>1671</v>
      </c>
      <c r="T582" s="65">
        <f>$RQ$826</f>
        <v>2142</v>
      </c>
      <c r="U582" s="451" t="s">
        <v>780</v>
      </c>
      <c r="V582" s="285" t="s">
        <v>1753</v>
      </c>
      <c r="X582" s="65">
        <f>$NM$832</f>
        <v>1351.2</v>
      </c>
      <c r="Y582" s="451" t="s">
        <v>780</v>
      </c>
      <c r="Z582" s="107" t="s">
        <v>2722</v>
      </c>
      <c r="AB582" s="65">
        <f>$AGE$838</f>
        <v>923.3</v>
      </c>
      <c r="AC582" s="451" t="s">
        <v>780</v>
      </c>
      <c r="AD582" s="106" t="s">
        <v>1342</v>
      </c>
      <c r="AF582" s="65">
        <f>$IH$844</f>
        <v>637.4</v>
      </c>
      <c r="AG582" s="451" t="s">
        <v>780</v>
      </c>
      <c r="AH582" s="107" t="s">
        <v>2712</v>
      </c>
      <c r="AJ582" s="65">
        <f>$AJZ$850</f>
        <v>464.09999999999997</v>
      </c>
      <c r="AK582" s="451" t="s">
        <v>780</v>
      </c>
      <c r="AL582" s="107" t="s">
        <v>686</v>
      </c>
      <c r="AN582" s="65">
        <f>$PX$856</f>
        <v>359.70000000000005</v>
      </c>
      <c r="AO582" s="451" t="s">
        <v>780</v>
      </c>
      <c r="AP582" s="107" t="s">
        <v>2725</v>
      </c>
      <c r="AR582" s="65">
        <f>$AKI$862</f>
        <v>494</v>
      </c>
      <c r="AS582" s="451" t="s">
        <v>780</v>
      </c>
      <c r="AT582" s="107" t="s">
        <v>2203</v>
      </c>
      <c r="AW582" s="65">
        <f>$WM$868</f>
        <v>448.29999999999995</v>
      </c>
    </row>
    <row r="583" spans="1:49" s="34" customFormat="1" ht="15.75" customHeight="1">
      <c r="A583" s="451" t="s">
        <v>781</v>
      </c>
      <c r="B583" s="107" t="s">
        <v>2732</v>
      </c>
      <c r="D583" s="65">
        <f>$ANU$802</f>
        <v>5824.8</v>
      </c>
      <c r="E583" s="451" t="s">
        <v>781</v>
      </c>
      <c r="F583" s="284" t="s">
        <v>3648</v>
      </c>
      <c r="H583" s="65">
        <f>$AZF$808</f>
        <v>4338.1000000000004</v>
      </c>
      <c r="I583" s="451" t="s">
        <v>781</v>
      </c>
      <c r="J583" s="285" t="s">
        <v>1655</v>
      </c>
      <c r="L583" s="65">
        <f>$ED$814</f>
        <v>3358.7000000000003</v>
      </c>
      <c r="M583" s="451" t="s">
        <v>781</v>
      </c>
      <c r="N583" s="285" t="s">
        <v>1668</v>
      </c>
      <c r="P583" s="65">
        <f>$PF$820</f>
        <v>1419.6</v>
      </c>
      <c r="Q583" s="451" t="s">
        <v>781</v>
      </c>
      <c r="R583" s="106" t="s">
        <v>1345</v>
      </c>
      <c r="T583" s="65">
        <f>$PO$826</f>
        <v>2136.1</v>
      </c>
      <c r="U583" s="451" t="s">
        <v>781</v>
      </c>
      <c r="V583" s="285" t="s">
        <v>1655</v>
      </c>
      <c r="X583" s="65">
        <f>$ED$832</f>
        <v>1344.1999999999998</v>
      </c>
      <c r="Y583" s="451" t="s">
        <v>781</v>
      </c>
      <c r="Z583" s="285" t="s">
        <v>25</v>
      </c>
      <c r="AB583" s="65">
        <f>$BA$838</f>
        <v>918.3</v>
      </c>
      <c r="AC583" s="451" t="s">
        <v>781</v>
      </c>
      <c r="AD583" s="285" t="s">
        <v>17</v>
      </c>
      <c r="AF583" s="65">
        <f>$EM$844</f>
        <v>633.5</v>
      </c>
      <c r="AG583" s="451" t="s">
        <v>781</v>
      </c>
      <c r="AH583" s="107" t="s">
        <v>155</v>
      </c>
      <c r="AJ583" s="65">
        <f>$BJ$850</f>
        <v>463.70000000000005</v>
      </c>
      <c r="AK583" s="451" t="s">
        <v>781</v>
      </c>
      <c r="AL583" s="107" t="s">
        <v>694</v>
      </c>
      <c r="AN583" s="65">
        <f>$RH$856</f>
        <v>357.5</v>
      </c>
      <c r="AO583" s="451" t="s">
        <v>781</v>
      </c>
      <c r="AP583" s="107" t="s">
        <v>2711</v>
      </c>
      <c r="AR583" s="65">
        <f>$AHF$862</f>
        <v>488.8</v>
      </c>
      <c r="AS583" s="451" t="s">
        <v>781</v>
      </c>
      <c r="AT583" s="284" t="s">
        <v>3623</v>
      </c>
      <c r="AW583" s="65">
        <f>$BAP$868</f>
        <v>447.5</v>
      </c>
    </row>
    <row r="584" spans="1:49" s="34" customFormat="1" ht="15.75" customHeight="1">
      <c r="A584" s="451" t="s">
        <v>782</v>
      </c>
      <c r="B584" s="284" t="s">
        <v>3640</v>
      </c>
      <c r="D584" s="65">
        <f>$BGV$802</f>
        <v>5819.4500000000007</v>
      </c>
      <c r="E584" s="451" t="s">
        <v>782</v>
      </c>
      <c r="F584" s="284" t="s">
        <v>3627</v>
      </c>
      <c r="H584" s="65">
        <f>$BBZ$808</f>
        <v>4337.4000000000005</v>
      </c>
      <c r="I584" s="451" t="s">
        <v>782</v>
      </c>
      <c r="J584" s="107" t="s">
        <v>2847</v>
      </c>
      <c r="L584" s="65">
        <f>$AJH$814</f>
        <v>3357.2</v>
      </c>
      <c r="M584" s="451" t="s">
        <v>782</v>
      </c>
      <c r="N584" s="107" t="s">
        <v>3630</v>
      </c>
      <c r="P584" s="65">
        <f>$BDA$820</f>
        <v>1414.7</v>
      </c>
      <c r="Q584" s="451" t="s">
        <v>782</v>
      </c>
      <c r="R584" s="107" t="s">
        <v>2201</v>
      </c>
      <c r="T584" s="65">
        <f>$ABI$826</f>
        <v>2123.6</v>
      </c>
      <c r="U584" s="451" t="s">
        <v>782</v>
      </c>
      <c r="V584" s="107" t="s">
        <v>155</v>
      </c>
      <c r="X584" s="65">
        <f>$BJ$832</f>
        <v>1339.3000000000002</v>
      </c>
      <c r="Y584" s="451" t="s">
        <v>782</v>
      </c>
      <c r="Z584" s="106" t="s">
        <v>1345</v>
      </c>
      <c r="AB584" s="65">
        <f>$PO$838</f>
        <v>912.5</v>
      </c>
      <c r="AC584" s="451" t="s">
        <v>782</v>
      </c>
      <c r="AD584" s="107" t="s">
        <v>2726</v>
      </c>
      <c r="AF584" s="65">
        <f>$APN$844</f>
        <v>631.5</v>
      </c>
      <c r="AG584" s="451" t="s">
        <v>782</v>
      </c>
      <c r="AH584" s="284" t="s">
        <v>3632</v>
      </c>
      <c r="AJ584" s="65">
        <f>$BDS$850</f>
        <v>462.70000000000005</v>
      </c>
      <c r="AK584" s="451" t="s">
        <v>782</v>
      </c>
      <c r="AL584" s="285" t="s">
        <v>31</v>
      </c>
      <c r="AN584" s="65">
        <f>$CB$856</f>
        <v>357.20000000000005</v>
      </c>
      <c r="AO584" s="451" t="s">
        <v>782</v>
      </c>
      <c r="AP584" s="107" t="s">
        <v>2728</v>
      </c>
      <c r="AR584" s="65">
        <f>$AIG$862</f>
        <v>487.8</v>
      </c>
      <c r="AS584" s="451" t="s">
        <v>782</v>
      </c>
      <c r="AT584" s="285" t="s">
        <v>1656</v>
      </c>
      <c r="AW584" s="65">
        <f>$ASH$868</f>
        <v>446.79999999999995</v>
      </c>
    </row>
    <row r="585" spans="1:49" s="34" customFormat="1" ht="15.75" customHeight="1">
      <c r="A585" s="451" t="s">
        <v>783</v>
      </c>
      <c r="B585" s="107" t="s">
        <v>3615</v>
      </c>
      <c r="D585" s="65">
        <f>$AXM$802</f>
        <v>5792.2</v>
      </c>
      <c r="E585" s="451" t="s">
        <v>783</v>
      </c>
      <c r="F585" s="285" t="s">
        <v>1664</v>
      </c>
      <c r="H585" s="65">
        <f>$QG$808</f>
        <v>4328.9000000000005</v>
      </c>
      <c r="I585" s="451" t="s">
        <v>783</v>
      </c>
      <c r="J585" s="107" t="s">
        <v>2722</v>
      </c>
      <c r="L585" s="65">
        <f>$AGE$814</f>
        <v>3343.8</v>
      </c>
      <c r="M585" s="451" t="s">
        <v>783</v>
      </c>
      <c r="N585" s="107" t="s">
        <v>2733</v>
      </c>
      <c r="P585" s="65">
        <f>$ALS$820</f>
        <v>1412.2</v>
      </c>
      <c r="Q585" s="451" t="s">
        <v>783</v>
      </c>
      <c r="R585" s="106" t="s">
        <v>1343</v>
      </c>
      <c r="T585" s="65">
        <f>$IQ$826</f>
        <v>2122.2000000000003</v>
      </c>
      <c r="U585" s="451" t="s">
        <v>783</v>
      </c>
      <c r="V585" s="107" t="s">
        <v>682</v>
      </c>
      <c r="X585" s="65">
        <f>$HY$832</f>
        <v>1334.6999999999998</v>
      </c>
      <c r="Y585" s="451" t="s">
        <v>783</v>
      </c>
      <c r="Z585" s="285" t="s">
        <v>1656</v>
      </c>
      <c r="AB585" s="65">
        <f>$ASH$838</f>
        <v>904.30000000000007</v>
      </c>
      <c r="AC585" s="451" t="s">
        <v>783</v>
      </c>
      <c r="AD585" s="284" t="s">
        <v>3637</v>
      </c>
      <c r="AF585" s="65">
        <f>$BFL$844</f>
        <v>623</v>
      </c>
      <c r="AG585" s="451" t="s">
        <v>783</v>
      </c>
      <c r="AH585" s="106" t="s">
        <v>1337</v>
      </c>
      <c r="AJ585" s="65">
        <f>$H$850</f>
        <v>459.1</v>
      </c>
      <c r="AK585" s="451" t="s">
        <v>783</v>
      </c>
      <c r="AL585" s="107" t="s">
        <v>2726</v>
      </c>
      <c r="AN585" s="65">
        <f>$APN$856</f>
        <v>357.1</v>
      </c>
      <c r="AO585" s="451" t="s">
        <v>783</v>
      </c>
      <c r="AP585" s="284" t="s">
        <v>3637</v>
      </c>
      <c r="AR585" s="65">
        <f>$BFL$862</f>
        <v>483.9</v>
      </c>
      <c r="AS585" s="451" t="s">
        <v>783</v>
      </c>
      <c r="AT585" s="284" t="s">
        <v>3624</v>
      </c>
      <c r="AW585" s="65">
        <f>$BAY$868</f>
        <v>430.4</v>
      </c>
    </row>
    <row r="586" spans="1:49" s="34" customFormat="1" ht="15.75" customHeight="1">
      <c r="A586" s="451" t="s">
        <v>784</v>
      </c>
      <c r="B586" s="107" t="s">
        <v>2713</v>
      </c>
      <c r="D586" s="65">
        <f>$AQF$802</f>
        <v>5786.8</v>
      </c>
      <c r="E586" s="451" t="s">
        <v>784</v>
      </c>
      <c r="F586" s="106" t="s">
        <v>1343</v>
      </c>
      <c r="H586" s="65">
        <f>$IQ$808</f>
        <v>4310.2</v>
      </c>
      <c r="I586" s="451" t="s">
        <v>784</v>
      </c>
      <c r="J586" s="107" t="s">
        <v>2212</v>
      </c>
      <c r="L586" s="65">
        <f>$XW$814</f>
        <v>3307</v>
      </c>
      <c r="M586" s="451" t="s">
        <v>784</v>
      </c>
      <c r="N586" s="107" t="s">
        <v>2722</v>
      </c>
      <c r="P586" s="65">
        <f>$AGE$820</f>
        <v>1408</v>
      </c>
      <c r="Q586" s="451" t="s">
        <v>784</v>
      </c>
      <c r="R586" s="107" t="s">
        <v>2714</v>
      </c>
      <c r="T586" s="65">
        <f>$AHO$826</f>
        <v>2117.1000000000004</v>
      </c>
      <c r="U586" s="451" t="s">
        <v>784</v>
      </c>
      <c r="V586" s="285" t="s">
        <v>1656</v>
      </c>
      <c r="X586" s="65">
        <f>$ASH$832</f>
        <v>1322.7</v>
      </c>
      <c r="Y586" s="451" t="s">
        <v>784</v>
      </c>
      <c r="Z586" s="107" t="s">
        <v>2706</v>
      </c>
      <c r="AB586" s="65">
        <f>$ALJ$838</f>
        <v>902.2</v>
      </c>
      <c r="AC586" s="451" t="s">
        <v>784</v>
      </c>
      <c r="AD586" s="107" t="s">
        <v>2728</v>
      </c>
      <c r="AF586" s="65">
        <f>$AIG$844</f>
        <v>622</v>
      </c>
      <c r="AG586" s="451" t="s">
        <v>784</v>
      </c>
      <c r="AH586" s="284" t="s">
        <v>3639</v>
      </c>
      <c r="AJ586" s="65">
        <f>$BGM$850</f>
        <v>457.5</v>
      </c>
      <c r="AK586" s="451" t="s">
        <v>784</v>
      </c>
      <c r="AL586" s="107" t="s">
        <v>683</v>
      </c>
      <c r="AN586" s="65">
        <f>$Z$856</f>
        <v>354.7</v>
      </c>
      <c r="AO586" s="451" t="s">
        <v>784</v>
      </c>
      <c r="AP586" s="107" t="s">
        <v>694</v>
      </c>
      <c r="AR586" s="65">
        <f>$RH$862</f>
        <v>481.30000000000007</v>
      </c>
      <c r="AS586" s="451" t="s">
        <v>784</v>
      </c>
      <c r="AT586" s="107" t="s">
        <v>2201</v>
      </c>
      <c r="AW586" s="65">
        <f>$ABI$868</f>
        <v>418.8</v>
      </c>
    </row>
    <row r="587" spans="1:49" s="34" customFormat="1" ht="15.75" customHeight="1">
      <c r="A587" s="451" t="s">
        <v>785</v>
      </c>
      <c r="B587" s="107" t="s">
        <v>2729</v>
      </c>
      <c r="D587" s="65">
        <f>$AOD$802</f>
        <v>5776.4500000000007</v>
      </c>
      <c r="E587" s="451" t="s">
        <v>785</v>
      </c>
      <c r="F587" s="284" t="s">
        <v>21</v>
      </c>
      <c r="H587" s="65">
        <f>$Q$808</f>
        <v>4304.0999999999995</v>
      </c>
      <c r="I587" s="451" t="s">
        <v>785</v>
      </c>
      <c r="J587" s="107" t="s">
        <v>694</v>
      </c>
      <c r="L587" s="65">
        <f>$RH$814</f>
        <v>3304.25</v>
      </c>
      <c r="M587" s="451" t="s">
        <v>785</v>
      </c>
      <c r="N587" s="284" t="s">
        <v>3648</v>
      </c>
      <c r="P587" s="65">
        <f>$AZF$820</f>
        <v>1395.7</v>
      </c>
      <c r="Q587" s="451" t="s">
        <v>785</v>
      </c>
      <c r="R587" s="285" t="s">
        <v>1649</v>
      </c>
      <c r="T587" s="65">
        <f>$KS$826</f>
        <v>2115</v>
      </c>
      <c r="U587" s="451" t="s">
        <v>785</v>
      </c>
      <c r="V587" s="107" t="s">
        <v>2729</v>
      </c>
      <c r="X587" s="65">
        <f>$AOD$832</f>
        <v>1319.6000000000001</v>
      </c>
      <c r="Y587" s="451" t="s">
        <v>785</v>
      </c>
      <c r="Z587" s="285" t="s">
        <v>1664</v>
      </c>
      <c r="AB587" s="65">
        <f>$QG$838</f>
        <v>901.90000000000009</v>
      </c>
      <c r="AC587" s="451" t="s">
        <v>785</v>
      </c>
      <c r="AD587" s="285" t="s">
        <v>15</v>
      </c>
      <c r="AF587" s="65">
        <f>$LB$844</f>
        <v>619.20000000000005</v>
      </c>
      <c r="AG587" s="451" t="s">
        <v>785</v>
      </c>
      <c r="AH587" s="107" t="s">
        <v>2708</v>
      </c>
      <c r="AJ587" s="65">
        <f>$ANL$850</f>
        <v>455.8</v>
      </c>
      <c r="AK587" s="451" t="s">
        <v>785</v>
      </c>
      <c r="AL587" s="284" t="s">
        <v>3636</v>
      </c>
      <c r="AN587" s="65">
        <f>$BFC$856</f>
        <v>352.1</v>
      </c>
      <c r="AO587" s="451" t="s">
        <v>785</v>
      </c>
      <c r="AP587" s="285" t="s">
        <v>11</v>
      </c>
      <c r="AR587" s="65">
        <f>$FE$862</f>
        <v>478.2</v>
      </c>
      <c r="AS587" s="451" t="s">
        <v>785</v>
      </c>
      <c r="AT587" s="284" t="s">
        <v>3628</v>
      </c>
      <c r="AW587" s="65">
        <f>$BCI$868</f>
        <v>410.3</v>
      </c>
    </row>
    <row r="588" spans="1:49" s="34" customFormat="1" ht="15.75" customHeight="1">
      <c r="A588" s="451" t="s">
        <v>786</v>
      </c>
      <c r="B588" s="284" t="s">
        <v>3635</v>
      </c>
      <c r="D588" s="65">
        <f>$BET$802</f>
        <v>5776.2</v>
      </c>
      <c r="E588" s="451" t="s">
        <v>786</v>
      </c>
      <c r="F588" s="285" t="s">
        <v>31</v>
      </c>
      <c r="H588" s="65">
        <f>$CB$808</f>
        <v>4283.5</v>
      </c>
      <c r="I588" s="451" t="s">
        <v>786</v>
      </c>
      <c r="J588" s="285" t="s">
        <v>1668</v>
      </c>
      <c r="L588" s="65">
        <f>$PF$814</f>
        <v>3283</v>
      </c>
      <c r="M588" s="451" t="s">
        <v>786</v>
      </c>
      <c r="N588" s="107" t="s">
        <v>2202</v>
      </c>
      <c r="P588" s="65">
        <f>$YO$820</f>
        <v>1374.7</v>
      </c>
      <c r="Q588" s="451" t="s">
        <v>786</v>
      </c>
      <c r="R588" s="285" t="s">
        <v>1656</v>
      </c>
      <c r="T588" s="65">
        <f>$ASH$826</f>
        <v>2097.3000000000002</v>
      </c>
      <c r="U588" s="451" t="s">
        <v>786</v>
      </c>
      <c r="V588" s="107" t="s">
        <v>2212</v>
      </c>
      <c r="X588" s="65">
        <f>$XW$832</f>
        <v>1306.3999999999999</v>
      </c>
      <c r="Y588" s="451" t="s">
        <v>786</v>
      </c>
      <c r="Z588" s="107" t="s">
        <v>2847</v>
      </c>
      <c r="AB588" s="65">
        <f>$AJH$838</f>
        <v>895.80000000000007</v>
      </c>
      <c r="AC588" s="451" t="s">
        <v>786</v>
      </c>
      <c r="AD588" s="107" t="s">
        <v>683</v>
      </c>
      <c r="AF588" s="65">
        <f>$Z$844</f>
        <v>617.79999999999995</v>
      </c>
      <c r="AG588" s="451" t="s">
        <v>786</v>
      </c>
      <c r="AH588" s="284" t="s">
        <v>21</v>
      </c>
      <c r="AJ588" s="65">
        <f>$Q$850</f>
        <v>455</v>
      </c>
      <c r="AK588" s="451" t="s">
        <v>786</v>
      </c>
      <c r="AL588" s="107" t="s">
        <v>2195</v>
      </c>
      <c r="AN588" s="65">
        <f>$XN$856</f>
        <v>351.7</v>
      </c>
      <c r="AO588" s="451" t="s">
        <v>786</v>
      </c>
      <c r="AP588" s="285" t="s">
        <v>1656</v>
      </c>
      <c r="AR588" s="65">
        <f>$ASH$862</f>
        <v>472.79999999999995</v>
      </c>
      <c r="AS588" s="451" t="s">
        <v>786</v>
      </c>
      <c r="AT588" s="107" t="s">
        <v>3626</v>
      </c>
      <c r="AW588" s="65">
        <f>$BBQ$868</f>
        <v>405.79999999999995</v>
      </c>
    </row>
    <row r="589" spans="1:49" s="34" customFormat="1" ht="15.75" customHeight="1">
      <c r="A589" s="451" t="s">
        <v>787</v>
      </c>
      <c r="B589" s="285" t="s">
        <v>11</v>
      </c>
      <c r="D589" s="65">
        <f>$FE$802</f>
        <v>5769.9000000000005</v>
      </c>
      <c r="E589" s="451" t="s">
        <v>787</v>
      </c>
      <c r="F589" s="107" t="s">
        <v>2217</v>
      </c>
      <c r="H589" s="65">
        <f>$AAH$808</f>
        <v>4271.7</v>
      </c>
      <c r="I589" s="451" t="s">
        <v>787</v>
      </c>
      <c r="J589" s="107" t="s">
        <v>683</v>
      </c>
      <c r="L589" s="65">
        <f>$Z$814</f>
        <v>3281.8</v>
      </c>
      <c r="M589" s="451" t="s">
        <v>787</v>
      </c>
      <c r="N589" s="107" t="s">
        <v>653</v>
      </c>
      <c r="P589" s="65">
        <f>$IZ$820</f>
        <v>1366.5</v>
      </c>
      <c r="Q589" s="451" t="s">
        <v>787</v>
      </c>
      <c r="R589" s="106" t="s">
        <v>1349</v>
      </c>
      <c r="T589" s="65">
        <f>$LT$826</f>
        <v>2090.8000000000002</v>
      </c>
      <c r="U589" s="451" t="s">
        <v>787</v>
      </c>
      <c r="V589" s="285" t="s">
        <v>1654</v>
      </c>
      <c r="X589" s="65">
        <f>$YX$832</f>
        <v>1303.7</v>
      </c>
      <c r="Y589" s="451" t="s">
        <v>787</v>
      </c>
      <c r="Z589" s="107" t="s">
        <v>2717</v>
      </c>
      <c r="AB589" s="65">
        <f>$AMB$838</f>
        <v>886.4</v>
      </c>
      <c r="AC589" s="451" t="s">
        <v>787</v>
      </c>
      <c r="AD589" s="107" t="s">
        <v>2720</v>
      </c>
      <c r="AF589" s="65">
        <f>$AMT$844</f>
        <v>616.1</v>
      </c>
      <c r="AG589" s="451" t="s">
        <v>787</v>
      </c>
      <c r="AH589" s="285" t="s">
        <v>1661</v>
      </c>
      <c r="AJ589" s="65">
        <f>$CT$850</f>
        <v>454.59999999999997</v>
      </c>
      <c r="AK589" s="451" t="s">
        <v>787</v>
      </c>
      <c r="AL589" s="106" t="s">
        <v>1351</v>
      </c>
      <c r="AN589" s="65">
        <f>$AI$856</f>
        <v>347.9</v>
      </c>
      <c r="AO589" s="451" t="s">
        <v>787</v>
      </c>
      <c r="AP589" s="107" t="s">
        <v>682</v>
      </c>
      <c r="AR589" s="65">
        <f>$HY$862</f>
        <v>464.3</v>
      </c>
      <c r="AS589" s="451" t="s">
        <v>787</v>
      </c>
      <c r="AT589" s="107" t="s">
        <v>2729</v>
      </c>
      <c r="AW589" s="65">
        <f>$AOD$868</f>
        <v>397.90000000000003</v>
      </c>
    </row>
    <row r="590" spans="1:49" s="34" customFormat="1" ht="15.75" customHeight="1">
      <c r="A590" s="451" t="s">
        <v>788</v>
      </c>
      <c r="B590" s="284" t="s">
        <v>21</v>
      </c>
      <c r="D590" s="65">
        <f>$Q$802</f>
        <v>5769.9000000000005</v>
      </c>
      <c r="E590" s="451" t="s">
        <v>788</v>
      </c>
      <c r="F590" s="107" t="s">
        <v>682</v>
      </c>
      <c r="H590" s="65">
        <f>$HY$808</f>
        <v>4259.3</v>
      </c>
      <c r="I590" s="451" t="s">
        <v>788</v>
      </c>
      <c r="J590" s="107" t="s">
        <v>2715</v>
      </c>
      <c r="L590" s="65">
        <f>$AOV$814</f>
        <v>3279.2000000000003</v>
      </c>
      <c r="M590" s="451" t="s">
        <v>788</v>
      </c>
      <c r="N590" s="284" t="s">
        <v>3616</v>
      </c>
      <c r="P590" s="65">
        <f>$AXV$820</f>
        <v>1346.9</v>
      </c>
      <c r="Q590" s="451" t="s">
        <v>788</v>
      </c>
      <c r="R590" s="107" t="s">
        <v>2713</v>
      </c>
      <c r="T590" s="65">
        <f>$AQF$826</f>
        <v>2088.8000000000002</v>
      </c>
      <c r="U590" s="451" t="s">
        <v>788</v>
      </c>
      <c r="V590" s="107" t="s">
        <v>669</v>
      </c>
      <c r="X590" s="65">
        <f>$ML$832</f>
        <v>1293.4000000000001</v>
      </c>
      <c r="Y590" s="451" t="s">
        <v>788</v>
      </c>
      <c r="Z590" s="285" t="s">
        <v>33</v>
      </c>
      <c r="AB590" s="65">
        <f>$CK$838</f>
        <v>883.40000000000009</v>
      </c>
      <c r="AC590" s="451" t="s">
        <v>788</v>
      </c>
      <c r="AD590" s="107" t="s">
        <v>639</v>
      </c>
      <c r="AF590" s="65">
        <f>$AEC$844</f>
        <v>612.19999999999993</v>
      </c>
      <c r="AG590" s="451" t="s">
        <v>788</v>
      </c>
      <c r="AH590" s="107" t="s">
        <v>653</v>
      </c>
      <c r="AJ590" s="65">
        <f>$IZ$850</f>
        <v>453.70000000000005</v>
      </c>
      <c r="AK590" s="451" t="s">
        <v>788</v>
      </c>
      <c r="AL590" s="285" t="s">
        <v>1653</v>
      </c>
      <c r="AN590" s="65">
        <f>$FW$856</f>
        <v>346.6</v>
      </c>
      <c r="AO590" s="451" t="s">
        <v>788</v>
      </c>
      <c r="AP590" s="284" t="s">
        <v>3631</v>
      </c>
      <c r="AR590" s="65">
        <f>$BDJ$862</f>
        <v>463.6</v>
      </c>
      <c r="AS590" s="451" t="s">
        <v>788</v>
      </c>
      <c r="AT590" s="107" t="s">
        <v>3630</v>
      </c>
      <c r="AW590" s="65">
        <f>$BDA$868</f>
        <v>397</v>
      </c>
    </row>
    <row r="591" spans="1:49" s="34" customFormat="1" ht="15.75" customHeight="1">
      <c r="A591" s="451" t="s">
        <v>789</v>
      </c>
      <c r="B591" s="107" t="s">
        <v>162</v>
      </c>
      <c r="D591" s="65">
        <f>$HG$802</f>
        <v>5751.0999999999995</v>
      </c>
      <c r="E591" s="451" t="s">
        <v>789</v>
      </c>
      <c r="F591" s="107" t="s">
        <v>2727</v>
      </c>
      <c r="H591" s="65">
        <f>$AGN$808</f>
        <v>4257.5999999999995</v>
      </c>
      <c r="I591" s="451" t="s">
        <v>789</v>
      </c>
      <c r="J591" s="284" t="s">
        <v>3632</v>
      </c>
      <c r="L591" s="65">
        <f>$BDS$814</f>
        <v>3275.5</v>
      </c>
      <c r="M591" s="451" t="s">
        <v>789</v>
      </c>
      <c r="N591" s="285" t="s">
        <v>15</v>
      </c>
      <c r="P591" s="65">
        <f>$LB$820</f>
        <v>1316.6000000000001</v>
      </c>
      <c r="Q591" s="451" t="s">
        <v>789</v>
      </c>
      <c r="R591" s="107" t="s">
        <v>687</v>
      </c>
      <c r="T591" s="65">
        <f>$BS$826</f>
        <v>2077.3000000000002</v>
      </c>
      <c r="U591" s="451" t="s">
        <v>789</v>
      </c>
      <c r="V591" s="107" t="s">
        <v>2715</v>
      </c>
      <c r="X591" s="65">
        <f>$AOV$832</f>
        <v>1292.5</v>
      </c>
      <c r="Y591" s="451" t="s">
        <v>789</v>
      </c>
      <c r="Z591" s="107" t="s">
        <v>2723</v>
      </c>
      <c r="AB591" s="65">
        <f>$APE$838</f>
        <v>880.2</v>
      </c>
      <c r="AC591" s="451" t="s">
        <v>789</v>
      </c>
      <c r="AD591" s="284" t="s">
        <v>3618</v>
      </c>
      <c r="AF591" s="65">
        <f>$AYN$844</f>
        <v>610.90000000000009</v>
      </c>
      <c r="AG591" s="451" t="s">
        <v>789</v>
      </c>
      <c r="AH591" s="285" t="s">
        <v>1667</v>
      </c>
      <c r="AJ591" s="65">
        <f>$VC$850</f>
        <v>449.40000000000003</v>
      </c>
      <c r="AK591" s="451" t="s">
        <v>789</v>
      </c>
      <c r="AL591" s="285" t="s">
        <v>1655</v>
      </c>
      <c r="AN591" s="65">
        <f>$ED$856</f>
        <v>346.6</v>
      </c>
      <c r="AO591" s="451" t="s">
        <v>789</v>
      </c>
      <c r="AP591" s="107" t="s">
        <v>2732</v>
      </c>
      <c r="AR591" s="65">
        <f>$ANU$862</f>
        <v>450.7</v>
      </c>
      <c r="AS591" s="451" t="s">
        <v>789</v>
      </c>
      <c r="AT591" s="285" t="s">
        <v>11</v>
      </c>
      <c r="AW591" s="65">
        <f>$FE$868</f>
        <v>395.8</v>
      </c>
    </row>
    <row r="592" spans="1:49" s="34" customFormat="1" ht="15.75" customHeight="1">
      <c r="A592" s="451" t="s">
        <v>790</v>
      </c>
      <c r="B592" s="107" t="s">
        <v>2706</v>
      </c>
      <c r="D592" s="65">
        <f>$ALJ$802</f>
        <v>5748.9999999999991</v>
      </c>
      <c r="E592" s="451" t="s">
        <v>790</v>
      </c>
      <c r="F592" s="107" t="s">
        <v>2718</v>
      </c>
      <c r="H592" s="65">
        <f>$AJQ$808</f>
        <v>4255.1000000000004</v>
      </c>
      <c r="I592" s="451" t="s">
        <v>790</v>
      </c>
      <c r="J592" s="107" t="s">
        <v>2732</v>
      </c>
      <c r="L592" s="65">
        <f>$ANU$814</f>
        <v>3245.8999999999996</v>
      </c>
      <c r="M592" s="451" t="s">
        <v>790</v>
      </c>
      <c r="N592" s="107" t="s">
        <v>667</v>
      </c>
      <c r="P592" s="65">
        <f>$JR$820</f>
        <v>1308.5</v>
      </c>
      <c r="Q592" s="451" t="s">
        <v>790</v>
      </c>
      <c r="R592" s="107" t="s">
        <v>669</v>
      </c>
      <c r="T592" s="65">
        <f>$ML$826</f>
        <v>2059.7000000000003</v>
      </c>
      <c r="U592" s="451" t="s">
        <v>790</v>
      </c>
      <c r="V592" s="107" t="s">
        <v>667</v>
      </c>
      <c r="X592" s="65">
        <f>$JR$832</f>
        <v>1291.6000000000001</v>
      </c>
      <c r="Y592" s="451" t="s">
        <v>790</v>
      </c>
      <c r="Z592" s="284" t="s">
        <v>3620</v>
      </c>
      <c r="AB592" s="65">
        <f>$AZO$838</f>
        <v>855.34999999999991</v>
      </c>
      <c r="AC592" s="451" t="s">
        <v>790</v>
      </c>
      <c r="AD592" s="284" t="s">
        <v>3632</v>
      </c>
      <c r="AF592" s="65">
        <f>$BDS$844</f>
        <v>608.5</v>
      </c>
      <c r="AG592" s="451" t="s">
        <v>790</v>
      </c>
      <c r="AH592" s="284" t="s">
        <v>3634</v>
      </c>
      <c r="AJ592" s="65">
        <f>$BEK$850</f>
        <v>442.09999999999997</v>
      </c>
      <c r="AK592" s="451" t="s">
        <v>790</v>
      </c>
      <c r="AL592" s="107" t="s">
        <v>2202</v>
      </c>
      <c r="AN592" s="65">
        <f>$YO$856</f>
        <v>345.7</v>
      </c>
      <c r="AO592" s="451" t="s">
        <v>790</v>
      </c>
      <c r="AP592" s="107" t="s">
        <v>3630</v>
      </c>
      <c r="AR592" s="65">
        <f>$BDA$862</f>
        <v>443.5</v>
      </c>
      <c r="AS592" s="451" t="s">
        <v>790</v>
      </c>
      <c r="AT592" s="285" t="s">
        <v>1649</v>
      </c>
      <c r="AW592" s="65">
        <f>$KS$868</f>
        <v>389.59999999999997</v>
      </c>
    </row>
    <row r="593" spans="1:49" s="34" customFormat="1" ht="15.75" customHeight="1">
      <c r="A593" s="451" t="s">
        <v>791</v>
      </c>
      <c r="B593" s="107" t="s">
        <v>141</v>
      </c>
      <c r="D593" s="65">
        <f>$GO$802</f>
        <v>5748.9999999999991</v>
      </c>
      <c r="E593" s="451" t="s">
        <v>791</v>
      </c>
      <c r="F593" s="107" t="s">
        <v>154</v>
      </c>
      <c r="H593" s="65">
        <f>$AR$808</f>
        <v>4231.2</v>
      </c>
      <c r="I593" s="451" t="s">
        <v>791</v>
      </c>
      <c r="J593" s="107" t="s">
        <v>2731</v>
      </c>
      <c r="L593" s="65">
        <f>$AQO$814</f>
        <v>3194.5</v>
      </c>
      <c r="M593" s="451" t="s">
        <v>791</v>
      </c>
      <c r="N593" s="285" t="s">
        <v>25</v>
      </c>
      <c r="P593" s="65">
        <f>$BA$820</f>
        <v>1304.8</v>
      </c>
      <c r="Q593" s="451" t="s">
        <v>791</v>
      </c>
      <c r="R593" s="107" t="s">
        <v>3615</v>
      </c>
      <c r="T593" s="65">
        <f>$AXM$826</f>
        <v>2057.1</v>
      </c>
      <c r="U593" s="451" t="s">
        <v>791</v>
      </c>
      <c r="V593" s="285" t="s">
        <v>1653</v>
      </c>
      <c r="X593" s="65">
        <f>$FW$832</f>
        <v>1285.5000000000002</v>
      </c>
      <c r="Y593" s="451" t="s">
        <v>791</v>
      </c>
      <c r="Z593" s="107" t="s">
        <v>686</v>
      </c>
      <c r="AB593" s="65">
        <f>$PX$838</f>
        <v>853.89999999999986</v>
      </c>
      <c r="AC593" s="451" t="s">
        <v>791</v>
      </c>
      <c r="AD593" s="107" t="s">
        <v>2712</v>
      </c>
      <c r="AF593" s="65">
        <f>$AJZ$844</f>
        <v>608.09999999999991</v>
      </c>
      <c r="AG593" s="451" t="s">
        <v>791</v>
      </c>
      <c r="AH593" s="284" t="s">
        <v>3618</v>
      </c>
      <c r="AJ593" s="65">
        <f>$AYN$850</f>
        <v>440.70000000000005</v>
      </c>
      <c r="AK593" s="451" t="s">
        <v>791</v>
      </c>
      <c r="AL593" s="285" t="s">
        <v>2325</v>
      </c>
      <c r="AN593" s="65">
        <f>$OE$856</f>
        <v>337.09999999999997</v>
      </c>
      <c r="AO593" s="451" t="s">
        <v>791</v>
      </c>
      <c r="AP593" s="284" t="s">
        <v>3614</v>
      </c>
      <c r="AR593" s="65">
        <f>$AXD$862</f>
        <v>441</v>
      </c>
      <c r="AS593" s="451" t="s">
        <v>791</v>
      </c>
      <c r="AT593" s="107" t="s">
        <v>2202</v>
      </c>
      <c r="AW593" s="65">
        <f>$YO$868</f>
        <v>386.80000000000007</v>
      </c>
    </row>
    <row r="594" spans="1:49" s="34" customFormat="1" ht="15.75" customHeight="1">
      <c r="A594" s="451" t="s">
        <v>792</v>
      </c>
      <c r="B594" s="285" t="s">
        <v>1661</v>
      </c>
      <c r="D594" s="65">
        <f>$CT$802</f>
        <v>5747.4000000000005</v>
      </c>
      <c r="E594" s="451" t="s">
        <v>792</v>
      </c>
      <c r="F594" s="107" t="s">
        <v>2717</v>
      </c>
      <c r="H594" s="65">
        <f>$AMB$808</f>
        <v>4225.5</v>
      </c>
      <c r="I594" s="451" t="s">
        <v>792</v>
      </c>
      <c r="J594" s="284" t="s">
        <v>3624</v>
      </c>
      <c r="L594" s="65">
        <f>$BAY$814</f>
        <v>3191.8</v>
      </c>
      <c r="M594" s="451" t="s">
        <v>792</v>
      </c>
      <c r="N594" s="107" t="s">
        <v>153</v>
      </c>
      <c r="P594" s="65">
        <f>$SR$820</f>
        <v>1293.3</v>
      </c>
      <c r="Q594" s="451" t="s">
        <v>792</v>
      </c>
      <c r="R594" s="107" t="s">
        <v>2707</v>
      </c>
      <c r="T594" s="65">
        <f>$AMK$826</f>
        <v>2043.9</v>
      </c>
      <c r="U594" s="451" t="s">
        <v>792</v>
      </c>
      <c r="V594" s="285" t="s">
        <v>1</v>
      </c>
      <c r="X594" s="65">
        <f>$UK$832</f>
        <v>1283.5</v>
      </c>
      <c r="Y594" s="451" t="s">
        <v>792</v>
      </c>
      <c r="Z594" s="284" t="s">
        <v>3631</v>
      </c>
      <c r="AB594" s="65">
        <f>$BDJ$838</f>
        <v>848.8</v>
      </c>
      <c r="AC594" s="451" t="s">
        <v>792</v>
      </c>
      <c r="AD594" s="107" t="s">
        <v>2195</v>
      </c>
      <c r="AF594" s="65">
        <f>$XN$844</f>
        <v>607.90000000000009</v>
      </c>
      <c r="AG594" s="451" t="s">
        <v>792</v>
      </c>
      <c r="AH594" s="107" t="s">
        <v>2220</v>
      </c>
      <c r="AJ594" s="65">
        <f>$YF$850</f>
        <v>442.9</v>
      </c>
      <c r="AK594" s="451" t="s">
        <v>792</v>
      </c>
      <c r="AL594" s="106" t="s">
        <v>1337</v>
      </c>
      <c r="AN594" s="65">
        <f>$H$856</f>
        <v>334.5</v>
      </c>
      <c r="AO594" s="451" t="s">
        <v>792</v>
      </c>
      <c r="AP594" s="107" t="s">
        <v>653</v>
      </c>
      <c r="AR594" s="65">
        <f>$IZ$862</f>
        <v>417.29999999999995</v>
      </c>
      <c r="AS594" s="451" t="s">
        <v>792</v>
      </c>
      <c r="AT594" s="285" t="s">
        <v>1666</v>
      </c>
      <c r="AW594" s="65">
        <f>$ND$868</f>
        <v>376.9</v>
      </c>
    </row>
    <row r="595" spans="1:49" s="34" customFormat="1" ht="15.75" customHeight="1">
      <c r="A595" s="451" t="s">
        <v>793</v>
      </c>
      <c r="B595" s="284" t="s">
        <v>3616</v>
      </c>
      <c r="D595" s="65">
        <f>$AXV$802</f>
        <v>5745.3</v>
      </c>
      <c r="E595" s="451" t="s">
        <v>793</v>
      </c>
      <c r="F595" s="285" t="s">
        <v>1658</v>
      </c>
      <c r="H595" s="65">
        <f>$ON$808</f>
        <v>4205</v>
      </c>
      <c r="I595" s="451" t="s">
        <v>793</v>
      </c>
      <c r="J595" s="285" t="s">
        <v>1653</v>
      </c>
      <c r="L595" s="65">
        <f>$FW$814</f>
        <v>3176.7</v>
      </c>
      <c r="M595" s="451" t="s">
        <v>793</v>
      </c>
      <c r="N595" s="107" t="s">
        <v>2197</v>
      </c>
      <c r="P595" s="65">
        <f>$ADK$820</f>
        <v>1276.1999999999998</v>
      </c>
      <c r="Q595" s="451" t="s">
        <v>793</v>
      </c>
      <c r="R595" s="107" t="s">
        <v>2212</v>
      </c>
      <c r="T595" s="65">
        <f>$XW$826</f>
        <v>2025.2</v>
      </c>
      <c r="U595" s="451" t="s">
        <v>793</v>
      </c>
      <c r="V595" s="107" t="s">
        <v>2720</v>
      </c>
      <c r="X595" s="65">
        <f>$AMT$832</f>
        <v>1278.2</v>
      </c>
      <c r="Y595" s="451" t="s">
        <v>793</v>
      </c>
      <c r="Z595" s="107" t="s">
        <v>700</v>
      </c>
      <c r="AB595" s="65">
        <f>$NV$838</f>
        <v>841.2</v>
      </c>
      <c r="AC595" s="451" t="s">
        <v>793</v>
      </c>
      <c r="AD595" s="107" t="s">
        <v>669</v>
      </c>
      <c r="AF595" s="65">
        <f>$ML$844</f>
        <v>596.4</v>
      </c>
      <c r="AG595" s="451" t="s">
        <v>793</v>
      </c>
      <c r="AH595" s="107" t="s">
        <v>2202</v>
      </c>
      <c r="AJ595" s="65">
        <f>$YO$850</f>
        <v>436.4</v>
      </c>
      <c r="AK595" s="451" t="s">
        <v>793</v>
      </c>
      <c r="AL595" s="284" t="s">
        <v>3641</v>
      </c>
      <c r="AN595" s="65">
        <f>$BHE$856</f>
        <v>332.4</v>
      </c>
      <c r="AO595" s="451" t="s">
        <v>793</v>
      </c>
      <c r="AP595" s="284" t="s">
        <v>3627</v>
      </c>
      <c r="AR595" s="65">
        <f>$BBZ$862</f>
        <v>415.3</v>
      </c>
      <c r="AS595" s="451" t="s">
        <v>793</v>
      </c>
      <c r="AT595" s="107" t="s">
        <v>687</v>
      </c>
      <c r="AW595" s="65">
        <f>$BS$868</f>
        <v>374.19999999999993</v>
      </c>
    </row>
    <row r="596" spans="1:49" s="34" customFormat="1" ht="15.75" customHeight="1">
      <c r="A596" s="451" t="s">
        <v>794</v>
      </c>
      <c r="B596" s="107" t="s">
        <v>2712</v>
      </c>
      <c r="D596" s="65">
        <f>$AJZ$802</f>
        <v>5738.85</v>
      </c>
      <c r="E596" s="451" t="s">
        <v>794</v>
      </c>
      <c r="F596" s="107" t="s">
        <v>683</v>
      </c>
      <c r="H596" s="65">
        <f>$Z$808</f>
        <v>4192.6000000000004</v>
      </c>
      <c r="I596" s="451" t="s">
        <v>794</v>
      </c>
      <c r="J596" s="106" t="s">
        <v>1342</v>
      </c>
      <c r="L596" s="65">
        <f>$IH$814</f>
        <v>3174.3</v>
      </c>
      <c r="M596" s="451" t="s">
        <v>794</v>
      </c>
      <c r="N596" s="107" t="s">
        <v>2708</v>
      </c>
      <c r="P596" s="65">
        <f>$ANL$820</f>
        <v>1258.5</v>
      </c>
      <c r="Q596" s="451" t="s">
        <v>794</v>
      </c>
      <c r="R596" s="284" t="s">
        <v>3618</v>
      </c>
      <c r="T596" s="65">
        <f>$AYN$826</f>
        <v>2003.4</v>
      </c>
      <c r="U596" s="451" t="s">
        <v>794</v>
      </c>
      <c r="V596" s="284" t="s">
        <v>3637</v>
      </c>
      <c r="X596" s="65">
        <f>$BFL$832</f>
        <v>1274.0999999999999</v>
      </c>
      <c r="Y596" s="451" t="s">
        <v>794</v>
      </c>
      <c r="Z596" s="107" t="s">
        <v>2195</v>
      </c>
      <c r="AB596" s="65">
        <f>$XN$838</f>
        <v>833.5</v>
      </c>
      <c r="AC596" s="451" t="s">
        <v>794</v>
      </c>
      <c r="AD596" s="107" t="s">
        <v>2706</v>
      </c>
      <c r="AF596" s="65">
        <f>$ALJ$844</f>
        <v>590.9</v>
      </c>
      <c r="AG596" s="451" t="s">
        <v>794</v>
      </c>
      <c r="AH596" s="285" t="s">
        <v>15</v>
      </c>
      <c r="AJ596" s="65">
        <f>$LB$850</f>
        <v>435.3</v>
      </c>
      <c r="AK596" s="451" t="s">
        <v>794</v>
      </c>
      <c r="AL596" s="284" t="s">
        <v>21</v>
      </c>
      <c r="AN596" s="65">
        <f>$Q$856</f>
        <v>329.09999999999997</v>
      </c>
      <c r="AO596" s="451" t="s">
        <v>794</v>
      </c>
      <c r="AP596" s="107" t="s">
        <v>683</v>
      </c>
      <c r="AR596" s="65">
        <f>$Z$862</f>
        <v>413.9</v>
      </c>
      <c r="AS596" s="451" t="s">
        <v>794</v>
      </c>
      <c r="AT596" s="284" t="s">
        <v>3618</v>
      </c>
      <c r="AW596" s="65">
        <f>$AYN$868</f>
        <v>367.9</v>
      </c>
    </row>
    <row r="597" spans="1:49" s="34" customFormat="1" ht="15.75" customHeight="1">
      <c r="A597" s="452" t="s">
        <v>795</v>
      </c>
      <c r="B597" s="284" t="s">
        <v>3622</v>
      </c>
      <c r="D597" s="65">
        <f>$BAG$802</f>
        <v>5734.4000000000005</v>
      </c>
      <c r="E597" s="452" t="s">
        <v>795</v>
      </c>
      <c r="F597" s="284" t="s">
        <v>3631</v>
      </c>
      <c r="H597" s="65">
        <f>$BDJ$808</f>
        <v>4191.1000000000004</v>
      </c>
      <c r="I597" s="452" t="s">
        <v>795</v>
      </c>
      <c r="J597" s="284" t="s">
        <v>3625</v>
      </c>
      <c r="L597" s="65">
        <f>$BBH$814</f>
        <v>3174.2</v>
      </c>
      <c r="M597" s="452" t="s">
        <v>795</v>
      </c>
      <c r="N597" s="106" t="s">
        <v>1344</v>
      </c>
      <c r="P597" s="65">
        <f>$GX$820</f>
        <v>1250.3000000000002</v>
      </c>
      <c r="Q597" s="452" t="s">
        <v>795</v>
      </c>
      <c r="R597" s="107" t="s">
        <v>2706</v>
      </c>
      <c r="T597" s="65">
        <f>$ALJ$826</f>
        <v>1991.3</v>
      </c>
      <c r="U597" s="452" t="s">
        <v>795</v>
      </c>
      <c r="V597" s="107" t="s">
        <v>2196</v>
      </c>
      <c r="X597" s="65">
        <f>$WV$832</f>
        <v>1273.2</v>
      </c>
      <c r="Y597" s="452" t="s">
        <v>795</v>
      </c>
      <c r="Z597" s="284" t="s">
        <v>3636</v>
      </c>
      <c r="AB597" s="65">
        <f>$BFC$838</f>
        <v>831.09999999999991</v>
      </c>
      <c r="AC597" s="452" t="s">
        <v>795</v>
      </c>
      <c r="AD597" s="284" t="s">
        <v>3641</v>
      </c>
      <c r="AF597" s="65">
        <f>$BHE$844</f>
        <v>589.30000000000007</v>
      </c>
      <c r="AG597" s="452" t="s">
        <v>795</v>
      </c>
      <c r="AH597" s="107" t="s">
        <v>2716</v>
      </c>
      <c r="AJ597" s="65">
        <f>$ANC$850</f>
        <v>435</v>
      </c>
      <c r="AK597" s="452" t="s">
        <v>795</v>
      </c>
      <c r="AL597" s="107" t="s">
        <v>162</v>
      </c>
      <c r="AN597" s="65">
        <f>$HG$856</f>
        <v>328.9</v>
      </c>
      <c r="AO597" s="452" t="s">
        <v>795</v>
      </c>
      <c r="AP597" s="285" t="s">
        <v>1665</v>
      </c>
      <c r="AR597" s="65">
        <f>$VU$862</f>
        <v>407.40000000000003</v>
      </c>
      <c r="AS597" s="452" t="s">
        <v>795</v>
      </c>
      <c r="AT597" s="107" t="s">
        <v>2733</v>
      </c>
      <c r="AW597" s="65">
        <f>$ALS$868</f>
        <v>356.90000000000003</v>
      </c>
    </row>
    <row r="598" spans="1:49" s="34" customFormat="1" ht="15.75" customHeight="1">
      <c r="A598" s="452" t="s">
        <v>796</v>
      </c>
      <c r="B598" s="107" t="s">
        <v>2719</v>
      </c>
      <c r="D598" s="65">
        <f>$AHX$802</f>
        <v>5717.05</v>
      </c>
      <c r="E598" s="452" t="s">
        <v>796</v>
      </c>
      <c r="F598" s="107" t="s">
        <v>2831</v>
      </c>
      <c r="H598" s="65">
        <f>$AGW$808</f>
        <v>4183.3</v>
      </c>
      <c r="I598" s="452" t="s">
        <v>796</v>
      </c>
      <c r="J598" s="285" t="s">
        <v>15</v>
      </c>
      <c r="L598" s="65">
        <f>$LB$814</f>
        <v>3153.8</v>
      </c>
      <c r="M598" s="452" t="s">
        <v>796</v>
      </c>
      <c r="N598" s="107" t="s">
        <v>651</v>
      </c>
      <c r="P598" s="65">
        <f>$DL$820</f>
        <v>1236</v>
      </c>
      <c r="Q598" s="452" t="s">
        <v>796</v>
      </c>
      <c r="R598" s="107" t="s">
        <v>2715</v>
      </c>
      <c r="T598" s="65">
        <f>$AOV$826</f>
        <v>1990.1000000000004</v>
      </c>
      <c r="U598" s="452" t="s">
        <v>796</v>
      </c>
      <c r="V598" s="285" t="s">
        <v>1664</v>
      </c>
      <c r="X598" s="65">
        <f>$QG$832</f>
        <v>1270.4000000000001</v>
      </c>
      <c r="Y598" s="452" t="s">
        <v>796</v>
      </c>
      <c r="Z598" s="107" t="s">
        <v>153</v>
      </c>
      <c r="AB598" s="65">
        <f>$SR$838</f>
        <v>825.3</v>
      </c>
      <c r="AC598" s="452" t="s">
        <v>796</v>
      </c>
      <c r="AD598" s="107" t="s">
        <v>155</v>
      </c>
      <c r="AF598" s="65">
        <f>$BJ$844</f>
        <v>582.70000000000005</v>
      </c>
      <c r="AG598" s="452" t="s">
        <v>796</v>
      </c>
      <c r="AH598" s="284" t="s">
        <v>3640</v>
      </c>
      <c r="AJ598" s="65">
        <f>$BGV$850</f>
        <v>431.2</v>
      </c>
      <c r="AK598" s="452" t="s">
        <v>796</v>
      </c>
      <c r="AL598" s="284" t="s">
        <v>3617</v>
      </c>
      <c r="AN598" s="65">
        <f>$AYE$856</f>
        <v>328.5</v>
      </c>
      <c r="AO598" s="452" t="s">
        <v>796</v>
      </c>
      <c r="AP598" s="107" t="s">
        <v>686</v>
      </c>
      <c r="AR598" s="65">
        <f>$PX$862</f>
        <v>399.9</v>
      </c>
      <c r="AS598" s="452" t="s">
        <v>796</v>
      </c>
      <c r="AT598" s="284" t="s">
        <v>3639</v>
      </c>
      <c r="AW598" s="65">
        <f>$BGM$868</f>
        <v>353.29999999999995</v>
      </c>
    </row>
    <row r="599" spans="1:49" s="34" customFormat="1" ht="15.75" customHeight="1">
      <c r="A599" s="452" t="s">
        <v>797</v>
      </c>
      <c r="B599" s="285" t="s">
        <v>1753</v>
      </c>
      <c r="D599" s="65">
        <f>$NM$802</f>
        <v>5706.2</v>
      </c>
      <c r="E599" s="452" t="s">
        <v>797</v>
      </c>
      <c r="F599" s="107" t="s">
        <v>3630</v>
      </c>
      <c r="H599" s="65">
        <f>$BDA$808</f>
        <v>4158.6000000000004</v>
      </c>
      <c r="I599" s="452" t="s">
        <v>797</v>
      </c>
      <c r="J599" s="285" t="s">
        <v>1657</v>
      </c>
      <c r="L599" s="65">
        <f>$TS$814</f>
        <v>3097.4</v>
      </c>
      <c r="M599" s="452" t="s">
        <v>797</v>
      </c>
      <c r="N599" s="107" t="s">
        <v>2217</v>
      </c>
      <c r="P599" s="65">
        <f>$AAH$820</f>
        <v>1220</v>
      </c>
      <c r="Q599" s="452" t="s">
        <v>797</v>
      </c>
      <c r="R599" s="107" t="s">
        <v>2733</v>
      </c>
      <c r="T599" s="65">
        <f>$ALS$826</f>
        <v>1972.5</v>
      </c>
      <c r="U599" s="452" t="s">
        <v>797</v>
      </c>
      <c r="V599" s="107" t="s">
        <v>2708</v>
      </c>
      <c r="X599" s="65">
        <f>$ANL$832</f>
        <v>1270.3000000000002</v>
      </c>
      <c r="Y599" s="452" t="s">
        <v>797</v>
      </c>
      <c r="Z599" s="107" t="s">
        <v>2200</v>
      </c>
      <c r="AB599" s="65">
        <f>$ZY$838</f>
        <v>821.1</v>
      </c>
      <c r="AC599" s="452" t="s">
        <v>797</v>
      </c>
      <c r="AD599" s="285" t="s">
        <v>1667</v>
      </c>
      <c r="AF599" s="65">
        <f>$VC$844</f>
        <v>582.59999999999991</v>
      </c>
      <c r="AG599" s="452" t="s">
        <v>797</v>
      </c>
      <c r="AH599" s="107" t="s">
        <v>2710</v>
      </c>
      <c r="AJ599" s="65">
        <f>$AKR$850</f>
        <v>428.3</v>
      </c>
      <c r="AK599" s="452" t="s">
        <v>797</v>
      </c>
      <c r="AL599" s="285" t="s">
        <v>1661</v>
      </c>
      <c r="AN599" s="65">
        <f>$CT$856</f>
        <v>326.89999999999998</v>
      </c>
      <c r="AO599" s="452" t="s">
        <v>797</v>
      </c>
      <c r="AP599" s="284" t="s">
        <v>3648</v>
      </c>
      <c r="AR599" s="65">
        <f>$AZF$862</f>
        <v>398.4</v>
      </c>
      <c r="AS599" s="452" t="s">
        <v>797</v>
      </c>
      <c r="AT599" s="285" t="s">
        <v>25</v>
      </c>
      <c r="AW599" s="65">
        <f>$BA$868</f>
        <v>349.4</v>
      </c>
    </row>
    <row r="600" spans="1:49" s="34" customFormat="1" ht="15.75" customHeight="1">
      <c r="A600" s="452" t="s">
        <v>798</v>
      </c>
      <c r="B600" s="285" t="s">
        <v>1656</v>
      </c>
      <c r="D600" s="65">
        <f>$ASH$802</f>
        <v>5695.7</v>
      </c>
      <c r="E600" s="452" t="s">
        <v>798</v>
      </c>
      <c r="F600" s="107" t="s">
        <v>2203</v>
      </c>
      <c r="H600" s="65">
        <f>$WM$808</f>
        <v>4133.1000000000004</v>
      </c>
      <c r="I600" s="452" t="s">
        <v>798</v>
      </c>
      <c r="J600" s="107" t="s">
        <v>2710</v>
      </c>
      <c r="L600" s="65">
        <f>$AKR$814</f>
        <v>3091.9</v>
      </c>
      <c r="M600" s="452" t="s">
        <v>798</v>
      </c>
      <c r="N600" s="107" t="s">
        <v>675</v>
      </c>
      <c r="P600" s="65">
        <f>$MC$820</f>
        <v>1218.6999999999998</v>
      </c>
      <c r="Q600" s="452" t="s">
        <v>798</v>
      </c>
      <c r="R600" s="284" t="s">
        <v>3620</v>
      </c>
      <c r="T600" s="65">
        <f>$AZO$826</f>
        <v>1943.9</v>
      </c>
      <c r="U600" s="452" t="s">
        <v>798</v>
      </c>
      <c r="V600" s="107" t="s">
        <v>2719</v>
      </c>
      <c r="X600" s="65">
        <f>$AHX$832</f>
        <v>1267.5</v>
      </c>
      <c r="Y600" s="452" t="s">
        <v>798</v>
      </c>
      <c r="Z600" s="285" t="s">
        <v>1671</v>
      </c>
      <c r="AB600" s="65">
        <f>$RQ$838</f>
        <v>821.7</v>
      </c>
      <c r="AC600" s="452" t="s">
        <v>798</v>
      </c>
      <c r="AD600" s="285" t="s">
        <v>1656</v>
      </c>
      <c r="AF600" s="65">
        <f>$ASH$844</f>
        <v>582.1</v>
      </c>
      <c r="AG600" s="452" t="s">
        <v>798</v>
      </c>
      <c r="AH600" s="107" t="s">
        <v>638</v>
      </c>
      <c r="AJ600" s="65">
        <f>$JI$850</f>
        <v>416.9</v>
      </c>
      <c r="AK600" s="452" t="s">
        <v>798</v>
      </c>
      <c r="AL600" s="107" t="s">
        <v>2718</v>
      </c>
      <c r="AN600" s="65">
        <f>$AJQ$856</f>
        <v>326.70000000000005</v>
      </c>
      <c r="AO600" s="452" t="s">
        <v>798</v>
      </c>
      <c r="AP600" s="107" t="s">
        <v>141</v>
      </c>
      <c r="AR600" s="65">
        <f>$GO$862</f>
        <v>387.5</v>
      </c>
      <c r="AS600" s="452" t="s">
        <v>798</v>
      </c>
      <c r="AT600" s="107" t="s">
        <v>2831</v>
      </c>
      <c r="AW600" s="65">
        <f>$AGW$868</f>
        <v>348.49999999999994</v>
      </c>
    </row>
    <row r="601" spans="1:49" s="34" customFormat="1" ht="15.75" customHeight="1">
      <c r="A601" s="452" t="s">
        <v>799</v>
      </c>
      <c r="B601" s="106" t="s">
        <v>1337</v>
      </c>
      <c r="D601" s="65">
        <f>$H$802</f>
        <v>5687.2</v>
      </c>
      <c r="E601" s="452" t="s">
        <v>799</v>
      </c>
      <c r="F601" s="107" t="s">
        <v>2198</v>
      </c>
      <c r="H601" s="65">
        <f>$ABR$808</f>
        <v>4126</v>
      </c>
      <c r="I601" s="452" t="s">
        <v>799</v>
      </c>
      <c r="J601" s="107" t="s">
        <v>2203</v>
      </c>
      <c r="L601" s="65">
        <f>$WM$814</f>
        <v>3088.2</v>
      </c>
      <c r="M601" s="452" t="s">
        <v>799</v>
      </c>
      <c r="N601" s="285" t="s">
        <v>1653</v>
      </c>
      <c r="P601" s="65">
        <f>$FW$820</f>
        <v>1206.0999999999999</v>
      </c>
      <c r="Q601" s="452" t="s">
        <v>799</v>
      </c>
      <c r="R601" s="107" t="s">
        <v>2200</v>
      </c>
      <c r="T601" s="65">
        <f>$ZY$826</f>
        <v>1942.4</v>
      </c>
      <c r="U601" s="452" t="s">
        <v>799</v>
      </c>
      <c r="V601" s="107" t="s">
        <v>2716</v>
      </c>
      <c r="X601" s="65">
        <f>$ANC$832</f>
        <v>1268.9000000000001</v>
      </c>
      <c r="Y601" s="452" t="s">
        <v>799</v>
      </c>
      <c r="Z601" s="284" t="s">
        <v>3629</v>
      </c>
      <c r="AB601" s="65">
        <f>$BCR$838</f>
        <v>810.1</v>
      </c>
      <c r="AC601" s="452" t="s">
        <v>799</v>
      </c>
      <c r="AD601" s="107" t="s">
        <v>687</v>
      </c>
      <c r="AF601" s="65">
        <f>$BS$844</f>
        <v>580.6</v>
      </c>
      <c r="AG601" s="452" t="s">
        <v>799</v>
      </c>
      <c r="AH601" s="284" t="s">
        <v>3613</v>
      </c>
      <c r="AJ601" s="65">
        <f>$AWU$850</f>
        <v>413.1</v>
      </c>
      <c r="AK601" s="452" t="s">
        <v>799</v>
      </c>
      <c r="AL601" s="107" t="s">
        <v>654</v>
      </c>
      <c r="AN601" s="65">
        <f>$HP$856</f>
        <v>322.8</v>
      </c>
      <c r="AO601" s="452" t="s">
        <v>799</v>
      </c>
      <c r="AP601" s="106" t="s">
        <v>1345</v>
      </c>
      <c r="AR601" s="65">
        <f>$PO$862</f>
        <v>378.80000000000007</v>
      </c>
      <c r="AS601" s="452" t="s">
        <v>799</v>
      </c>
      <c r="AT601" s="107" t="s">
        <v>2707</v>
      </c>
      <c r="AW601" s="65">
        <f>$AMK$868</f>
        <v>345.5</v>
      </c>
    </row>
    <row r="602" spans="1:49" s="34" customFormat="1" ht="15.75" customHeight="1">
      <c r="A602" s="452" t="s">
        <v>800</v>
      </c>
      <c r="B602" s="107" t="s">
        <v>3626</v>
      </c>
      <c r="D602" s="65">
        <f>$BBQ$802</f>
        <v>5685.3</v>
      </c>
      <c r="E602" s="452" t="s">
        <v>800</v>
      </c>
      <c r="F602" s="106" t="s">
        <v>1344</v>
      </c>
      <c r="H602" s="65">
        <f>$GX$808</f>
        <v>4102.7</v>
      </c>
      <c r="I602" s="452" t="s">
        <v>800</v>
      </c>
      <c r="J602" s="284" t="s">
        <v>3648</v>
      </c>
      <c r="L602" s="65">
        <f>$AZF$814</f>
        <v>3076</v>
      </c>
      <c r="M602" s="452" t="s">
        <v>800</v>
      </c>
      <c r="N602" s="107" t="s">
        <v>3615</v>
      </c>
      <c r="P602" s="65">
        <f>$AXM$820</f>
        <v>1199</v>
      </c>
      <c r="Q602" s="452" t="s">
        <v>800</v>
      </c>
      <c r="R602" s="284" t="s">
        <v>3641</v>
      </c>
      <c r="T602" s="65">
        <f>$BHE$826</f>
        <v>1930.6000000000001</v>
      </c>
      <c r="U602" s="452" t="s">
        <v>800</v>
      </c>
      <c r="V602" s="107" t="s">
        <v>2847</v>
      </c>
      <c r="X602" s="65">
        <f>$AJH$832</f>
        <v>1255.2</v>
      </c>
      <c r="Y602" s="452" t="s">
        <v>800</v>
      </c>
      <c r="Z602" s="107" t="s">
        <v>2710</v>
      </c>
      <c r="AB602" s="65">
        <f>$AKR$838</f>
        <v>808.6</v>
      </c>
      <c r="AC602" s="452" t="s">
        <v>800</v>
      </c>
      <c r="AD602" s="284" t="s">
        <v>3635</v>
      </c>
      <c r="AF602" s="65">
        <f>$BET$844</f>
        <v>579.19999999999993</v>
      </c>
      <c r="AG602" s="452" t="s">
        <v>800</v>
      </c>
      <c r="AH602" s="107" t="s">
        <v>2711</v>
      </c>
      <c r="AJ602" s="65">
        <f>$AHF$850</f>
        <v>412.6</v>
      </c>
      <c r="AK602" s="452" t="s">
        <v>800</v>
      </c>
      <c r="AL602" s="284" t="s">
        <v>3629</v>
      </c>
      <c r="AN602" s="65">
        <f>$BCR$856</f>
        <v>321.3</v>
      </c>
      <c r="AO602" s="452" t="s">
        <v>800</v>
      </c>
      <c r="AP602" s="284" t="s">
        <v>3638</v>
      </c>
      <c r="AR602" s="65">
        <f>$BFU$862</f>
        <v>373</v>
      </c>
      <c r="AS602" s="452" t="s">
        <v>800</v>
      </c>
      <c r="AT602" s="284" t="s">
        <v>3614</v>
      </c>
      <c r="AW602" s="65">
        <f>$AXD$868</f>
        <v>344.30000000000007</v>
      </c>
    </row>
    <row r="603" spans="1:49" s="34" customFormat="1" ht="15.75" customHeight="1">
      <c r="A603" s="452" t="s">
        <v>801</v>
      </c>
      <c r="B603" s="107" t="s">
        <v>2716</v>
      </c>
      <c r="D603" s="65">
        <f>$ANC$802</f>
        <v>5657.3</v>
      </c>
      <c r="E603" s="452" t="s">
        <v>801</v>
      </c>
      <c r="F603" s="107" t="s">
        <v>2714</v>
      </c>
      <c r="H603" s="65">
        <f>$AHO$808</f>
        <v>4101.2</v>
      </c>
      <c r="I603" s="452" t="s">
        <v>801</v>
      </c>
      <c r="J603" s="284" t="s">
        <v>3637</v>
      </c>
      <c r="L603" s="65">
        <f>$BFL$814</f>
        <v>3054</v>
      </c>
      <c r="M603" s="452" t="s">
        <v>801</v>
      </c>
      <c r="N603" s="285" t="s">
        <v>1666</v>
      </c>
      <c r="P603" s="65">
        <f>$ND$820</f>
        <v>1158.4000000000001</v>
      </c>
      <c r="Q603" s="452" t="s">
        <v>801</v>
      </c>
      <c r="R603" s="285" t="s">
        <v>33</v>
      </c>
      <c r="T603" s="65">
        <f>$CK$826</f>
        <v>1926.1000000000001</v>
      </c>
      <c r="U603" s="452" t="s">
        <v>801</v>
      </c>
      <c r="V603" s="284" t="s">
        <v>3629</v>
      </c>
      <c r="X603" s="65">
        <f>$BCR$832</f>
        <v>1227.2</v>
      </c>
      <c r="Y603" s="452" t="s">
        <v>801</v>
      </c>
      <c r="Z603" s="284" t="s">
        <v>3640</v>
      </c>
      <c r="AB603" s="65">
        <f>$BGV$838</f>
        <v>801.6</v>
      </c>
      <c r="AC603" s="452" t="s">
        <v>801</v>
      </c>
      <c r="AD603" s="284" t="s">
        <v>21</v>
      </c>
      <c r="AF603" s="65">
        <f>$Q$844</f>
        <v>572.29999999999995</v>
      </c>
      <c r="AG603" s="452" t="s">
        <v>801</v>
      </c>
      <c r="AH603" s="284" t="s">
        <v>3619</v>
      </c>
      <c r="AJ603" s="65">
        <f>$AYW$850</f>
        <v>408.5</v>
      </c>
      <c r="AK603" s="452" t="s">
        <v>801</v>
      </c>
      <c r="AL603" s="284" t="s">
        <v>3625</v>
      </c>
      <c r="AN603" s="65">
        <f>$BBH$856</f>
        <v>320.70000000000005</v>
      </c>
      <c r="AO603" s="452" t="s">
        <v>801</v>
      </c>
      <c r="AP603" s="107" t="s">
        <v>2712</v>
      </c>
      <c r="AR603" s="65">
        <f>$AJZ$862</f>
        <v>368.5</v>
      </c>
      <c r="AS603" s="452" t="s">
        <v>801</v>
      </c>
      <c r="AT603" s="106" t="s">
        <v>1342</v>
      </c>
      <c r="AW603" s="65">
        <f>$IH$868</f>
        <v>339.5</v>
      </c>
    </row>
    <row r="604" spans="1:49" s="34" customFormat="1" ht="15.75" customHeight="1">
      <c r="A604" s="452" t="s">
        <v>802</v>
      </c>
      <c r="B604" s="107" t="s">
        <v>2709</v>
      </c>
      <c r="D604" s="65">
        <f>$ALA$802</f>
        <v>5657.3</v>
      </c>
      <c r="E604" s="452" t="s">
        <v>802</v>
      </c>
      <c r="F604" s="285" t="s">
        <v>2325</v>
      </c>
      <c r="H604" s="65">
        <f>$OE$808</f>
        <v>4083.6999999999994</v>
      </c>
      <c r="I604" s="452" t="s">
        <v>802</v>
      </c>
      <c r="J604" s="107" t="s">
        <v>2217</v>
      </c>
      <c r="L604" s="65">
        <f>$AAH$814</f>
        <v>3042.2000000000003</v>
      </c>
      <c r="M604" s="452" t="s">
        <v>802</v>
      </c>
      <c r="N604" s="107" t="s">
        <v>654</v>
      </c>
      <c r="P604" s="65">
        <f>$HP$820</f>
        <v>1154.2</v>
      </c>
      <c r="Q604" s="452" t="s">
        <v>802</v>
      </c>
      <c r="R604" s="285" t="s">
        <v>1667</v>
      </c>
      <c r="T604" s="65">
        <f>$VC$826</f>
        <v>1915.6</v>
      </c>
      <c r="U604" s="452" t="s">
        <v>802</v>
      </c>
      <c r="V604" s="107" t="s">
        <v>3615</v>
      </c>
      <c r="X604" s="65">
        <f>$AXM$832</f>
        <v>1216.5</v>
      </c>
      <c r="Y604" s="452" t="s">
        <v>802</v>
      </c>
      <c r="Z604" s="285" t="s">
        <v>1665</v>
      </c>
      <c r="AB604" s="65">
        <f>$VU$838</f>
        <v>794.8</v>
      </c>
      <c r="AC604" s="452" t="s">
        <v>802</v>
      </c>
      <c r="AD604" s="284" t="s">
        <v>142</v>
      </c>
      <c r="AF604" s="65">
        <f>$DU$844</f>
        <v>567.69999999999993</v>
      </c>
      <c r="AG604" s="452" t="s">
        <v>802</v>
      </c>
      <c r="AH604" s="285" t="s">
        <v>1655</v>
      </c>
      <c r="AJ604" s="65">
        <f>$ED$850</f>
        <v>404.30000000000007</v>
      </c>
      <c r="AK604" s="452" t="s">
        <v>802</v>
      </c>
      <c r="AL604" s="284" t="s">
        <v>3632</v>
      </c>
      <c r="AN604" s="65">
        <f>$BDS$856</f>
        <v>307.89999999999998</v>
      </c>
      <c r="AO604" s="452" t="s">
        <v>802</v>
      </c>
      <c r="AP604" s="107" t="s">
        <v>2733</v>
      </c>
      <c r="AR604" s="65">
        <f>$ALS$862</f>
        <v>368.40000000000003</v>
      </c>
      <c r="AS604" s="452" t="s">
        <v>802</v>
      </c>
      <c r="AT604" s="107" t="s">
        <v>654</v>
      </c>
      <c r="AW604" s="65">
        <f>$HP$868</f>
        <v>331.59999999999997</v>
      </c>
    </row>
    <row r="605" spans="1:49" s="34" customFormat="1" ht="15.75" customHeight="1">
      <c r="A605" s="452" t="s">
        <v>803</v>
      </c>
      <c r="B605" s="107" t="s">
        <v>2731</v>
      </c>
      <c r="D605" s="65">
        <f>$AQO$802</f>
        <v>5651.5</v>
      </c>
      <c r="E605" s="452" t="s">
        <v>803</v>
      </c>
      <c r="F605" s="107" t="s">
        <v>2733</v>
      </c>
      <c r="H605" s="65">
        <f>$ALS$808</f>
        <v>4080.2000000000003</v>
      </c>
      <c r="I605" s="452" t="s">
        <v>803</v>
      </c>
      <c r="J605" s="284" t="s">
        <v>3614</v>
      </c>
      <c r="L605" s="65">
        <f>$AXD$814</f>
        <v>3039.7999999999997</v>
      </c>
      <c r="M605" s="452" t="s">
        <v>803</v>
      </c>
      <c r="N605" s="107" t="s">
        <v>682</v>
      </c>
      <c r="P605" s="65">
        <f>$HY$820</f>
        <v>1151.2</v>
      </c>
      <c r="Q605" s="452" t="s">
        <v>803</v>
      </c>
      <c r="R605" s="107" t="s">
        <v>675</v>
      </c>
      <c r="T605" s="65">
        <f>$MC$826</f>
        <v>1895.6</v>
      </c>
      <c r="U605" s="452" t="s">
        <v>803</v>
      </c>
      <c r="V605" s="106" t="s">
        <v>1342</v>
      </c>
      <c r="X605" s="65">
        <f>$IH$832</f>
        <v>1213.7000000000003</v>
      </c>
      <c r="Y605" s="452" t="s">
        <v>803</v>
      </c>
      <c r="Z605" s="284" t="s">
        <v>3624</v>
      </c>
      <c r="AB605" s="65">
        <f>$BAY$838</f>
        <v>788.5</v>
      </c>
      <c r="AC605" s="452" t="s">
        <v>803</v>
      </c>
      <c r="AD605" s="285" t="s">
        <v>11</v>
      </c>
      <c r="AF605" s="65">
        <f>$FE$844</f>
        <v>564.09999999999991</v>
      </c>
      <c r="AG605" s="452" t="s">
        <v>803</v>
      </c>
      <c r="AH605" s="107" t="s">
        <v>2209</v>
      </c>
      <c r="AJ605" s="65">
        <f>$AAZ$850</f>
        <v>403.1</v>
      </c>
      <c r="AK605" s="452" t="s">
        <v>803</v>
      </c>
      <c r="AL605" s="107" t="s">
        <v>2731</v>
      </c>
      <c r="AN605" s="65">
        <f>$AQO$856</f>
        <v>304.5</v>
      </c>
      <c r="AO605" s="452" t="s">
        <v>803</v>
      </c>
      <c r="AP605" s="107" t="s">
        <v>2706</v>
      </c>
      <c r="AR605" s="65">
        <f>$ALJ$862</f>
        <v>367.59999999999997</v>
      </c>
      <c r="AS605" s="452" t="s">
        <v>803</v>
      </c>
      <c r="AT605" s="284" t="s">
        <v>3640</v>
      </c>
      <c r="AW605" s="65">
        <f>$BGV$868</f>
        <v>326.39999999999998</v>
      </c>
    </row>
    <row r="606" spans="1:49" s="34" customFormat="1" ht="15.75" customHeight="1">
      <c r="A606" s="452" t="s">
        <v>804</v>
      </c>
      <c r="B606" s="107" t="s">
        <v>2710</v>
      </c>
      <c r="D606" s="65">
        <f>$AKR$802</f>
        <v>5596.2</v>
      </c>
      <c r="E606" s="452" t="s">
        <v>804</v>
      </c>
      <c r="F606" s="284" t="s">
        <v>3614</v>
      </c>
      <c r="H606" s="65">
        <f>$AXD$808</f>
        <v>4074.2999999999993</v>
      </c>
      <c r="I606" s="452" t="s">
        <v>804</v>
      </c>
      <c r="J606" s="107" t="s">
        <v>2721</v>
      </c>
      <c r="L606" s="65">
        <f>$AIY$814</f>
        <v>3028.3</v>
      </c>
      <c r="M606" s="452" t="s">
        <v>804</v>
      </c>
      <c r="N606" s="284" t="s">
        <v>3629</v>
      </c>
      <c r="P606" s="65">
        <f>$BCR$820</f>
        <v>1148.3</v>
      </c>
      <c r="Q606" s="452" t="s">
        <v>804</v>
      </c>
      <c r="R606" s="284" t="s">
        <v>3628</v>
      </c>
      <c r="T606" s="65">
        <f>$BCI$826</f>
        <v>1885.9</v>
      </c>
      <c r="U606" s="452" t="s">
        <v>804</v>
      </c>
      <c r="V606" s="284" t="s">
        <v>3619</v>
      </c>
      <c r="X606" s="65">
        <f>$AYW$832</f>
        <v>1195</v>
      </c>
      <c r="Y606" s="452" t="s">
        <v>804</v>
      </c>
      <c r="Z606" s="284" t="s">
        <v>3613</v>
      </c>
      <c r="AB606" s="65">
        <f>$AWU$838</f>
        <v>787.3</v>
      </c>
      <c r="AC606" s="452" t="s">
        <v>804</v>
      </c>
      <c r="AD606" s="107" t="s">
        <v>2721</v>
      </c>
      <c r="AF606" s="65">
        <f>$AIY$844</f>
        <v>557.4</v>
      </c>
      <c r="AG606" s="452" t="s">
        <v>804</v>
      </c>
      <c r="AH606" s="107" t="s">
        <v>154</v>
      </c>
      <c r="AJ606" s="65">
        <f>$AR$850</f>
        <v>398.40000000000003</v>
      </c>
      <c r="AK606" s="452" t="s">
        <v>804</v>
      </c>
      <c r="AL606" s="284" t="s">
        <v>3635</v>
      </c>
      <c r="AN606" s="65">
        <f>$BET$856</f>
        <v>302.99999999999994</v>
      </c>
      <c r="AO606" s="452" t="s">
        <v>804</v>
      </c>
      <c r="AP606" s="107" t="s">
        <v>2220</v>
      </c>
      <c r="AR606" s="65">
        <f>$YF$862</f>
        <v>364.40000000000003</v>
      </c>
      <c r="AS606" s="452" t="s">
        <v>804</v>
      </c>
      <c r="AT606" s="107" t="s">
        <v>3678</v>
      </c>
      <c r="AW606" s="65">
        <f>$BGD$868</f>
        <v>319.7</v>
      </c>
    </row>
    <row r="607" spans="1:49" s="34" customFormat="1" ht="15.75" customHeight="1">
      <c r="A607" s="452" t="s">
        <v>805</v>
      </c>
      <c r="B607" s="107" t="s">
        <v>2728</v>
      </c>
      <c r="D607" s="65">
        <f>$AIG$802</f>
        <v>5589.4000000000005</v>
      </c>
      <c r="E607" s="452" t="s">
        <v>805</v>
      </c>
      <c r="F607" s="107" t="s">
        <v>162</v>
      </c>
      <c r="H607" s="65">
        <f>$HG$808</f>
        <v>4031</v>
      </c>
      <c r="I607" s="452" t="s">
        <v>805</v>
      </c>
      <c r="J607" s="107" t="s">
        <v>2831</v>
      </c>
      <c r="L607" s="65">
        <f>$AGW$814</f>
        <v>3028</v>
      </c>
      <c r="M607" s="452" t="s">
        <v>805</v>
      </c>
      <c r="N607" s="106" t="s">
        <v>1346</v>
      </c>
      <c r="P607" s="65">
        <f>$QY$820</f>
        <v>1142.5</v>
      </c>
      <c r="Q607" s="452" t="s">
        <v>805</v>
      </c>
      <c r="R607" s="107" t="s">
        <v>683</v>
      </c>
      <c r="T607" s="65">
        <f>$Z$826</f>
        <v>1883.8999999999999</v>
      </c>
      <c r="U607" s="452" t="s">
        <v>805</v>
      </c>
      <c r="V607" s="285" t="s">
        <v>23</v>
      </c>
      <c r="X607" s="65">
        <f>$OW$832</f>
        <v>1191.2</v>
      </c>
      <c r="Y607" s="452" t="s">
        <v>805</v>
      </c>
      <c r="Z607" s="107" t="s">
        <v>2714</v>
      </c>
      <c r="AB607" s="65">
        <f>$AHO$838</f>
        <v>775.3</v>
      </c>
      <c r="AC607" s="452" t="s">
        <v>805</v>
      </c>
      <c r="AD607" s="284" t="s">
        <v>3627</v>
      </c>
      <c r="AF607" s="65">
        <f>$BBZ$844</f>
        <v>557.20000000000005</v>
      </c>
      <c r="AG607" s="452" t="s">
        <v>805</v>
      </c>
      <c r="AH607" s="107" t="s">
        <v>2724</v>
      </c>
      <c r="AJ607" s="65">
        <f>$AIP$850</f>
        <v>394.89999999999992</v>
      </c>
      <c r="AK607" s="452" t="s">
        <v>805</v>
      </c>
      <c r="AL607" s="107" t="s">
        <v>2720</v>
      </c>
      <c r="AN607" s="65">
        <f>$AMT$856</f>
        <v>301.40000000000003</v>
      </c>
      <c r="AO607" s="452" t="s">
        <v>805</v>
      </c>
      <c r="AP607" s="284" t="s">
        <v>3640</v>
      </c>
      <c r="AR607" s="65">
        <f>$BGV$862</f>
        <v>346.20000000000005</v>
      </c>
      <c r="AS607" s="452" t="s">
        <v>805</v>
      </c>
      <c r="AT607" s="285" t="s">
        <v>31</v>
      </c>
      <c r="AW607" s="65">
        <f>$CB$868</f>
        <v>318.59999999999997</v>
      </c>
    </row>
    <row r="608" spans="1:49" s="34" customFormat="1" ht="15.75" customHeight="1">
      <c r="A608" s="452" t="s">
        <v>806</v>
      </c>
      <c r="B608" s="285" t="s">
        <v>1668</v>
      </c>
      <c r="D608" s="65">
        <f>$PF$802</f>
        <v>5581.5</v>
      </c>
      <c r="E608" s="452" t="s">
        <v>806</v>
      </c>
      <c r="F608" s="107" t="s">
        <v>654</v>
      </c>
      <c r="H608" s="65">
        <f>$HP$808</f>
        <v>4017.7999999999997</v>
      </c>
      <c r="I608" s="452" t="s">
        <v>806</v>
      </c>
      <c r="J608" s="107" t="s">
        <v>3678</v>
      </c>
      <c r="L608" s="65">
        <f>$BGD$814</f>
        <v>2992.9000000000005</v>
      </c>
      <c r="M608" s="452" t="s">
        <v>806</v>
      </c>
      <c r="N608" s="107" t="s">
        <v>2713</v>
      </c>
      <c r="P608" s="65">
        <f>$AQF$820</f>
        <v>1129.3</v>
      </c>
      <c r="Q608" s="452" t="s">
        <v>806</v>
      </c>
      <c r="R608" s="285" t="s">
        <v>1654</v>
      </c>
      <c r="T608" s="65">
        <f>$YX$826</f>
        <v>1883.3999999999999</v>
      </c>
      <c r="U608" s="452" t="s">
        <v>806</v>
      </c>
      <c r="V608" s="107" t="s">
        <v>2711</v>
      </c>
      <c r="X608" s="65">
        <f>$AHF$832</f>
        <v>1188.0999999999999</v>
      </c>
      <c r="Y608" s="452" t="s">
        <v>806</v>
      </c>
      <c r="Z608" s="107" t="s">
        <v>704</v>
      </c>
      <c r="AB608" s="65">
        <f>$DC$838</f>
        <v>768.59999999999991</v>
      </c>
      <c r="AC608" s="452" t="s">
        <v>806</v>
      </c>
      <c r="AD608" s="285" t="s">
        <v>1690</v>
      </c>
      <c r="AF608" s="65">
        <f>$ZG$844</f>
        <v>547.9</v>
      </c>
      <c r="AG608" s="452" t="s">
        <v>806</v>
      </c>
      <c r="AH608" s="107" t="s">
        <v>3678</v>
      </c>
      <c r="AJ608" s="65">
        <f>$BGD$850</f>
        <v>393.5</v>
      </c>
      <c r="AK608" s="452" t="s">
        <v>806</v>
      </c>
      <c r="AL608" s="107" t="s">
        <v>2197</v>
      </c>
      <c r="AN608" s="65">
        <f>$ADK$856</f>
        <v>301.10000000000002</v>
      </c>
      <c r="AO608" s="452" t="s">
        <v>806</v>
      </c>
      <c r="AP608" s="107" t="s">
        <v>180</v>
      </c>
      <c r="AR608" s="65">
        <f>$ZP$862</f>
        <v>332.79999999999995</v>
      </c>
      <c r="AS608" s="452" t="s">
        <v>806</v>
      </c>
      <c r="AT608" s="107" t="s">
        <v>2193</v>
      </c>
      <c r="AW608" s="65">
        <f>$ASZ$868</f>
        <v>312.79999999999995</v>
      </c>
    </row>
    <row r="609" spans="1:49" s="34" customFormat="1" ht="15.75" customHeight="1">
      <c r="A609" s="452" t="s">
        <v>807</v>
      </c>
      <c r="B609" s="285" t="s">
        <v>1649</v>
      </c>
      <c r="D609" s="65">
        <f>$KS$802</f>
        <v>5581.5</v>
      </c>
      <c r="E609" s="452" t="s">
        <v>807</v>
      </c>
      <c r="F609" s="285" t="s">
        <v>1671</v>
      </c>
      <c r="H609" s="65">
        <f>$RQ$808</f>
        <v>4002.3999999999996</v>
      </c>
      <c r="I609" s="452" t="s">
        <v>807</v>
      </c>
      <c r="J609" s="285" t="s">
        <v>1667</v>
      </c>
      <c r="L609" s="65">
        <f>$VC$814</f>
        <v>2981.9</v>
      </c>
      <c r="M609" s="452" t="s">
        <v>807</v>
      </c>
      <c r="N609" s="107" t="s">
        <v>2724</v>
      </c>
      <c r="P609" s="65">
        <f>$AIP$820</f>
        <v>1123.5999999999999</v>
      </c>
      <c r="Q609" s="452" t="s">
        <v>807</v>
      </c>
      <c r="R609" s="107" t="s">
        <v>2727</v>
      </c>
      <c r="T609" s="65">
        <f>$AGN$826</f>
        <v>1845.2</v>
      </c>
      <c r="U609" s="452" t="s">
        <v>807</v>
      </c>
      <c r="V609" s="285" t="s">
        <v>25</v>
      </c>
      <c r="X609" s="65">
        <f>$BA$832</f>
        <v>1181.5</v>
      </c>
      <c r="Y609" s="452" t="s">
        <v>807</v>
      </c>
      <c r="Z609" s="107" t="s">
        <v>2728</v>
      </c>
      <c r="AB609" s="65">
        <f>$AIG$838</f>
        <v>755.19999999999993</v>
      </c>
      <c r="AC609" s="452" t="s">
        <v>807</v>
      </c>
      <c r="AD609" s="107" t="s">
        <v>2729</v>
      </c>
      <c r="AF609" s="65">
        <f>$AOD$844</f>
        <v>545.70000000000005</v>
      </c>
      <c r="AG609" s="452" t="s">
        <v>807</v>
      </c>
      <c r="AH609" s="106" t="s">
        <v>1345</v>
      </c>
      <c r="AJ609" s="65">
        <f>$PO$850</f>
        <v>384.9</v>
      </c>
      <c r="AK609" s="452" t="s">
        <v>807</v>
      </c>
      <c r="AL609" s="107" t="s">
        <v>154</v>
      </c>
      <c r="AN609" s="65">
        <f>$AR$856</f>
        <v>300.5</v>
      </c>
      <c r="AO609" s="452" t="s">
        <v>807</v>
      </c>
      <c r="AP609" s="284" t="s">
        <v>3618</v>
      </c>
      <c r="AR609" s="65">
        <f>$AYN$862</f>
        <v>327.3</v>
      </c>
      <c r="AS609" s="452" t="s">
        <v>807</v>
      </c>
      <c r="AT609" s="285" t="s">
        <v>23</v>
      </c>
      <c r="AW609" s="65">
        <f>$OW$868</f>
        <v>308.40000000000003</v>
      </c>
    </row>
    <row r="610" spans="1:49" s="34" customFormat="1" ht="15.75" customHeight="1">
      <c r="A610" s="452" t="s">
        <v>808</v>
      </c>
      <c r="B610" s="284" t="s">
        <v>3621</v>
      </c>
      <c r="D610" s="65">
        <f>$AZX$802</f>
        <v>5570.8</v>
      </c>
      <c r="E610" s="452" t="s">
        <v>808</v>
      </c>
      <c r="F610" s="107" t="s">
        <v>2720</v>
      </c>
      <c r="H610" s="65">
        <f>$AMT$808</f>
        <v>3961.2</v>
      </c>
      <c r="I610" s="452" t="s">
        <v>808</v>
      </c>
      <c r="J610" s="284" t="s">
        <v>143</v>
      </c>
      <c r="L610" s="65">
        <f>$FN$814</f>
        <v>2908.2</v>
      </c>
      <c r="M610" s="452" t="s">
        <v>808</v>
      </c>
      <c r="N610" s="107" t="s">
        <v>2710</v>
      </c>
      <c r="P610" s="65">
        <f>$AKR$820</f>
        <v>1111.8</v>
      </c>
      <c r="Q610" s="452" t="s">
        <v>808</v>
      </c>
      <c r="R610" s="107" t="s">
        <v>3626</v>
      </c>
      <c r="T610" s="65">
        <f>$BBQ$826</f>
        <v>1845.1999999999998</v>
      </c>
      <c r="U610" s="452" t="s">
        <v>808</v>
      </c>
      <c r="V610" s="107" t="s">
        <v>2713</v>
      </c>
      <c r="X610" s="65">
        <f>$AQF$832</f>
        <v>1156.5</v>
      </c>
      <c r="Y610" s="452" t="s">
        <v>808</v>
      </c>
      <c r="Z610" s="284" t="s">
        <v>3621</v>
      </c>
      <c r="AB610" s="65">
        <f>$AZX$838</f>
        <v>745.2</v>
      </c>
      <c r="AC610" s="452" t="s">
        <v>808</v>
      </c>
      <c r="AD610" s="107" t="s">
        <v>2722</v>
      </c>
      <c r="AF610" s="65">
        <f>$AGE$844</f>
        <v>544.19999999999993</v>
      </c>
      <c r="AG610" s="452" t="s">
        <v>808</v>
      </c>
      <c r="AH610" s="107" t="s">
        <v>2216</v>
      </c>
      <c r="AJ610" s="65">
        <f>$TA$850</f>
        <v>383.49999999999994</v>
      </c>
      <c r="AK610" s="452" t="s">
        <v>808</v>
      </c>
      <c r="AL610" s="107" t="s">
        <v>153</v>
      </c>
      <c r="AN610" s="65">
        <f>$SR$856</f>
        <v>293.3</v>
      </c>
      <c r="AO610" s="452" t="s">
        <v>808</v>
      </c>
      <c r="AP610" s="284" t="s">
        <v>3636</v>
      </c>
      <c r="AR610" s="65">
        <f>$BFC$862</f>
        <v>319.5</v>
      </c>
      <c r="AS610" s="452" t="s">
        <v>808</v>
      </c>
      <c r="AT610" s="107" t="s">
        <v>3615</v>
      </c>
      <c r="AW610" s="65">
        <f>$AXM$868</f>
        <v>298.89999999999998</v>
      </c>
    </row>
    <row r="611" spans="1:49" s="34" customFormat="1" ht="15.75" customHeight="1">
      <c r="A611" s="452" t="s">
        <v>809</v>
      </c>
      <c r="B611" s="107" t="s">
        <v>2210</v>
      </c>
      <c r="D611" s="65">
        <f>$XE$802</f>
        <v>5544</v>
      </c>
      <c r="E611" s="452" t="s">
        <v>809</v>
      </c>
      <c r="F611" s="106" t="s">
        <v>1346</v>
      </c>
      <c r="H611" s="65">
        <f>$QY$808</f>
        <v>3949.7999999999997</v>
      </c>
      <c r="I611" s="452" t="s">
        <v>809</v>
      </c>
      <c r="J611" s="107" t="s">
        <v>675</v>
      </c>
      <c r="L611" s="65">
        <f>$MC$814</f>
        <v>2904.3999999999996</v>
      </c>
      <c r="M611" s="452" t="s">
        <v>809</v>
      </c>
      <c r="N611" s="107" t="s">
        <v>2717</v>
      </c>
      <c r="P611" s="65">
        <f>$AMB$820</f>
        <v>1110.2</v>
      </c>
      <c r="Q611" s="452" t="s">
        <v>809</v>
      </c>
      <c r="R611" s="284" t="s">
        <v>3623</v>
      </c>
      <c r="T611" s="65">
        <f>$BAP$826</f>
        <v>1843.7</v>
      </c>
      <c r="U611" s="452" t="s">
        <v>809</v>
      </c>
      <c r="V611" s="107" t="s">
        <v>2831</v>
      </c>
      <c r="X611" s="65">
        <f>$AGW$832</f>
        <v>1150</v>
      </c>
      <c r="Y611" s="452" t="s">
        <v>809</v>
      </c>
      <c r="Z611" s="107" t="s">
        <v>2724</v>
      </c>
      <c r="AB611" s="65">
        <f>$AIP$838</f>
        <v>735.50000000000011</v>
      </c>
      <c r="AC611" s="452" t="s">
        <v>809</v>
      </c>
      <c r="AD611" s="284" t="s">
        <v>3625</v>
      </c>
      <c r="AF611" s="65">
        <f>$BBH$844</f>
        <v>541.4</v>
      </c>
      <c r="AG611" s="452" t="s">
        <v>809</v>
      </c>
      <c r="AH611" s="284" t="s">
        <v>3628</v>
      </c>
      <c r="AJ611" s="65">
        <f>$BCI$850</f>
        <v>382.8</v>
      </c>
      <c r="AK611" s="452" t="s">
        <v>809</v>
      </c>
      <c r="AL611" s="107" t="s">
        <v>700</v>
      </c>
      <c r="AN611" s="65">
        <f>$NV$856</f>
        <v>291</v>
      </c>
      <c r="AO611" s="452" t="s">
        <v>809</v>
      </c>
      <c r="AP611" s="106" t="s">
        <v>1343</v>
      </c>
      <c r="AR611" s="65">
        <f>$IQ$862</f>
        <v>316.7</v>
      </c>
      <c r="AS611" s="452" t="s">
        <v>809</v>
      </c>
      <c r="AT611" s="107" t="s">
        <v>2212</v>
      </c>
      <c r="AW611" s="65">
        <f>$XW$868</f>
        <v>294.29999999999995</v>
      </c>
    </row>
    <row r="612" spans="1:49" s="34" customFormat="1" ht="15.75" customHeight="1">
      <c r="A612" s="452" t="s">
        <v>810</v>
      </c>
      <c r="B612" s="107" t="s">
        <v>2202</v>
      </c>
      <c r="D612" s="65">
        <f>$YO$802</f>
        <v>5541.5</v>
      </c>
      <c r="E612" s="452" t="s">
        <v>810</v>
      </c>
      <c r="F612" s="107" t="s">
        <v>653</v>
      </c>
      <c r="H612" s="65">
        <f>$IZ$808</f>
        <v>3946.9</v>
      </c>
      <c r="I612" s="452" t="s">
        <v>810</v>
      </c>
      <c r="J612" s="284" t="s">
        <v>3628</v>
      </c>
      <c r="L612" s="65">
        <f>$BCI$814</f>
        <v>2901.8999999999996</v>
      </c>
      <c r="M612" s="452" t="s">
        <v>810</v>
      </c>
      <c r="N612" s="107" t="s">
        <v>2201</v>
      </c>
      <c r="P612" s="65">
        <f>$ABI$820</f>
        <v>1073.4000000000001</v>
      </c>
      <c r="Q612" s="452" t="s">
        <v>810</v>
      </c>
      <c r="R612" s="107" t="s">
        <v>2710</v>
      </c>
      <c r="T612" s="65">
        <f>$AKR$826</f>
        <v>1830.5</v>
      </c>
      <c r="U612" s="452" t="s">
        <v>810</v>
      </c>
      <c r="V612" s="107" t="s">
        <v>2197</v>
      </c>
      <c r="X612" s="65">
        <f>$ADK$832</f>
        <v>1148.1000000000001</v>
      </c>
      <c r="Y612" s="452" t="s">
        <v>810</v>
      </c>
      <c r="Z612" s="106" t="s">
        <v>1342</v>
      </c>
      <c r="AB612" s="65">
        <f>$IH$838</f>
        <v>723.4</v>
      </c>
      <c r="AC612" s="452" t="s">
        <v>810</v>
      </c>
      <c r="AD612" s="107" t="s">
        <v>2713</v>
      </c>
      <c r="AF612" s="65">
        <f>$AQF$844</f>
        <v>539.59999999999991</v>
      </c>
      <c r="AG612" s="452" t="s">
        <v>810</v>
      </c>
      <c r="AH612" s="107" t="s">
        <v>658</v>
      </c>
      <c r="AJ612" s="65">
        <f>$KA$850</f>
        <v>379.8</v>
      </c>
      <c r="AK612" s="452" t="s">
        <v>810</v>
      </c>
      <c r="AL612" s="106" t="s">
        <v>1346</v>
      </c>
      <c r="AN612" s="65">
        <f>$QY$856</f>
        <v>290.40000000000003</v>
      </c>
      <c r="AO612" s="452" t="s">
        <v>810</v>
      </c>
      <c r="AP612" s="107" t="s">
        <v>2196</v>
      </c>
      <c r="AR612" s="65">
        <f>$WV$862</f>
        <v>316.59999999999997</v>
      </c>
      <c r="AS612" s="452" t="s">
        <v>810</v>
      </c>
      <c r="AT612" s="106" t="s">
        <v>1349</v>
      </c>
      <c r="AW612" s="65">
        <f>$LT$868</f>
        <v>292.59999999999997</v>
      </c>
    </row>
    <row r="613" spans="1:49" s="34" customFormat="1" ht="15.75" customHeight="1">
      <c r="A613" s="452" t="s">
        <v>811</v>
      </c>
      <c r="B613" s="107" t="s">
        <v>675</v>
      </c>
      <c r="D613" s="65">
        <f>$MC$802</f>
        <v>5539</v>
      </c>
      <c r="E613" s="452" t="s">
        <v>811</v>
      </c>
      <c r="F613" s="107" t="s">
        <v>141</v>
      </c>
      <c r="H613" s="65">
        <f>$GO$808</f>
        <v>3942.5000000000005</v>
      </c>
      <c r="I613" s="452" t="s">
        <v>811</v>
      </c>
      <c r="J613" s="107" t="s">
        <v>2202</v>
      </c>
      <c r="L613" s="65">
        <f>$YO$814</f>
        <v>2901.8</v>
      </c>
      <c r="M613" s="452" t="s">
        <v>811</v>
      </c>
      <c r="N613" s="284" t="s">
        <v>3619</v>
      </c>
      <c r="P613" s="65">
        <f>$AYW$820</f>
        <v>1072.5</v>
      </c>
      <c r="Q613" s="452" t="s">
        <v>811</v>
      </c>
      <c r="R613" s="284" t="s">
        <v>3638</v>
      </c>
      <c r="T613" s="65">
        <f>$BFU$826</f>
        <v>1825.1000000000001</v>
      </c>
      <c r="U613" s="452" t="s">
        <v>811</v>
      </c>
      <c r="V613" s="285" t="s">
        <v>1658</v>
      </c>
      <c r="X613" s="65">
        <f>$ON$832</f>
        <v>1134.0999999999999</v>
      </c>
      <c r="Y613" s="452" t="s">
        <v>811</v>
      </c>
      <c r="Z613" s="284" t="s">
        <v>3641</v>
      </c>
      <c r="AB613" s="65">
        <f>$BHE$838</f>
        <v>706.69999999999993</v>
      </c>
      <c r="AC613" s="452" t="s">
        <v>811</v>
      </c>
      <c r="AD613" s="106" t="s">
        <v>1345</v>
      </c>
      <c r="AF613" s="65">
        <f>$PO$844</f>
        <v>537.90000000000009</v>
      </c>
      <c r="AG613" s="452" t="s">
        <v>811</v>
      </c>
      <c r="AH613" s="285" t="s">
        <v>1657</v>
      </c>
      <c r="AJ613" s="65">
        <f>$TS$850</f>
        <v>379.35</v>
      </c>
      <c r="AK613" s="452" t="s">
        <v>811</v>
      </c>
      <c r="AL613" s="107" t="s">
        <v>2727</v>
      </c>
      <c r="AN613" s="65">
        <f>$AGN$856</f>
        <v>290.10000000000002</v>
      </c>
      <c r="AO613" s="452" t="s">
        <v>811</v>
      </c>
      <c r="AP613" s="285" t="s">
        <v>1753</v>
      </c>
      <c r="AR613" s="65">
        <f>$NM$862</f>
        <v>316.59999999999997</v>
      </c>
      <c r="AS613" s="452" t="s">
        <v>811</v>
      </c>
      <c r="AT613" s="107" t="s">
        <v>180</v>
      </c>
      <c r="AW613" s="65">
        <f>$ZP$868</f>
        <v>284.10000000000002</v>
      </c>
    </row>
    <row r="614" spans="1:49" s="34" customFormat="1" ht="15.75" customHeight="1">
      <c r="A614" s="452" t="s">
        <v>812</v>
      </c>
      <c r="B614" s="107" t="s">
        <v>654</v>
      </c>
      <c r="D614" s="65">
        <f>$HP$802</f>
        <v>5526</v>
      </c>
      <c r="E614" s="452" t="s">
        <v>812</v>
      </c>
      <c r="F614" s="285" t="s">
        <v>1649</v>
      </c>
      <c r="H614" s="65">
        <f>$KS$808</f>
        <v>3936.1000000000004</v>
      </c>
      <c r="I614" s="452" t="s">
        <v>812</v>
      </c>
      <c r="J614" s="284" t="s">
        <v>3631</v>
      </c>
      <c r="L614" s="65">
        <f>$BDJ$814</f>
        <v>2888.1</v>
      </c>
      <c r="M614" s="452" t="s">
        <v>812</v>
      </c>
      <c r="N614" s="284" t="s">
        <v>3628</v>
      </c>
      <c r="P614" s="65">
        <f>$BCI$820</f>
        <v>1063.4000000000001</v>
      </c>
      <c r="Q614" s="452" t="s">
        <v>812</v>
      </c>
      <c r="R614" s="284" t="s">
        <v>3634</v>
      </c>
      <c r="T614" s="65">
        <f>$BEK$826</f>
        <v>1814.7</v>
      </c>
      <c r="U614" s="452" t="s">
        <v>812</v>
      </c>
      <c r="V614" s="107" t="s">
        <v>658</v>
      </c>
      <c r="X614" s="65">
        <f>$KA$832</f>
        <v>1124.7</v>
      </c>
      <c r="Y614" s="452" t="s">
        <v>812</v>
      </c>
      <c r="Z614" s="284" t="s">
        <v>3627</v>
      </c>
      <c r="AB614" s="65">
        <f>$BBZ$838</f>
        <v>691.30000000000007</v>
      </c>
      <c r="AC614" s="452" t="s">
        <v>812</v>
      </c>
      <c r="AD614" s="284" t="s">
        <v>3638</v>
      </c>
      <c r="AF614" s="65">
        <f>$BFU$844</f>
        <v>533.1</v>
      </c>
      <c r="AG614" s="452" t="s">
        <v>812</v>
      </c>
      <c r="AH614" s="107" t="s">
        <v>2713</v>
      </c>
      <c r="AJ614" s="65">
        <f>$AQF$850</f>
        <v>379.2</v>
      </c>
      <c r="AK614" s="452" t="s">
        <v>812</v>
      </c>
      <c r="AL614" s="107" t="s">
        <v>2711</v>
      </c>
      <c r="AN614" s="65">
        <f>$AHF$856</f>
        <v>289.89999999999998</v>
      </c>
      <c r="AO614" s="452" t="s">
        <v>812</v>
      </c>
      <c r="AP614" s="284" t="s">
        <v>3613</v>
      </c>
      <c r="AR614" s="65">
        <f>$AWU$862</f>
        <v>312.5</v>
      </c>
      <c r="AS614" s="452" t="s">
        <v>812</v>
      </c>
      <c r="AT614" s="107" t="s">
        <v>638</v>
      </c>
      <c r="AW614" s="65">
        <f>$JI$868</f>
        <v>277.29999999999995</v>
      </c>
    </row>
    <row r="615" spans="1:49" s="34" customFormat="1" ht="15.75" customHeight="1">
      <c r="A615" s="452" t="s">
        <v>813</v>
      </c>
      <c r="B615" s="284" t="s">
        <v>3639</v>
      </c>
      <c r="D615" s="65">
        <f>$BGM$802</f>
        <v>5517.1</v>
      </c>
      <c r="E615" s="452" t="s">
        <v>813</v>
      </c>
      <c r="F615" s="284" t="s">
        <v>143</v>
      </c>
      <c r="H615" s="65">
        <f>$FN$808</f>
        <v>3930.4999999999995</v>
      </c>
      <c r="I615" s="452" t="s">
        <v>813</v>
      </c>
      <c r="J615" s="107" t="s">
        <v>3630</v>
      </c>
      <c r="L615" s="65">
        <f>$BDA$814</f>
        <v>2879.5</v>
      </c>
      <c r="M615" s="452" t="s">
        <v>813</v>
      </c>
      <c r="N615" s="107" t="s">
        <v>2210</v>
      </c>
      <c r="P615" s="65">
        <f>$XE$820</f>
        <v>1057.3</v>
      </c>
      <c r="Q615" s="452" t="s">
        <v>813</v>
      </c>
      <c r="R615" s="107" t="s">
        <v>2202</v>
      </c>
      <c r="T615" s="65">
        <f>$YO$826</f>
        <v>1788.3</v>
      </c>
      <c r="U615" s="452" t="s">
        <v>813</v>
      </c>
      <c r="V615" s="107" t="s">
        <v>2723</v>
      </c>
      <c r="X615" s="65">
        <f>$APE$832</f>
        <v>1116.7</v>
      </c>
      <c r="Y615" s="452" t="s">
        <v>813</v>
      </c>
      <c r="Z615" s="107" t="s">
        <v>669</v>
      </c>
      <c r="AB615" s="65">
        <f>$ML$838</f>
        <v>690.3</v>
      </c>
      <c r="AC615" s="452" t="s">
        <v>813</v>
      </c>
      <c r="AD615" s="107" t="s">
        <v>651</v>
      </c>
      <c r="AF615" s="65">
        <f>$DL$844</f>
        <v>531.80000000000007</v>
      </c>
      <c r="AG615" s="452" t="s">
        <v>813</v>
      </c>
      <c r="AH615" s="107" t="s">
        <v>2197</v>
      </c>
      <c r="AJ615" s="65">
        <f>$ADK$850</f>
        <v>377.2</v>
      </c>
      <c r="AK615" s="452" t="s">
        <v>813</v>
      </c>
      <c r="AL615" s="284" t="s">
        <v>3638</v>
      </c>
      <c r="AN615" s="65">
        <f>$BFU$856</f>
        <v>287.79999999999995</v>
      </c>
      <c r="AO615" s="452" t="s">
        <v>813</v>
      </c>
      <c r="AP615" s="107" t="s">
        <v>675</v>
      </c>
      <c r="AR615" s="65">
        <f>$MC$862</f>
        <v>282.20000000000005</v>
      </c>
      <c r="AS615" s="452" t="s">
        <v>813</v>
      </c>
      <c r="AT615" s="284" t="s">
        <v>3635</v>
      </c>
      <c r="AW615" s="65">
        <f>$BET$868</f>
        <v>276.69999999999993</v>
      </c>
    </row>
    <row r="616" spans="1:49" s="34" customFormat="1" ht="15.75" customHeight="1">
      <c r="A616" s="452" t="s">
        <v>814</v>
      </c>
      <c r="B616" s="107" t="s">
        <v>2831</v>
      </c>
      <c r="D616" s="65">
        <f>$AGW$802</f>
        <v>5510.9000000000005</v>
      </c>
      <c r="E616" s="452" t="s">
        <v>814</v>
      </c>
      <c r="F616" s="107" t="s">
        <v>687</v>
      </c>
      <c r="H616" s="65">
        <f>$BS$808</f>
        <v>3917.7000000000003</v>
      </c>
      <c r="I616" s="452" t="s">
        <v>814</v>
      </c>
      <c r="J616" s="107" t="s">
        <v>3615</v>
      </c>
      <c r="L616" s="65">
        <f>$AXM$814</f>
        <v>2872.1</v>
      </c>
      <c r="M616" s="452" t="s">
        <v>814</v>
      </c>
      <c r="N616" s="107" t="s">
        <v>2847</v>
      </c>
      <c r="P616" s="65">
        <f>$AJH$820</f>
        <v>1036</v>
      </c>
      <c r="Q616" s="452" t="s">
        <v>814</v>
      </c>
      <c r="R616" s="285" t="s">
        <v>25</v>
      </c>
      <c r="T616" s="65">
        <f>$BA$826</f>
        <v>1787</v>
      </c>
      <c r="U616" s="452" t="s">
        <v>814</v>
      </c>
      <c r="V616" s="285" t="s">
        <v>1690</v>
      </c>
      <c r="X616" s="65">
        <f>$ZG$832</f>
        <v>1113.5</v>
      </c>
      <c r="Y616" s="452" t="s">
        <v>814</v>
      </c>
      <c r="Z616" s="107" t="s">
        <v>2729</v>
      </c>
      <c r="AB616" s="65">
        <f>$AOD$838</f>
        <v>685.9</v>
      </c>
      <c r="AC616" s="452" t="s">
        <v>814</v>
      </c>
      <c r="AD616" s="284" t="s">
        <v>3639</v>
      </c>
      <c r="AF616" s="65">
        <f>$BGM$844</f>
        <v>528.4</v>
      </c>
      <c r="AG616" s="452" t="s">
        <v>814</v>
      </c>
      <c r="AH616" s="107" t="s">
        <v>2733</v>
      </c>
      <c r="AJ616" s="65">
        <f>$ALS$850</f>
        <v>376.7</v>
      </c>
      <c r="AK616" s="452" t="s">
        <v>814</v>
      </c>
      <c r="AL616" s="107" t="s">
        <v>2707</v>
      </c>
      <c r="AN616" s="65">
        <f>$AMK$856</f>
        <v>286.59999999999997</v>
      </c>
      <c r="AO616" s="452" t="s">
        <v>814</v>
      </c>
      <c r="AP616" s="285" t="s">
        <v>1664</v>
      </c>
      <c r="AR616" s="65">
        <f>$QG$862</f>
        <v>275.39999999999998</v>
      </c>
      <c r="AS616" s="452" t="s">
        <v>814</v>
      </c>
      <c r="AT616" s="107" t="s">
        <v>675</v>
      </c>
      <c r="AW616" s="65">
        <f>$MC$868</f>
        <v>275.10000000000002</v>
      </c>
    </row>
    <row r="617" spans="1:49" s="34" customFormat="1" ht="15.75" customHeight="1">
      <c r="A617" s="452" t="s">
        <v>1950</v>
      </c>
      <c r="B617" s="107" t="s">
        <v>154</v>
      </c>
      <c r="D617" s="65">
        <f>$AR$802</f>
        <v>5510.9000000000005</v>
      </c>
      <c r="E617" s="452" t="s">
        <v>1950</v>
      </c>
      <c r="F617" s="285" t="s">
        <v>23</v>
      </c>
      <c r="H617" s="65">
        <f>$OW$808</f>
        <v>3893.7</v>
      </c>
      <c r="I617" s="452" t="s">
        <v>1950</v>
      </c>
      <c r="J617" s="107" t="s">
        <v>651</v>
      </c>
      <c r="L617" s="65">
        <f>$DL$814</f>
        <v>2869.5</v>
      </c>
      <c r="M617" s="452" t="s">
        <v>1950</v>
      </c>
      <c r="N617" s="106" t="s">
        <v>1342</v>
      </c>
      <c r="P617" s="65">
        <f>$IH$820</f>
        <v>1034.3</v>
      </c>
      <c r="Q617" s="452" t="s">
        <v>1950</v>
      </c>
      <c r="R617" s="107" t="s">
        <v>682</v>
      </c>
      <c r="T617" s="65">
        <f>$HY$826</f>
        <v>1780.0000000000002</v>
      </c>
      <c r="U617" s="452" t="s">
        <v>1950</v>
      </c>
      <c r="V617" s="107" t="s">
        <v>2210</v>
      </c>
      <c r="X617" s="65">
        <f>$XE$832</f>
        <v>1112.6999999999998</v>
      </c>
      <c r="Y617" s="452" t="s">
        <v>1950</v>
      </c>
      <c r="Z617" s="107" t="s">
        <v>2716</v>
      </c>
      <c r="AB617" s="65">
        <f>$ANC$838</f>
        <v>674.4</v>
      </c>
      <c r="AC617" s="452" t="s">
        <v>1950</v>
      </c>
      <c r="AD617" s="284" t="s">
        <v>3633</v>
      </c>
      <c r="AF617" s="65">
        <f>$BEB$844</f>
        <v>517.90000000000009</v>
      </c>
      <c r="AG617" s="452" t="s">
        <v>1950</v>
      </c>
      <c r="AH617" s="285" t="s">
        <v>1653</v>
      </c>
      <c r="AJ617" s="65">
        <f>$FW$850</f>
        <v>373.50000000000006</v>
      </c>
      <c r="AK617" s="452" t="s">
        <v>1950</v>
      </c>
      <c r="AL617" s="107" t="s">
        <v>675</v>
      </c>
      <c r="AN617" s="65">
        <f>$MC$856</f>
        <v>286.2</v>
      </c>
      <c r="AO617" s="452" t="s">
        <v>1950</v>
      </c>
      <c r="AP617" s="284" t="s">
        <v>3621</v>
      </c>
      <c r="AR617" s="65">
        <f>$AZX$862</f>
        <v>267.40000000000003</v>
      </c>
      <c r="AS617" s="452" t="s">
        <v>1950</v>
      </c>
      <c r="AT617" s="107" t="s">
        <v>2732</v>
      </c>
      <c r="AW617" s="65">
        <f>$ANU$868</f>
        <v>273.09999999999997</v>
      </c>
    </row>
    <row r="618" spans="1:49" s="34" customFormat="1" ht="15.75" customHeight="1">
      <c r="A618" s="452" t="s">
        <v>2169</v>
      </c>
      <c r="B618" s="284" t="s">
        <v>3618</v>
      </c>
      <c r="D618" s="65">
        <f>$AYN$802</f>
        <v>5510.85</v>
      </c>
      <c r="E618" s="452" t="s">
        <v>2169</v>
      </c>
      <c r="F618" s="284" t="s">
        <v>3636</v>
      </c>
      <c r="H618" s="65">
        <f>$BFC$808</f>
        <v>3888.3999999999996</v>
      </c>
      <c r="I618" s="452" t="s">
        <v>2169</v>
      </c>
      <c r="J618" s="285" t="s">
        <v>23</v>
      </c>
      <c r="L618" s="65">
        <f>$OW$814</f>
        <v>2860.1</v>
      </c>
      <c r="M618" s="452" t="s">
        <v>2169</v>
      </c>
      <c r="N618" s="284" t="s">
        <v>3633</v>
      </c>
      <c r="P618" s="65">
        <f>$BEB$820</f>
        <v>1018.8</v>
      </c>
      <c r="Q618" s="452" t="s">
        <v>2169</v>
      </c>
      <c r="R618" s="107" t="s">
        <v>2728</v>
      </c>
      <c r="T618" s="65">
        <f>$AIG$826</f>
        <v>1779.8000000000002</v>
      </c>
      <c r="U618" s="452" t="s">
        <v>2169</v>
      </c>
      <c r="V618" s="285" t="s">
        <v>1665</v>
      </c>
      <c r="X618" s="65">
        <f>$VU$832</f>
        <v>1111.5999999999999</v>
      </c>
      <c r="Y618" s="452" t="s">
        <v>2169</v>
      </c>
      <c r="Z618" s="284" t="s">
        <v>3623</v>
      </c>
      <c r="AB618" s="65">
        <f>$BAP$838</f>
        <v>673.30000000000007</v>
      </c>
      <c r="AC618" s="452" t="s">
        <v>2169</v>
      </c>
      <c r="AD618" s="107" t="s">
        <v>2212</v>
      </c>
      <c r="AF618" s="65">
        <f>$XW$844</f>
        <v>510.79999999999995</v>
      </c>
      <c r="AG618" s="452" t="s">
        <v>2169</v>
      </c>
      <c r="AH618" s="285" t="s">
        <v>11</v>
      </c>
      <c r="AJ618" s="65">
        <f>$FE$850</f>
        <v>354.5</v>
      </c>
      <c r="AK618" s="452" t="s">
        <v>2169</v>
      </c>
      <c r="AL618" s="285" t="s">
        <v>1649</v>
      </c>
      <c r="AN618" s="65">
        <f>$KS$856</f>
        <v>280</v>
      </c>
      <c r="AO618" s="452" t="s">
        <v>2169</v>
      </c>
      <c r="AP618" s="106" t="s">
        <v>1346</v>
      </c>
      <c r="AR618" s="65">
        <f>$QY$862</f>
        <v>261.2</v>
      </c>
      <c r="AS618" s="452" t="s">
        <v>2169</v>
      </c>
      <c r="AT618" s="107" t="s">
        <v>639</v>
      </c>
      <c r="AW618" s="65">
        <f>$AEC$868</f>
        <v>264.90000000000003</v>
      </c>
    </row>
    <row r="619" spans="1:49" s="34" customFormat="1" ht="15.75" customHeight="1">
      <c r="A619" s="452" t="s">
        <v>2170</v>
      </c>
      <c r="B619" s="107" t="s">
        <v>2212</v>
      </c>
      <c r="D619" s="65">
        <f>$XW$802</f>
        <v>5489</v>
      </c>
      <c r="E619" s="452" t="s">
        <v>2170</v>
      </c>
      <c r="F619" s="107" t="s">
        <v>2706</v>
      </c>
      <c r="H619" s="65">
        <f>$ALJ$808</f>
        <v>3879.2</v>
      </c>
      <c r="I619" s="452" t="s">
        <v>2170</v>
      </c>
      <c r="J619" s="107" t="s">
        <v>2716</v>
      </c>
      <c r="L619" s="65">
        <f>$ANC$814</f>
        <v>2847.3</v>
      </c>
      <c r="M619" s="452" t="s">
        <v>2170</v>
      </c>
      <c r="N619" s="284" t="s">
        <v>3635</v>
      </c>
      <c r="P619" s="65">
        <f>$BET$820</f>
        <v>1018.1999999999999</v>
      </c>
      <c r="Q619" s="452" t="s">
        <v>2170</v>
      </c>
      <c r="R619" s="284" t="s">
        <v>3636</v>
      </c>
      <c r="T619" s="65">
        <f>$BFC$826</f>
        <v>1775.6999999999998</v>
      </c>
      <c r="U619" s="452" t="s">
        <v>2170</v>
      </c>
      <c r="V619" s="107" t="s">
        <v>2728</v>
      </c>
      <c r="X619" s="65">
        <f>$AIG$832</f>
        <v>1106.4000000000001</v>
      </c>
      <c r="Y619" s="452" t="s">
        <v>2170</v>
      </c>
      <c r="Z619" s="285" t="s">
        <v>11</v>
      </c>
      <c r="AB619" s="65">
        <f>$FE$838</f>
        <v>671.1</v>
      </c>
      <c r="AC619" s="452" t="s">
        <v>2170</v>
      </c>
      <c r="AD619" s="285" t="s">
        <v>1653</v>
      </c>
      <c r="AF619" s="65">
        <f>$FW$844</f>
        <v>509.99999999999994</v>
      </c>
      <c r="AG619" s="452" t="s">
        <v>2170</v>
      </c>
      <c r="AH619" s="284" t="s">
        <v>3636</v>
      </c>
      <c r="AJ619" s="65">
        <f>$BFC$850</f>
        <v>346.4</v>
      </c>
      <c r="AK619" s="452" t="s">
        <v>2170</v>
      </c>
      <c r="AL619" s="285" t="s">
        <v>23</v>
      </c>
      <c r="AN619" s="65">
        <f>$OW$856</f>
        <v>278.70000000000005</v>
      </c>
      <c r="AO619" s="452" t="s">
        <v>2170</v>
      </c>
      <c r="AP619" s="107" t="s">
        <v>638</v>
      </c>
      <c r="AR619" s="65">
        <f>$JI$862</f>
        <v>260</v>
      </c>
      <c r="AS619" s="452" t="s">
        <v>2170</v>
      </c>
      <c r="AT619" s="106" t="s">
        <v>1344</v>
      </c>
      <c r="AW619" s="65">
        <f>$GX$868</f>
        <v>264.29999999999995</v>
      </c>
    </row>
    <row r="620" spans="1:49" s="34" customFormat="1" ht="15.75" customHeight="1">
      <c r="A620" s="452" t="s">
        <v>2171</v>
      </c>
      <c r="B620" s="285" t="s">
        <v>33</v>
      </c>
      <c r="D620" s="65">
        <f>$CK$802</f>
        <v>5486.4</v>
      </c>
      <c r="E620" s="452" t="s">
        <v>2171</v>
      </c>
      <c r="F620" s="284" t="s">
        <v>3620</v>
      </c>
      <c r="H620" s="65">
        <f>$AZO$808</f>
        <v>3876.9</v>
      </c>
      <c r="I620" s="452" t="s">
        <v>2171</v>
      </c>
      <c r="J620" s="284" t="s">
        <v>3638</v>
      </c>
      <c r="L620" s="65">
        <f>$BFU$814</f>
        <v>2798.2</v>
      </c>
      <c r="M620" s="452" t="s">
        <v>2171</v>
      </c>
      <c r="N620" s="107" t="s">
        <v>2831</v>
      </c>
      <c r="P620" s="65">
        <f>$AGW$820</f>
        <v>987.19999999999993</v>
      </c>
      <c r="Q620" s="452" t="s">
        <v>2171</v>
      </c>
      <c r="R620" s="107" t="s">
        <v>2216</v>
      </c>
      <c r="T620" s="65">
        <f>$TA$826</f>
        <v>1766.8000000000002</v>
      </c>
      <c r="U620" s="452" t="s">
        <v>2171</v>
      </c>
      <c r="V620" s="107" t="s">
        <v>2195</v>
      </c>
      <c r="X620" s="65">
        <f>$XN$832</f>
        <v>1094.4000000000001</v>
      </c>
      <c r="Y620" s="452" t="s">
        <v>2171</v>
      </c>
      <c r="Z620" s="106" t="s">
        <v>1343</v>
      </c>
      <c r="AB620" s="65">
        <f>$IQ$838</f>
        <v>669.5</v>
      </c>
      <c r="AC620" s="452" t="s">
        <v>2171</v>
      </c>
      <c r="AD620" s="285" t="s">
        <v>1655</v>
      </c>
      <c r="AF620" s="65">
        <f>$ED$844</f>
        <v>506.7</v>
      </c>
      <c r="AG620" s="452" t="s">
        <v>2171</v>
      </c>
      <c r="AH620" s="107" t="s">
        <v>2200</v>
      </c>
      <c r="AJ620" s="65">
        <f>$ZY$850</f>
        <v>343.6</v>
      </c>
      <c r="AK620" s="452" t="s">
        <v>2171</v>
      </c>
      <c r="AL620" s="107" t="s">
        <v>2210</v>
      </c>
      <c r="AN620" s="65">
        <f>$XE$856</f>
        <v>278.10000000000002</v>
      </c>
      <c r="AO620" s="452" t="s">
        <v>2171</v>
      </c>
      <c r="AP620" s="107" t="s">
        <v>2726</v>
      </c>
      <c r="AR620" s="65">
        <f>$APN$862</f>
        <v>248.8</v>
      </c>
      <c r="AS620" s="452" t="s">
        <v>2171</v>
      </c>
      <c r="AT620" s="107" t="s">
        <v>686</v>
      </c>
      <c r="AW620" s="65">
        <f>$PX$868</f>
        <v>251.4</v>
      </c>
    </row>
    <row r="621" spans="1:49" s="34" customFormat="1" ht="15.75" customHeight="1">
      <c r="A621" s="452" t="s">
        <v>2172</v>
      </c>
      <c r="B621" s="107" t="s">
        <v>2714</v>
      </c>
      <c r="D621" s="65">
        <f>$AHO$802</f>
        <v>5480.6</v>
      </c>
      <c r="E621" s="452" t="s">
        <v>2172</v>
      </c>
      <c r="F621" s="285" t="s">
        <v>17</v>
      </c>
      <c r="H621" s="65">
        <f>$EM$808</f>
        <v>3867.8999999999996</v>
      </c>
      <c r="I621" s="452" t="s">
        <v>2172</v>
      </c>
      <c r="J621" s="107" t="s">
        <v>633</v>
      </c>
      <c r="L621" s="65">
        <f>$UB$814</f>
        <v>2789.2</v>
      </c>
      <c r="M621" s="452" t="s">
        <v>2172</v>
      </c>
      <c r="N621" s="285" t="s">
        <v>1658</v>
      </c>
      <c r="P621" s="65">
        <f>$ON$820</f>
        <v>949.40000000000009</v>
      </c>
      <c r="Q621" s="452" t="s">
        <v>2172</v>
      </c>
      <c r="R621" s="284" t="s">
        <v>3627</v>
      </c>
      <c r="T621" s="65">
        <f>$BBZ$826</f>
        <v>1757</v>
      </c>
      <c r="U621" s="452" t="s">
        <v>2172</v>
      </c>
      <c r="V621" s="107" t="s">
        <v>700</v>
      </c>
      <c r="X621" s="65">
        <f>$NV$832</f>
        <v>1093.2999999999997</v>
      </c>
      <c r="Y621" s="452" t="s">
        <v>2172</v>
      </c>
      <c r="Z621" s="107" t="s">
        <v>2196</v>
      </c>
      <c r="AB621" s="65">
        <f>$WV$838</f>
        <v>662.3</v>
      </c>
      <c r="AC621" s="452" t="s">
        <v>2172</v>
      </c>
      <c r="AD621" s="284" t="s">
        <v>3614</v>
      </c>
      <c r="AF621" s="65">
        <f>$AXD$844</f>
        <v>503.8</v>
      </c>
      <c r="AG621" s="452" t="s">
        <v>2172</v>
      </c>
      <c r="AH621" s="107" t="s">
        <v>654</v>
      </c>
      <c r="AJ621" s="65">
        <f>$HP$850</f>
        <v>343</v>
      </c>
      <c r="AK621" s="452" t="s">
        <v>2172</v>
      </c>
      <c r="AL621" s="284" t="s">
        <v>3618</v>
      </c>
      <c r="AN621" s="65">
        <f>$AYN$856</f>
        <v>274.10000000000002</v>
      </c>
      <c r="AO621" s="452" t="s">
        <v>2172</v>
      </c>
      <c r="AP621" s="284" t="s">
        <v>3633</v>
      </c>
      <c r="AR621" s="65">
        <f>$BEB$862</f>
        <v>238.2</v>
      </c>
      <c r="AS621" s="452" t="s">
        <v>2172</v>
      </c>
      <c r="AT621" s="107" t="s">
        <v>2198</v>
      </c>
      <c r="AW621" s="65">
        <f>$ABR$868</f>
        <v>221.5</v>
      </c>
    </row>
    <row r="622" spans="1:49" s="34" customFormat="1" ht="15.75" customHeight="1">
      <c r="A622" s="452" t="s">
        <v>2173</v>
      </c>
      <c r="B622" s="107" t="s">
        <v>687</v>
      </c>
      <c r="D622" s="65">
        <f>$BS$802</f>
        <v>5477.4</v>
      </c>
      <c r="E622" s="452" t="s">
        <v>2173</v>
      </c>
      <c r="F622" s="107" t="s">
        <v>2712</v>
      </c>
      <c r="H622" s="65">
        <f>$AJZ$808</f>
        <v>3828.2</v>
      </c>
      <c r="I622" s="452" t="s">
        <v>2173</v>
      </c>
      <c r="J622" s="284" t="s">
        <v>3617</v>
      </c>
      <c r="L622" s="65">
        <f>$AYE$814</f>
        <v>2753.3</v>
      </c>
      <c r="M622" s="452" t="s">
        <v>2173</v>
      </c>
      <c r="N622" s="285" t="s">
        <v>1667</v>
      </c>
      <c r="P622" s="65">
        <f>$VC$820</f>
        <v>939.5</v>
      </c>
      <c r="Q622" s="452" t="s">
        <v>2173</v>
      </c>
      <c r="R622" s="107" t="s">
        <v>658</v>
      </c>
      <c r="T622" s="65">
        <f>$KA$826</f>
        <v>1755.6999999999998</v>
      </c>
      <c r="U622" s="452" t="s">
        <v>2173</v>
      </c>
      <c r="V622" s="284" t="s">
        <v>3621</v>
      </c>
      <c r="X622" s="65">
        <f>$AZX$832</f>
        <v>1094.6000000000001</v>
      </c>
      <c r="Y622" s="452" t="s">
        <v>2173</v>
      </c>
      <c r="Z622" s="285" t="s">
        <v>1657</v>
      </c>
      <c r="AB622" s="65">
        <f>$TS$838</f>
        <v>644.4</v>
      </c>
      <c r="AC622" s="452" t="s">
        <v>2173</v>
      </c>
      <c r="AD622" s="107" t="s">
        <v>2710</v>
      </c>
      <c r="AF622" s="65">
        <f>$AKR$844</f>
        <v>501.8</v>
      </c>
      <c r="AG622" s="452" t="s">
        <v>2173</v>
      </c>
      <c r="AH622" s="285" t="s">
        <v>33</v>
      </c>
      <c r="AJ622" s="65">
        <f>$CK$850</f>
        <v>339</v>
      </c>
      <c r="AK622" s="452" t="s">
        <v>2173</v>
      </c>
      <c r="AL622" s="284" t="s">
        <v>3648</v>
      </c>
      <c r="AN622" s="65">
        <f>$AZF$856</f>
        <v>273.3</v>
      </c>
      <c r="AO622" s="452" t="s">
        <v>2173</v>
      </c>
      <c r="AP622" s="284" t="s">
        <v>3641</v>
      </c>
      <c r="AR622" s="65">
        <f>$BHE$862</f>
        <v>234.8</v>
      </c>
      <c r="AS622" s="452" t="s">
        <v>2173</v>
      </c>
      <c r="AT622" s="107" t="s">
        <v>2713</v>
      </c>
      <c r="AW622" s="65">
        <f>$AQF$868</f>
        <v>214.10000000000002</v>
      </c>
    </row>
    <row r="623" spans="1:49" s="34" customFormat="1" ht="15.75" customHeight="1">
      <c r="A623" s="452" t="s">
        <v>2174</v>
      </c>
      <c r="B623" s="107" t="s">
        <v>2717</v>
      </c>
      <c r="D623" s="65">
        <f>$AMB$802</f>
        <v>5477.4</v>
      </c>
      <c r="E623" s="452" t="s">
        <v>2174</v>
      </c>
      <c r="F623" s="107" t="s">
        <v>2721</v>
      </c>
      <c r="H623" s="65">
        <f>$AIY$808</f>
        <v>3824.2</v>
      </c>
      <c r="I623" s="452" t="s">
        <v>2174</v>
      </c>
      <c r="J623" s="107" t="s">
        <v>2713</v>
      </c>
      <c r="L623" s="65">
        <f>$AQF$814</f>
        <v>2737.8</v>
      </c>
      <c r="M623" s="452" t="s">
        <v>2174</v>
      </c>
      <c r="N623" s="285" t="s">
        <v>1649</v>
      </c>
      <c r="P623" s="65">
        <f>$KS$820</f>
        <v>938</v>
      </c>
      <c r="Q623" s="452" t="s">
        <v>2174</v>
      </c>
      <c r="R623" s="285" t="s">
        <v>23</v>
      </c>
      <c r="T623" s="65">
        <f>$OW$826</f>
        <v>1734.3999999999999</v>
      </c>
      <c r="U623" s="452" t="s">
        <v>2174</v>
      </c>
      <c r="V623" s="284" t="s">
        <v>3628</v>
      </c>
      <c r="X623" s="65">
        <f>$BCI$832</f>
        <v>1078.6999999999998</v>
      </c>
      <c r="Y623" s="452" t="s">
        <v>2174</v>
      </c>
      <c r="Z623" s="285" t="s">
        <v>15</v>
      </c>
      <c r="AB623" s="65">
        <f>$LB$838</f>
        <v>643.5</v>
      </c>
      <c r="AC623" s="452" t="s">
        <v>2174</v>
      </c>
      <c r="AD623" s="107" t="s">
        <v>162</v>
      </c>
      <c r="AF623" s="65">
        <f>$HG$844</f>
        <v>501.29999999999995</v>
      </c>
      <c r="AG623" s="452" t="s">
        <v>2174</v>
      </c>
      <c r="AH623" s="107" t="s">
        <v>141</v>
      </c>
      <c r="AJ623" s="65">
        <f>$GO$850</f>
        <v>327.7</v>
      </c>
      <c r="AK623" s="452" t="s">
        <v>2174</v>
      </c>
      <c r="AL623" s="107" t="s">
        <v>669</v>
      </c>
      <c r="AN623" s="65">
        <f>$ML$856</f>
        <v>271.8</v>
      </c>
      <c r="AO623" s="452" t="s">
        <v>2174</v>
      </c>
      <c r="AP623" s="285" t="s">
        <v>1658</v>
      </c>
      <c r="AR623" s="65">
        <f>$ON$862</f>
        <v>228.3</v>
      </c>
      <c r="AS623" s="452" t="s">
        <v>2174</v>
      </c>
      <c r="AT623" s="107" t="s">
        <v>2717</v>
      </c>
      <c r="AW623" s="65">
        <f>$AMB$868</f>
        <v>198.90000000000003</v>
      </c>
    </row>
    <row r="624" spans="1:49" s="34" customFormat="1" ht="15.75" customHeight="1">
      <c r="A624" s="452" t="s">
        <v>2175</v>
      </c>
      <c r="B624" s="107" t="s">
        <v>668</v>
      </c>
      <c r="D624" s="65">
        <f>$SI$802</f>
        <v>5475.6500000000005</v>
      </c>
      <c r="E624" s="452" t="s">
        <v>2175</v>
      </c>
      <c r="F624" s="284" t="s">
        <v>3634</v>
      </c>
      <c r="H624" s="65">
        <f>$BEK$808</f>
        <v>3798.2999999999997</v>
      </c>
      <c r="I624" s="452" t="s">
        <v>2175</v>
      </c>
      <c r="J624" s="285" t="s">
        <v>1656</v>
      </c>
      <c r="L624" s="65">
        <f>$ASH$814</f>
        <v>2736.8</v>
      </c>
      <c r="M624" s="452" t="s">
        <v>2175</v>
      </c>
      <c r="N624" s="284" t="s">
        <v>3639</v>
      </c>
      <c r="P624" s="65">
        <f>$BGM$820</f>
        <v>933.4</v>
      </c>
      <c r="Q624" s="452" t="s">
        <v>2175</v>
      </c>
      <c r="R624" s="107" t="s">
        <v>2726</v>
      </c>
      <c r="T624" s="65">
        <f>$APN$826</f>
        <v>1731.3</v>
      </c>
      <c r="U624" s="452" t="s">
        <v>2175</v>
      </c>
      <c r="V624" s="107" t="s">
        <v>694</v>
      </c>
      <c r="X624" s="65">
        <f>$RH$832</f>
        <v>1078.8</v>
      </c>
      <c r="Y624" s="452" t="s">
        <v>2175</v>
      </c>
      <c r="Z624" s="107" t="s">
        <v>2726</v>
      </c>
      <c r="AB624" s="65">
        <f>$APN$838</f>
        <v>638.9</v>
      </c>
      <c r="AC624" s="452" t="s">
        <v>2175</v>
      </c>
      <c r="AD624" s="107" t="s">
        <v>668</v>
      </c>
      <c r="AF624" s="65">
        <f>$SI$844</f>
        <v>500.6</v>
      </c>
      <c r="AG624" s="452" t="s">
        <v>2175</v>
      </c>
      <c r="AH624" s="107" t="s">
        <v>3615</v>
      </c>
      <c r="AJ624" s="65">
        <f>$AXM$850</f>
        <v>322</v>
      </c>
      <c r="AK624" s="452" t="s">
        <v>2175</v>
      </c>
      <c r="AL624" s="284" t="s">
        <v>3614</v>
      </c>
      <c r="AN624" s="65">
        <f>$AXD$856</f>
        <v>270</v>
      </c>
      <c r="AO624" s="452" t="s">
        <v>2175</v>
      </c>
      <c r="AP624" s="284" t="s">
        <v>3628</v>
      </c>
      <c r="AR624" s="65">
        <f>$BCI$862</f>
        <v>223.9</v>
      </c>
      <c r="AS624" s="452" t="s">
        <v>2175</v>
      </c>
      <c r="AT624" s="284" t="s">
        <v>3648</v>
      </c>
      <c r="AW624" s="65">
        <f>$AZF$868</f>
        <v>186.1</v>
      </c>
    </row>
    <row r="625" spans="1:49" s="34" customFormat="1" ht="15.75" customHeight="1">
      <c r="A625" s="452" t="s">
        <v>2176</v>
      </c>
      <c r="B625" s="107" t="s">
        <v>2733</v>
      </c>
      <c r="D625" s="65">
        <f>$ALS$802</f>
        <v>5468.2000000000007</v>
      </c>
      <c r="E625" s="452" t="s">
        <v>2176</v>
      </c>
      <c r="F625" s="285" t="s">
        <v>11</v>
      </c>
      <c r="H625" s="65">
        <f>$FE$808</f>
        <v>3775.9</v>
      </c>
      <c r="I625" s="452" t="s">
        <v>2176</v>
      </c>
      <c r="J625" s="284" t="s">
        <v>3620</v>
      </c>
      <c r="L625" s="65">
        <f>$AZO$814</f>
        <v>2730.5</v>
      </c>
      <c r="M625" s="452" t="s">
        <v>2176</v>
      </c>
      <c r="N625" s="284" t="s">
        <v>3618</v>
      </c>
      <c r="P625" s="65">
        <f>$AYN$820</f>
        <v>920.90000000000009</v>
      </c>
      <c r="Q625" s="452" t="s">
        <v>2176</v>
      </c>
      <c r="R625" s="285" t="s">
        <v>17</v>
      </c>
      <c r="T625" s="65">
        <f>$EM$826</f>
        <v>1714.1</v>
      </c>
      <c r="U625" s="452" t="s">
        <v>2176</v>
      </c>
      <c r="V625" s="284" t="s">
        <v>3624</v>
      </c>
      <c r="X625" s="65">
        <f>$BAY$832</f>
        <v>1071.9000000000001</v>
      </c>
      <c r="Y625" s="452" t="s">
        <v>2176</v>
      </c>
      <c r="Z625" s="284" t="s">
        <v>3633</v>
      </c>
      <c r="AB625" s="65">
        <f>$BEB$838</f>
        <v>632.59999999999991</v>
      </c>
      <c r="AC625" s="452" t="s">
        <v>2176</v>
      </c>
      <c r="AD625" s="107" t="s">
        <v>2197</v>
      </c>
      <c r="AF625" s="65">
        <f>$ADK$844</f>
        <v>499.7</v>
      </c>
      <c r="AG625" s="452" t="s">
        <v>2176</v>
      </c>
      <c r="AH625" s="107" t="s">
        <v>682</v>
      </c>
      <c r="AJ625" s="65">
        <f>$HY$850</f>
        <v>312.89999999999998</v>
      </c>
      <c r="AK625" s="452" t="s">
        <v>2176</v>
      </c>
      <c r="AL625" s="107" t="s">
        <v>667</v>
      </c>
      <c r="AN625" s="65">
        <f>$JR$856</f>
        <v>268.89999999999998</v>
      </c>
      <c r="AO625" s="452" t="s">
        <v>2176</v>
      </c>
      <c r="AP625" s="107" t="s">
        <v>2209</v>
      </c>
      <c r="AR625" s="65">
        <f>$AAZ$862</f>
        <v>218.29999999999995</v>
      </c>
      <c r="AS625" s="452" t="s">
        <v>2176</v>
      </c>
      <c r="AT625" s="285" t="s">
        <v>1690</v>
      </c>
      <c r="AW625" s="65">
        <f>$ZG$868</f>
        <v>179.4</v>
      </c>
    </row>
    <row r="626" spans="1:49" s="34" customFormat="1" ht="15.75" customHeight="1">
      <c r="A626" s="452" t="s">
        <v>2177</v>
      </c>
      <c r="B626" s="285" t="s">
        <v>2325</v>
      </c>
      <c r="D626" s="65">
        <f>$OE$802</f>
        <v>5453.9</v>
      </c>
      <c r="E626" s="452" t="s">
        <v>2177</v>
      </c>
      <c r="F626" s="107" t="s">
        <v>2728</v>
      </c>
      <c r="H626" s="65">
        <f>$AIG$808</f>
        <v>3763.7999999999997</v>
      </c>
      <c r="I626" s="452" t="s">
        <v>2177</v>
      </c>
      <c r="J626" s="107" t="s">
        <v>2209</v>
      </c>
      <c r="L626" s="65">
        <f>$AAZ$814</f>
        <v>2729.2000000000003</v>
      </c>
      <c r="M626" s="452" t="s">
        <v>2177</v>
      </c>
      <c r="N626" s="107" t="s">
        <v>2720</v>
      </c>
      <c r="P626" s="65">
        <f>$AMT$820</f>
        <v>912.99999999999989</v>
      </c>
      <c r="Q626" s="452" t="s">
        <v>2177</v>
      </c>
      <c r="R626" s="107" t="s">
        <v>153</v>
      </c>
      <c r="T626" s="65">
        <f>$SR$826</f>
        <v>1677.8</v>
      </c>
      <c r="U626" s="452" t="s">
        <v>2177</v>
      </c>
      <c r="V626" s="107" t="s">
        <v>2198</v>
      </c>
      <c r="X626" s="65">
        <f>$ABR$832</f>
        <v>1044.5999999999999</v>
      </c>
      <c r="Y626" s="452" t="s">
        <v>2177</v>
      </c>
      <c r="Z626" s="284" t="s">
        <v>3625</v>
      </c>
      <c r="AB626" s="65">
        <f>$BBH$838</f>
        <v>629.6</v>
      </c>
      <c r="AC626" s="452" t="s">
        <v>2177</v>
      </c>
      <c r="AD626" s="284" t="s">
        <v>3619</v>
      </c>
      <c r="AF626" s="65">
        <f>$AYW$844</f>
        <v>496.7</v>
      </c>
      <c r="AG626" s="452" t="s">
        <v>2177</v>
      </c>
      <c r="AH626" s="284" t="s">
        <v>3622</v>
      </c>
      <c r="AJ626" s="65">
        <f>$BAG$850</f>
        <v>305.89999999999998</v>
      </c>
      <c r="AK626" s="452" t="s">
        <v>2177</v>
      </c>
      <c r="AL626" s="107" t="s">
        <v>2715</v>
      </c>
      <c r="AN626" s="65">
        <f>$AOV$856</f>
        <v>262.5</v>
      </c>
      <c r="AO626" s="452" t="s">
        <v>2177</v>
      </c>
      <c r="AP626" s="285" t="s">
        <v>23</v>
      </c>
      <c r="AR626" s="65">
        <f>$OW$862</f>
        <v>214.39999999999998</v>
      </c>
      <c r="AS626" s="452" t="s">
        <v>2177</v>
      </c>
      <c r="AT626" s="284" t="s">
        <v>3637</v>
      </c>
      <c r="AW626" s="65">
        <f>$BFL$868</f>
        <v>175.20000000000002</v>
      </c>
    </row>
    <row r="627" spans="1:49" s="34" customFormat="1" ht="15.75" customHeight="1">
      <c r="A627" s="452" t="s">
        <v>2178</v>
      </c>
      <c r="B627" s="107" t="s">
        <v>2720</v>
      </c>
      <c r="D627" s="65">
        <f>$AMT$802</f>
        <v>5442.45</v>
      </c>
      <c r="E627" s="452" t="s">
        <v>2178</v>
      </c>
      <c r="F627" s="107" t="s">
        <v>658</v>
      </c>
      <c r="H627" s="65">
        <f>$KA$808</f>
        <v>3753.4</v>
      </c>
      <c r="I627" s="452" t="s">
        <v>2178</v>
      </c>
      <c r="J627" s="107" t="s">
        <v>2719</v>
      </c>
      <c r="L627" s="65">
        <f>$AHX$814</f>
        <v>2729.1</v>
      </c>
      <c r="M627" s="452" t="s">
        <v>2178</v>
      </c>
      <c r="N627" s="107" t="s">
        <v>2198</v>
      </c>
      <c r="P627" s="65">
        <f>$ABR$820</f>
        <v>886.5</v>
      </c>
      <c r="Q627" s="452" t="s">
        <v>2178</v>
      </c>
      <c r="R627" s="284" t="s">
        <v>3621</v>
      </c>
      <c r="T627" s="65">
        <f>$AZX$826</f>
        <v>1654.5</v>
      </c>
      <c r="U627" s="452" t="s">
        <v>2178</v>
      </c>
      <c r="V627" s="284" t="s">
        <v>3638</v>
      </c>
      <c r="X627" s="65">
        <f>$BFU$832</f>
        <v>1012.5</v>
      </c>
      <c r="Y627" s="452" t="s">
        <v>2178</v>
      </c>
      <c r="Z627" s="107" t="s">
        <v>3626</v>
      </c>
      <c r="AB627" s="65">
        <f>$BBQ$838</f>
        <v>619.09999999999991</v>
      </c>
      <c r="AC627" s="452" t="s">
        <v>2178</v>
      </c>
      <c r="AD627" s="285" t="s">
        <v>1661</v>
      </c>
      <c r="AF627" s="65">
        <f>$CT$844</f>
        <v>482.80000000000007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107" t="s">
        <v>668</v>
      </c>
      <c r="AN627" s="65">
        <f>$SI$856</f>
        <v>258.3</v>
      </c>
      <c r="AO627" s="452" t="s">
        <v>2178</v>
      </c>
      <c r="AP627" s="284" t="s">
        <v>3620</v>
      </c>
      <c r="AR627" s="65">
        <f>$AZO$862</f>
        <v>214.29999999999998</v>
      </c>
      <c r="AS627" s="452" t="s">
        <v>2178</v>
      </c>
      <c r="AT627" s="285" t="s">
        <v>1667</v>
      </c>
      <c r="AW627" s="65">
        <f>$VC$868</f>
        <v>166.59999999999997</v>
      </c>
    </row>
    <row r="628" spans="1:49" s="34" customFormat="1" ht="15.75" customHeight="1">
      <c r="A628" s="452" t="s">
        <v>2179</v>
      </c>
      <c r="B628" s="106" t="s">
        <v>1346</v>
      </c>
      <c r="D628" s="65">
        <f>$QY$802</f>
        <v>5435.3</v>
      </c>
      <c r="E628" s="452" t="s">
        <v>2179</v>
      </c>
      <c r="F628" s="285" t="s">
        <v>1656</v>
      </c>
      <c r="H628" s="65">
        <f>$ASH$808</f>
        <v>3753.0999999999995</v>
      </c>
      <c r="I628" s="452" t="s">
        <v>2179</v>
      </c>
      <c r="J628" s="284" t="s">
        <v>3621</v>
      </c>
      <c r="L628" s="65">
        <f>$AZX$814</f>
        <v>2709.6</v>
      </c>
      <c r="M628" s="452" t="s">
        <v>2179</v>
      </c>
      <c r="N628" s="285" t="s">
        <v>1690</v>
      </c>
      <c r="P628" s="65">
        <f>$ZG$820</f>
        <v>852.1</v>
      </c>
      <c r="Q628" s="452" t="s">
        <v>2179</v>
      </c>
      <c r="R628" s="107" t="s">
        <v>2847</v>
      </c>
      <c r="T628" s="65">
        <f>$AJH$826</f>
        <v>1618.3000000000002</v>
      </c>
      <c r="U628" s="452" t="s">
        <v>2179</v>
      </c>
      <c r="V628" s="285" t="s">
        <v>15</v>
      </c>
      <c r="X628" s="65">
        <f>$LB$832</f>
        <v>994.90000000000009</v>
      </c>
      <c r="Y628" s="452" t="s">
        <v>2179</v>
      </c>
      <c r="Z628" s="107" t="s">
        <v>2708</v>
      </c>
      <c r="AB628" s="65">
        <f>$ANL$838</f>
        <v>618.1</v>
      </c>
      <c r="AC628" s="452" t="s">
        <v>2179</v>
      </c>
      <c r="AD628" s="107" t="s">
        <v>2719</v>
      </c>
      <c r="AF628" s="65">
        <f>$AHX$844</f>
        <v>479.4</v>
      </c>
      <c r="AG628" s="452" t="s">
        <v>2179</v>
      </c>
      <c r="AH628" s="285" t="s">
        <v>1666</v>
      </c>
      <c r="AJ628" s="65">
        <f>$ND$850</f>
        <v>291.45</v>
      </c>
      <c r="AK628" s="452" t="s">
        <v>2179</v>
      </c>
      <c r="AL628" s="107" t="s">
        <v>2201</v>
      </c>
      <c r="AN628" s="65">
        <f>$ABI$856</f>
        <v>250.9</v>
      </c>
      <c r="AO628" s="452" t="s">
        <v>2179</v>
      </c>
      <c r="AP628" s="107" t="s">
        <v>2217</v>
      </c>
      <c r="AR628" s="65">
        <f>$AAH$862</f>
        <v>213.9</v>
      </c>
      <c r="AS628" s="452" t="s">
        <v>2179</v>
      </c>
      <c r="AT628" s="107" t="s">
        <v>2712</v>
      </c>
      <c r="AW628" s="65">
        <f>$AJZ$868</f>
        <v>165.50000000000003</v>
      </c>
    </row>
    <row r="629" spans="1:49" s="34" customFormat="1" ht="15.75" customHeight="1">
      <c r="A629" s="452" t="s">
        <v>2180</v>
      </c>
      <c r="B629" s="106" t="s">
        <v>1343</v>
      </c>
      <c r="D629" s="65">
        <f>$IQ$802</f>
        <v>5408.8</v>
      </c>
      <c r="E629" s="452" t="s">
        <v>2180</v>
      </c>
      <c r="F629" s="107" t="s">
        <v>639</v>
      </c>
      <c r="H629" s="65">
        <f>$AEC$808</f>
        <v>3739.1999999999994</v>
      </c>
      <c r="I629" s="452" t="s">
        <v>2180</v>
      </c>
      <c r="J629" s="284" t="s">
        <v>3616</v>
      </c>
      <c r="L629" s="65">
        <f>$AXV$814</f>
        <v>2703.5000000000005</v>
      </c>
      <c r="M629" s="452" t="s">
        <v>2180</v>
      </c>
      <c r="N629" s="107" t="s">
        <v>2731</v>
      </c>
      <c r="P629" s="65">
        <f>$AQO$820</f>
        <v>838.2</v>
      </c>
      <c r="Q629" s="452" t="s">
        <v>2180</v>
      </c>
      <c r="R629" s="107" t="s">
        <v>2217</v>
      </c>
      <c r="T629" s="65">
        <f>$AAH$826</f>
        <v>1599.7999999999997</v>
      </c>
      <c r="U629" s="452" t="s">
        <v>2180</v>
      </c>
      <c r="V629" s="107" t="s">
        <v>2220</v>
      </c>
      <c r="X629" s="65">
        <f>$YF$832</f>
        <v>990.3</v>
      </c>
      <c r="Y629" s="452" t="s">
        <v>2180</v>
      </c>
      <c r="Z629" s="107" t="s">
        <v>2713</v>
      </c>
      <c r="AB629" s="65">
        <f>$AQF$838</f>
        <v>610.1</v>
      </c>
      <c r="AC629" s="452" t="s">
        <v>2180</v>
      </c>
      <c r="AD629" s="284" t="s">
        <v>143</v>
      </c>
      <c r="AF629" s="65">
        <f>$FN$844</f>
        <v>474.7</v>
      </c>
      <c r="AG629" s="452" t="s">
        <v>2180</v>
      </c>
      <c r="AH629" s="107" t="s">
        <v>2709</v>
      </c>
      <c r="AJ629" s="65">
        <f>$ALA$850</f>
        <v>287.5</v>
      </c>
      <c r="AK629" s="452" t="s">
        <v>2180</v>
      </c>
      <c r="AL629" s="284" t="s">
        <v>3619</v>
      </c>
      <c r="AN629" s="65">
        <f>$AYW$856</f>
        <v>250.8</v>
      </c>
      <c r="AO629" s="452" t="s">
        <v>2180</v>
      </c>
      <c r="AP629" s="107" t="s">
        <v>2210</v>
      </c>
      <c r="AR629" s="65">
        <f>$XE$862</f>
        <v>198.2</v>
      </c>
      <c r="AS629" s="452" t="s">
        <v>2180</v>
      </c>
      <c r="AT629" s="107" t="s">
        <v>2197</v>
      </c>
      <c r="AW629" s="65">
        <f>$ADK$868</f>
        <v>165</v>
      </c>
    </row>
    <row r="630" spans="1:49" s="34" customFormat="1" ht="15.75" customHeight="1">
      <c r="A630" s="452" t="s">
        <v>2181</v>
      </c>
      <c r="B630" s="285" t="s">
        <v>1671</v>
      </c>
      <c r="D630" s="65">
        <f>$RQ$802</f>
        <v>5405.35</v>
      </c>
      <c r="E630" s="452" t="s">
        <v>2181</v>
      </c>
      <c r="F630" s="107" t="s">
        <v>2197</v>
      </c>
      <c r="H630" s="65">
        <f>$ADK$808</f>
        <v>3710</v>
      </c>
      <c r="I630" s="452" t="s">
        <v>2181</v>
      </c>
      <c r="J630" s="107" t="s">
        <v>2714</v>
      </c>
      <c r="L630" s="65">
        <f>$AHO$814</f>
        <v>2687.2999999999997</v>
      </c>
      <c r="M630" s="452" t="s">
        <v>2181</v>
      </c>
      <c r="N630" s="107" t="s">
        <v>2196</v>
      </c>
      <c r="P630" s="65">
        <f>$WV$820</f>
        <v>802.9</v>
      </c>
      <c r="Q630" s="452" t="s">
        <v>2181</v>
      </c>
      <c r="R630" s="107" t="s">
        <v>2732</v>
      </c>
      <c r="T630" s="65">
        <f>$ANU$826</f>
        <v>1575.9</v>
      </c>
      <c r="U630" s="452" t="s">
        <v>2181</v>
      </c>
      <c r="V630" s="284" t="s">
        <v>3633</v>
      </c>
      <c r="X630" s="65">
        <f>$BEB$832</f>
        <v>973.8</v>
      </c>
      <c r="Y630" s="452" t="s">
        <v>2181</v>
      </c>
      <c r="Z630" s="107" t="s">
        <v>2193</v>
      </c>
      <c r="AB630" s="65">
        <f>$ASZ$838</f>
        <v>603.79999999999995</v>
      </c>
      <c r="AC630" s="452" t="s">
        <v>2181</v>
      </c>
      <c r="AD630" s="107" t="s">
        <v>700</v>
      </c>
      <c r="AF630" s="65">
        <f>$NV$844</f>
        <v>474.5</v>
      </c>
      <c r="AG630" s="452" t="s">
        <v>2181</v>
      </c>
      <c r="AH630" s="284" t="s">
        <v>3616</v>
      </c>
      <c r="AJ630" s="65">
        <f>$AXV$850</f>
        <v>286</v>
      </c>
      <c r="AK630" s="452" t="s">
        <v>2181</v>
      </c>
      <c r="AL630" s="284" t="s">
        <v>3637</v>
      </c>
      <c r="AN630" s="65">
        <f>$BFL$856</f>
        <v>246.60000000000002</v>
      </c>
      <c r="AO630" s="452" t="s">
        <v>2181</v>
      </c>
      <c r="AP630" s="107" t="s">
        <v>700</v>
      </c>
      <c r="AR630" s="65">
        <f>$NV$862</f>
        <v>191.8</v>
      </c>
      <c r="AS630" s="452" t="s">
        <v>2181</v>
      </c>
      <c r="AT630" s="107" t="s">
        <v>2196</v>
      </c>
      <c r="AW630" s="65">
        <f>$WV$868</f>
        <v>158.19999999999999</v>
      </c>
    </row>
    <row r="631" spans="1:49" s="34" customFormat="1" ht="15.75" customHeight="1">
      <c r="A631" s="452" t="s">
        <v>2182</v>
      </c>
      <c r="B631" s="106" t="s">
        <v>1344</v>
      </c>
      <c r="D631" s="65">
        <f>$GX$802</f>
        <v>5393.3</v>
      </c>
      <c r="E631" s="452" t="s">
        <v>2182</v>
      </c>
      <c r="F631" s="107" t="s">
        <v>686</v>
      </c>
      <c r="H631" s="65">
        <f>$PX$808</f>
        <v>3708.7</v>
      </c>
      <c r="I631" s="452" t="s">
        <v>2182</v>
      </c>
      <c r="J631" s="107" t="s">
        <v>2724</v>
      </c>
      <c r="L631" s="65">
        <f>$AIP$814</f>
        <v>2685.3999999999996</v>
      </c>
      <c r="M631" s="452" t="s">
        <v>2182</v>
      </c>
      <c r="N631" s="285" t="s">
        <v>1753</v>
      </c>
      <c r="P631" s="65">
        <f>$NM$820</f>
        <v>802.9</v>
      </c>
      <c r="Q631" s="452" t="s">
        <v>2182</v>
      </c>
      <c r="R631" s="285" t="s">
        <v>1661</v>
      </c>
      <c r="T631" s="65">
        <f>$CT$826</f>
        <v>1573.6000000000001</v>
      </c>
      <c r="U631" s="452" t="s">
        <v>2182</v>
      </c>
      <c r="V631" s="107" t="s">
        <v>2200</v>
      </c>
      <c r="X631" s="65">
        <f>$ZY$832</f>
        <v>967.40000000000009</v>
      </c>
      <c r="Y631" s="452" t="s">
        <v>2182</v>
      </c>
      <c r="Z631" s="284" t="s">
        <v>3628</v>
      </c>
      <c r="AB631" s="65">
        <f>$BCI$838</f>
        <v>598.9</v>
      </c>
      <c r="AC631" s="452" t="s">
        <v>2182</v>
      </c>
      <c r="AD631" s="107" t="s">
        <v>153</v>
      </c>
      <c r="AF631" s="65">
        <f>$SR$844</f>
        <v>466.59999999999997</v>
      </c>
      <c r="AG631" s="452" t="s">
        <v>2182</v>
      </c>
      <c r="AH631" s="107" t="s">
        <v>2831</v>
      </c>
      <c r="AJ631" s="65">
        <f>$AGW$850</f>
        <v>283.89999999999998</v>
      </c>
      <c r="AK631" s="452" t="s">
        <v>2182</v>
      </c>
      <c r="AL631" s="107" t="s">
        <v>2212</v>
      </c>
      <c r="AN631" s="65">
        <f>$XW$856</f>
        <v>243.4</v>
      </c>
      <c r="AO631" s="452" t="s">
        <v>2182</v>
      </c>
      <c r="AP631" s="107" t="s">
        <v>2200</v>
      </c>
      <c r="AR631" s="65">
        <f>$ZY$862</f>
        <v>173.00000000000003</v>
      </c>
      <c r="AS631" s="452" t="s">
        <v>2182</v>
      </c>
      <c r="AT631" s="285" t="s">
        <v>1753</v>
      </c>
      <c r="AW631" s="65">
        <f>$NM$868</f>
        <v>158.19999999999999</v>
      </c>
    </row>
    <row r="632" spans="1:49" s="34" customFormat="1" ht="15.75" customHeight="1">
      <c r="A632" s="452" t="s">
        <v>2183</v>
      </c>
      <c r="B632" s="107" t="s">
        <v>155</v>
      </c>
      <c r="D632" s="65">
        <f>$BJ$802</f>
        <v>5393.3</v>
      </c>
      <c r="E632" s="452" t="s">
        <v>2183</v>
      </c>
      <c r="F632" s="107" t="s">
        <v>2847</v>
      </c>
      <c r="H632" s="65">
        <f>$AJH$808</f>
        <v>3633.3999999999996</v>
      </c>
      <c r="I632" s="452" t="s">
        <v>2183</v>
      </c>
      <c r="J632" s="284" t="s">
        <v>3635</v>
      </c>
      <c r="L632" s="65">
        <f>$BET$814</f>
        <v>2680.2</v>
      </c>
      <c r="M632" s="452" t="s">
        <v>2183</v>
      </c>
      <c r="N632" s="107" t="s">
        <v>2216</v>
      </c>
      <c r="P632" s="65">
        <f>$TA$820</f>
        <v>792.3</v>
      </c>
      <c r="Q632" s="452" t="s">
        <v>2183</v>
      </c>
      <c r="R632" s="107" t="s">
        <v>2195</v>
      </c>
      <c r="T632" s="65">
        <f>$XN$826</f>
        <v>1535.3999999999999</v>
      </c>
      <c r="U632" s="452" t="s">
        <v>2183</v>
      </c>
      <c r="V632" s="106" t="s">
        <v>1345</v>
      </c>
      <c r="X632" s="65">
        <f>$PO$832</f>
        <v>936.1</v>
      </c>
      <c r="Y632" s="452" t="s">
        <v>2183</v>
      </c>
      <c r="Z632" s="107" t="s">
        <v>2209</v>
      </c>
      <c r="AB632" s="65">
        <f>$AAZ$838</f>
        <v>578.1</v>
      </c>
      <c r="AC632" s="452" t="s">
        <v>2183</v>
      </c>
      <c r="AD632" s="285" t="s">
        <v>1658</v>
      </c>
      <c r="AF632" s="65">
        <f>$ON$844</f>
        <v>445.6</v>
      </c>
      <c r="AG632" s="452" t="s">
        <v>2183</v>
      </c>
      <c r="AH632" s="285" t="s">
        <v>1671</v>
      </c>
      <c r="AJ632" s="65">
        <f>$RQ$850</f>
        <v>283.10000000000002</v>
      </c>
      <c r="AK632" s="452" t="s">
        <v>2183</v>
      </c>
      <c r="AL632" s="285" t="s">
        <v>1671</v>
      </c>
      <c r="AN632" s="65">
        <f>$RQ$856</f>
        <v>238</v>
      </c>
      <c r="AO632" s="452" t="s">
        <v>2183</v>
      </c>
      <c r="AP632" s="284" t="s">
        <v>3622</v>
      </c>
      <c r="AR632" s="65">
        <f>$BAG$862</f>
        <v>170.7</v>
      </c>
      <c r="AS632" s="452" t="s">
        <v>2183</v>
      </c>
      <c r="AT632" s="107" t="s">
        <v>162</v>
      </c>
      <c r="AW632" s="65">
        <f>$HG$868</f>
        <v>156.19999999999999</v>
      </c>
    </row>
    <row r="633" spans="1:49" s="34" customFormat="1" ht="15.75" customHeight="1">
      <c r="A633" s="452" t="s">
        <v>2184</v>
      </c>
      <c r="B633" s="285" t="s">
        <v>25</v>
      </c>
      <c r="D633" s="65">
        <f>$BA$802</f>
        <v>5381.6</v>
      </c>
      <c r="E633" s="452" t="s">
        <v>2184</v>
      </c>
      <c r="F633" s="107" t="s">
        <v>2195</v>
      </c>
      <c r="H633" s="65">
        <f>$XN$808</f>
        <v>3627.8</v>
      </c>
      <c r="I633" s="452" t="s">
        <v>2184</v>
      </c>
      <c r="J633" s="284" t="s">
        <v>3633</v>
      </c>
      <c r="L633" s="65">
        <f>$BEB$814</f>
        <v>2649.4</v>
      </c>
      <c r="M633" s="452" t="s">
        <v>2184</v>
      </c>
      <c r="N633" s="285" t="s">
        <v>37</v>
      </c>
      <c r="P633" s="65">
        <f>$EV$820</f>
        <v>781.5</v>
      </c>
      <c r="Q633" s="452" t="s">
        <v>2184</v>
      </c>
      <c r="R633" s="107" t="s">
        <v>2724</v>
      </c>
      <c r="T633" s="65">
        <f>$AIP$826</f>
        <v>1524.3</v>
      </c>
      <c r="U633" s="452" t="s">
        <v>2184</v>
      </c>
      <c r="V633" s="107" t="s">
        <v>2731</v>
      </c>
      <c r="X633" s="65">
        <f>$AQO$832</f>
        <v>936.2</v>
      </c>
      <c r="Y633" s="452" t="s">
        <v>2184</v>
      </c>
      <c r="Z633" s="284" t="s">
        <v>3617</v>
      </c>
      <c r="AB633" s="65">
        <f>$AYE$838</f>
        <v>572.1</v>
      </c>
      <c r="AC633" s="452" t="s">
        <v>2184</v>
      </c>
      <c r="AD633" s="107" t="s">
        <v>2723</v>
      </c>
      <c r="AF633" s="65">
        <f>$APE$844</f>
        <v>442.90000000000003</v>
      </c>
      <c r="AG633" s="452" t="s">
        <v>2184</v>
      </c>
      <c r="AH633" s="107" t="s">
        <v>2726</v>
      </c>
      <c r="AJ633" s="65">
        <f>$APN$850</f>
        <v>281</v>
      </c>
      <c r="AK633" s="452" t="s">
        <v>2184</v>
      </c>
      <c r="AL633" s="285" t="s">
        <v>1665</v>
      </c>
      <c r="AN633" s="65">
        <f>$VU$856</f>
        <v>234.5</v>
      </c>
      <c r="AO633" s="452" t="s">
        <v>2184</v>
      </c>
      <c r="AP633" s="107" t="s">
        <v>2731</v>
      </c>
      <c r="AR633" s="65">
        <f>$AQO$862</f>
        <v>160.30000000000001</v>
      </c>
      <c r="AS633" s="452" t="s">
        <v>2184</v>
      </c>
      <c r="AT633" s="284" t="s">
        <v>3620</v>
      </c>
      <c r="AW633" s="65">
        <f>$AZO$868</f>
        <v>143.29999999999998</v>
      </c>
    </row>
    <row r="634" spans="1:49" s="34" customFormat="1" ht="15.75" customHeight="1">
      <c r="A634" s="452" t="s">
        <v>2185</v>
      </c>
      <c r="B634" s="285" t="s">
        <v>1654</v>
      </c>
      <c r="D634" s="65">
        <f>$YX$802</f>
        <v>5373.25</v>
      </c>
      <c r="E634" s="452" t="s">
        <v>2185</v>
      </c>
      <c r="F634" s="107" t="s">
        <v>2201</v>
      </c>
      <c r="H634" s="65">
        <f>$ABI$808</f>
        <v>3623.0999999999995</v>
      </c>
      <c r="I634" s="452" t="s">
        <v>2185</v>
      </c>
      <c r="J634" s="107" t="s">
        <v>658</v>
      </c>
      <c r="L634" s="65">
        <f>$KA$814</f>
        <v>2567</v>
      </c>
      <c r="M634" s="452" t="s">
        <v>2185</v>
      </c>
      <c r="N634" s="106" t="s">
        <v>1351</v>
      </c>
      <c r="P634" s="65">
        <f>$AI$820</f>
        <v>780.1</v>
      </c>
      <c r="Q634" s="452" t="s">
        <v>2185</v>
      </c>
      <c r="R634" s="107" t="s">
        <v>2198</v>
      </c>
      <c r="T634" s="65">
        <f>$ABR$826</f>
        <v>1514.7</v>
      </c>
      <c r="U634" s="452" t="s">
        <v>2185</v>
      </c>
      <c r="V634" s="284" t="s">
        <v>3635</v>
      </c>
      <c r="X634" s="65">
        <f>$BET$832</f>
        <v>860.40000000000009</v>
      </c>
      <c r="Y634" s="452" t="s">
        <v>2185</v>
      </c>
      <c r="Z634" s="106" t="s">
        <v>1346</v>
      </c>
      <c r="AB634" s="65">
        <f>$QY$838</f>
        <v>568</v>
      </c>
      <c r="AC634" s="452" t="s">
        <v>2185</v>
      </c>
      <c r="AD634" s="107" t="s">
        <v>704</v>
      </c>
      <c r="AF634" s="65">
        <f>$DC$844</f>
        <v>435.6</v>
      </c>
      <c r="AG634" s="452" t="s">
        <v>2185</v>
      </c>
      <c r="AH634" s="106" t="s">
        <v>1349</v>
      </c>
      <c r="AJ634" s="65">
        <f>$LT$850</f>
        <v>280.10000000000002</v>
      </c>
      <c r="AK634" s="452" t="s">
        <v>2185</v>
      </c>
      <c r="AL634" s="107" t="s">
        <v>180</v>
      </c>
      <c r="AN634" s="65">
        <f>$ZP$856</f>
        <v>232</v>
      </c>
      <c r="AO634" s="452" t="s">
        <v>2185</v>
      </c>
      <c r="AP634" s="107" t="s">
        <v>2715</v>
      </c>
      <c r="AR634" s="65">
        <f>$AOV$862</f>
        <v>146.30000000000001</v>
      </c>
      <c r="AS634" s="452" t="s">
        <v>2185</v>
      </c>
      <c r="AT634" s="284" t="s">
        <v>3636</v>
      </c>
      <c r="AW634" s="65">
        <f>$BFC$868</f>
        <v>141.4</v>
      </c>
    </row>
    <row r="635" spans="1:49" s="34" customFormat="1" ht="15.75" customHeight="1">
      <c r="A635" s="452" t="s">
        <v>2186</v>
      </c>
      <c r="B635" s="107" t="s">
        <v>2715</v>
      </c>
      <c r="D635" s="65">
        <f>$AOV$802</f>
        <v>5359.9000000000005</v>
      </c>
      <c r="E635" s="452" t="s">
        <v>2186</v>
      </c>
      <c r="F635" s="285" t="s">
        <v>1753</v>
      </c>
      <c r="H635" s="65">
        <f>$NM$808</f>
        <v>3598.9999999999995</v>
      </c>
      <c r="I635" s="452" t="s">
        <v>2186</v>
      </c>
      <c r="J635" s="106" t="s">
        <v>1343</v>
      </c>
      <c r="L635" s="65">
        <f>$IQ$814</f>
        <v>2532.3999999999996</v>
      </c>
      <c r="M635" s="452" t="s">
        <v>2186</v>
      </c>
      <c r="N635" s="285" t="s">
        <v>1657</v>
      </c>
      <c r="P635" s="65">
        <f>$TS$820</f>
        <v>774.8</v>
      </c>
      <c r="Q635" s="452" t="s">
        <v>2186</v>
      </c>
      <c r="R635" s="284" t="s">
        <v>3633</v>
      </c>
      <c r="T635" s="65">
        <f>$BEB$826</f>
        <v>1449.3000000000002</v>
      </c>
      <c r="U635" s="452" t="s">
        <v>2186</v>
      </c>
      <c r="V635" s="107" t="s">
        <v>686</v>
      </c>
      <c r="X635" s="65">
        <f>$PX$832</f>
        <v>860.09999999999991</v>
      </c>
      <c r="Y635" s="452" t="s">
        <v>2186</v>
      </c>
      <c r="Z635" s="285" t="s">
        <v>1753</v>
      </c>
      <c r="AB635" s="65">
        <f>$NM$838</f>
        <v>564.40000000000009</v>
      </c>
      <c r="AC635" s="452" t="s">
        <v>2186</v>
      </c>
      <c r="AD635" s="107" t="s">
        <v>675</v>
      </c>
      <c r="AF635" s="65">
        <f>$MC$844</f>
        <v>424.79999999999995</v>
      </c>
      <c r="AG635" s="452" t="s">
        <v>2186</v>
      </c>
      <c r="AH635" s="107" t="s">
        <v>2731</v>
      </c>
      <c r="AJ635" s="65">
        <f>$AQO$850</f>
        <v>279.10000000000002</v>
      </c>
      <c r="AK635" s="452" t="s">
        <v>2186</v>
      </c>
      <c r="AL635" s="107" t="s">
        <v>2209</v>
      </c>
      <c r="AN635" s="65">
        <f>$AAZ$856</f>
        <v>227.3</v>
      </c>
      <c r="AO635" s="452" t="s">
        <v>2186</v>
      </c>
      <c r="AP635" s="107" t="s">
        <v>3678</v>
      </c>
      <c r="AR635" s="65">
        <f>$BGD$862</f>
        <v>144.80000000000001</v>
      </c>
      <c r="AS635" s="452" t="s">
        <v>2186</v>
      </c>
      <c r="AT635" s="107" t="s">
        <v>668</v>
      </c>
      <c r="AW635" s="65">
        <f>$SI$868</f>
        <v>139</v>
      </c>
    </row>
    <row r="636" spans="1:49" s="34" customFormat="1" ht="15.75" customHeight="1">
      <c r="A636" s="452" t="s">
        <v>2187</v>
      </c>
      <c r="B636" s="107" t="s">
        <v>682</v>
      </c>
      <c r="D636" s="65">
        <f>$HY$802</f>
        <v>5335.1</v>
      </c>
      <c r="E636" s="452" t="s">
        <v>2187</v>
      </c>
      <c r="F636" s="285" t="s">
        <v>1657</v>
      </c>
      <c r="H636" s="65">
        <f>$TS$808</f>
        <v>3557</v>
      </c>
      <c r="I636" s="452" t="s">
        <v>2187</v>
      </c>
      <c r="J636" s="107" t="s">
        <v>2733</v>
      </c>
      <c r="L636" s="65">
        <f>$ALS$814</f>
        <v>2509.3000000000002</v>
      </c>
      <c r="M636" s="452" t="s">
        <v>2187</v>
      </c>
      <c r="N636" s="284" t="s">
        <v>3637</v>
      </c>
      <c r="P636" s="65">
        <f>$BFL$820</f>
        <v>751.5</v>
      </c>
      <c r="Q636" s="452" t="s">
        <v>2187</v>
      </c>
      <c r="R636" s="285" t="s">
        <v>1658</v>
      </c>
      <c r="T636" s="65">
        <f>$ON$826</f>
        <v>1445.8999999999999</v>
      </c>
      <c r="U636" s="452" t="s">
        <v>2187</v>
      </c>
      <c r="V636" s="107" t="s">
        <v>2201</v>
      </c>
      <c r="X636" s="65">
        <f>$ABI$832</f>
        <v>839.69999999999993</v>
      </c>
      <c r="Y636" s="452" t="s">
        <v>2187</v>
      </c>
      <c r="Z636" s="285" t="s">
        <v>1690</v>
      </c>
      <c r="AB636" s="65">
        <f>$ZG$838</f>
        <v>564.1</v>
      </c>
      <c r="AC636" s="452" t="s">
        <v>2187</v>
      </c>
      <c r="AD636" s="284" t="s">
        <v>3621</v>
      </c>
      <c r="AF636" s="65">
        <f>$AZX$844</f>
        <v>418.7</v>
      </c>
      <c r="AG636" s="452" t="s">
        <v>2187</v>
      </c>
      <c r="AH636" s="107" t="s">
        <v>686</v>
      </c>
      <c r="AJ636" s="65">
        <f>$PX$850</f>
        <v>274.19999999999993</v>
      </c>
      <c r="AK636" s="452" t="s">
        <v>2187</v>
      </c>
      <c r="AL636" s="107" t="s">
        <v>653</v>
      </c>
      <c r="AN636" s="65">
        <f>$IZ$856</f>
        <v>225.4</v>
      </c>
      <c r="AO636" s="452" t="s">
        <v>2187</v>
      </c>
      <c r="AP636" s="107" t="s">
        <v>3615</v>
      </c>
      <c r="AR636" s="65">
        <f>$AXM$862</f>
        <v>140.4</v>
      </c>
      <c r="AS636" s="452" t="s">
        <v>2187</v>
      </c>
      <c r="AT636" s="284" t="s">
        <v>3633</v>
      </c>
      <c r="AW636" s="65">
        <f>$BEB$868</f>
        <v>134.80000000000001</v>
      </c>
    </row>
    <row r="637" spans="1:49" s="34" customFormat="1" ht="15.75" customHeight="1">
      <c r="A637" s="452" t="s">
        <v>2188</v>
      </c>
      <c r="B637" s="284" t="s">
        <v>3619</v>
      </c>
      <c r="D637" s="65">
        <f>$AYW$802</f>
        <v>5331.9</v>
      </c>
      <c r="E637" s="452" t="s">
        <v>2188</v>
      </c>
      <c r="F637" s="285" t="s">
        <v>1668</v>
      </c>
      <c r="H637" s="65">
        <f>$PF$808</f>
        <v>3524.6000000000004</v>
      </c>
      <c r="I637" s="452" t="s">
        <v>2188</v>
      </c>
      <c r="J637" s="285" t="s">
        <v>1753</v>
      </c>
      <c r="L637" s="65">
        <f>$NM$814</f>
        <v>2488.4</v>
      </c>
      <c r="M637" s="452" t="s">
        <v>2188</v>
      </c>
      <c r="N637" s="107" t="s">
        <v>638</v>
      </c>
      <c r="P637" s="65">
        <f>$JI$820</f>
        <v>739.40000000000009</v>
      </c>
      <c r="Q637" s="452" t="s">
        <v>2188</v>
      </c>
      <c r="R637" s="107" t="s">
        <v>2716</v>
      </c>
      <c r="T637" s="65">
        <f>$ANC$826</f>
        <v>1412.3</v>
      </c>
      <c r="U637" s="452" t="s">
        <v>2188</v>
      </c>
      <c r="V637" s="107" t="s">
        <v>3678</v>
      </c>
      <c r="X637" s="65">
        <f>$BGD$832</f>
        <v>835.1</v>
      </c>
      <c r="Y637" s="452" t="s">
        <v>2188</v>
      </c>
      <c r="Z637" s="284" t="s">
        <v>3637</v>
      </c>
      <c r="AB637" s="65">
        <f>$BFL$838</f>
        <v>553.1</v>
      </c>
      <c r="AC637" s="452" t="s">
        <v>2188</v>
      </c>
      <c r="AD637" s="284" t="s">
        <v>3640</v>
      </c>
      <c r="AF637" s="65">
        <f>$BGV$844</f>
        <v>410.1</v>
      </c>
      <c r="AG637" s="452" t="s">
        <v>2188</v>
      </c>
      <c r="AH637" s="107" t="s">
        <v>180</v>
      </c>
      <c r="AJ637" s="65">
        <f>$ZP$850</f>
        <v>272.40000000000003</v>
      </c>
      <c r="AK637" s="452" t="s">
        <v>2188</v>
      </c>
      <c r="AL637" s="284" t="s">
        <v>3620</v>
      </c>
      <c r="AN637" s="65">
        <f>$AZO$856</f>
        <v>225.3</v>
      </c>
      <c r="AO637" s="452" t="s">
        <v>2188</v>
      </c>
      <c r="AP637" s="107" t="s">
        <v>2847</v>
      </c>
      <c r="AR637" s="65">
        <f>$AJH$862</f>
        <v>131.9</v>
      </c>
      <c r="AS637" s="452" t="s">
        <v>2188</v>
      </c>
      <c r="AT637" s="107" t="s">
        <v>2217</v>
      </c>
      <c r="AW637" s="65">
        <f>$AAH$868</f>
        <v>121.6</v>
      </c>
    </row>
    <row r="638" spans="1:49" s="34" customFormat="1" ht="15.75" customHeight="1">
      <c r="A638" s="452" t="s">
        <v>2189</v>
      </c>
      <c r="B638" s="285" t="s">
        <v>23</v>
      </c>
      <c r="D638" s="65">
        <f>$OW$802</f>
        <v>5322.1</v>
      </c>
      <c r="E638" s="452" t="s">
        <v>2189</v>
      </c>
      <c r="F638" s="284" t="s">
        <v>3621</v>
      </c>
      <c r="H638" s="65">
        <f>$AZX$808</f>
        <v>3452.7</v>
      </c>
      <c r="I638" s="452" t="s">
        <v>2189</v>
      </c>
      <c r="J638" s="284" t="s">
        <v>3629</v>
      </c>
      <c r="L638" s="65">
        <f>$BCR$814</f>
        <v>2449.1000000000004</v>
      </c>
      <c r="M638" s="452" t="s">
        <v>2189</v>
      </c>
      <c r="N638" s="285" t="s">
        <v>1654</v>
      </c>
      <c r="P638" s="65">
        <f>$YX$820</f>
        <v>737.90000000000009</v>
      </c>
      <c r="Q638" s="452" t="s">
        <v>2189</v>
      </c>
      <c r="R638" s="107" t="s">
        <v>2197</v>
      </c>
      <c r="T638" s="65">
        <f>$ADK$826</f>
        <v>1387.1999999999998</v>
      </c>
      <c r="U638" s="452" t="s">
        <v>2189</v>
      </c>
      <c r="V638" s="285" t="s">
        <v>1668</v>
      </c>
      <c r="X638" s="65">
        <f>$PF$832</f>
        <v>822.5</v>
      </c>
      <c r="Y638" s="452" t="s">
        <v>2189</v>
      </c>
      <c r="Z638" s="285" t="s">
        <v>1658</v>
      </c>
      <c r="AB638" s="65">
        <f>$ON$838</f>
        <v>537.1</v>
      </c>
      <c r="AC638" s="452" t="s">
        <v>2189</v>
      </c>
      <c r="AD638" s="285" t="s">
        <v>23</v>
      </c>
      <c r="AF638" s="65">
        <f>$OW$844</f>
        <v>408.4</v>
      </c>
      <c r="AG638" s="452" t="s">
        <v>2189</v>
      </c>
      <c r="AH638" s="284" t="s">
        <v>3641</v>
      </c>
      <c r="AJ638" s="65">
        <f>$BHE$850</f>
        <v>270.8</v>
      </c>
      <c r="AK638" s="452" t="s">
        <v>2189</v>
      </c>
      <c r="AL638" s="107" t="s">
        <v>682</v>
      </c>
      <c r="AN638" s="65">
        <f>$HY$856</f>
        <v>222.7</v>
      </c>
      <c r="AO638" s="452" t="s">
        <v>2189</v>
      </c>
      <c r="AP638" s="107" t="s">
        <v>2198</v>
      </c>
      <c r="AR638" s="65">
        <f>$ABR$862</f>
        <v>126.80000000000001</v>
      </c>
      <c r="AS638" s="452" t="s">
        <v>2189</v>
      </c>
      <c r="AT638" s="284" t="s">
        <v>3613</v>
      </c>
      <c r="AW638" s="65">
        <f>$AWU$868</f>
        <v>97.699999999999989</v>
      </c>
    </row>
    <row r="639" spans="1:49" s="34" customFormat="1" ht="15.75" customHeight="1">
      <c r="A639" s="452" t="s">
        <v>2190</v>
      </c>
      <c r="B639" s="285" t="s">
        <v>1657</v>
      </c>
      <c r="D639" s="65">
        <f>$TS$802</f>
        <v>5234.8</v>
      </c>
      <c r="E639" s="452" t="s">
        <v>2190</v>
      </c>
      <c r="F639" s="107" t="s">
        <v>633</v>
      </c>
      <c r="H639" s="65">
        <f>$UB$808</f>
        <v>3419.7999999999997</v>
      </c>
      <c r="I639" s="452" t="s">
        <v>2190</v>
      </c>
      <c r="J639" s="107" t="s">
        <v>2726</v>
      </c>
      <c r="L639" s="65">
        <f>$APN$814</f>
        <v>2448.1</v>
      </c>
      <c r="M639" s="452" t="s">
        <v>2190</v>
      </c>
      <c r="N639" s="107" t="s">
        <v>3678</v>
      </c>
      <c r="P639" s="65">
        <f>$BGD$820</f>
        <v>720.1</v>
      </c>
      <c r="Q639" s="452" t="s">
        <v>2190</v>
      </c>
      <c r="R639" s="107" t="s">
        <v>162</v>
      </c>
      <c r="T639" s="65">
        <f>$HG$826</f>
        <v>1378.0000000000002</v>
      </c>
      <c r="U639" s="452" t="s">
        <v>2190</v>
      </c>
      <c r="V639" s="285" t="s">
        <v>1667</v>
      </c>
      <c r="X639" s="65">
        <f>$VC$832</f>
        <v>818.4</v>
      </c>
      <c r="Y639" s="452" t="s">
        <v>2190</v>
      </c>
      <c r="Z639" s="107" t="s">
        <v>682</v>
      </c>
      <c r="AB639" s="65">
        <f>$HY$838</f>
        <v>536.09999999999991</v>
      </c>
      <c r="AC639" s="452" t="s">
        <v>2190</v>
      </c>
      <c r="AD639" s="107" t="s">
        <v>2203</v>
      </c>
      <c r="AF639" s="65">
        <f>$WM$844</f>
        <v>406.7</v>
      </c>
      <c r="AG639" s="452" t="s">
        <v>2190</v>
      </c>
      <c r="AH639" s="284" t="s">
        <v>3631</v>
      </c>
      <c r="AJ639" s="65">
        <f>$BDJ$850</f>
        <v>268.79999999999995</v>
      </c>
      <c r="AK639" s="452" t="s">
        <v>2190</v>
      </c>
      <c r="AL639" s="285" t="s">
        <v>37</v>
      </c>
      <c r="AN639" s="65">
        <f>$EV$856</f>
        <v>218.5</v>
      </c>
      <c r="AO639" s="452" t="s">
        <v>2190</v>
      </c>
      <c r="AP639" s="107" t="s">
        <v>2831</v>
      </c>
      <c r="AR639" s="65">
        <f>$AGW$862</f>
        <v>121.8</v>
      </c>
      <c r="AS639" s="452" t="s">
        <v>2190</v>
      </c>
      <c r="AT639" s="107" t="s">
        <v>653</v>
      </c>
      <c r="AW639" s="65">
        <f>$IZ$868</f>
        <v>89.8</v>
      </c>
    </row>
    <row r="640" spans="1:49" s="34" customFormat="1" ht="15.75" customHeight="1">
      <c r="A640" s="452" t="s">
        <v>2191</v>
      </c>
      <c r="B640" s="284" t="s">
        <v>143</v>
      </c>
      <c r="D640" s="65">
        <f>$FN$802</f>
        <v>5212.4999999999991</v>
      </c>
      <c r="E640" s="452" t="s">
        <v>2191</v>
      </c>
      <c r="F640" s="107" t="s">
        <v>2713</v>
      </c>
      <c r="H640" s="65">
        <f>$AQF$808</f>
        <v>3386.4999999999995</v>
      </c>
      <c r="I640" s="452" t="s">
        <v>2191</v>
      </c>
      <c r="J640" s="107" t="s">
        <v>2728</v>
      </c>
      <c r="L640" s="65">
        <f>$AIG$814</f>
        <v>2428.2999999999997</v>
      </c>
      <c r="M640" s="452" t="s">
        <v>2191</v>
      </c>
      <c r="N640" s="107" t="s">
        <v>2719</v>
      </c>
      <c r="P640" s="65">
        <f>$AHX$820</f>
        <v>704</v>
      </c>
      <c r="Q640" s="452" t="s">
        <v>2191</v>
      </c>
      <c r="R640" s="107" t="s">
        <v>694</v>
      </c>
      <c r="T640" s="65">
        <f>$RH$826</f>
        <v>1357.3999999999999</v>
      </c>
      <c r="U640" s="452" t="s">
        <v>2191</v>
      </c>
      <c r="V640" s="106" t="s">
        <v>1346</v>
      </c>
      <c r="X640" s="65">
        <f>$QY$832</f>
        <v>796.69999999999993</v>
      </c>
      <c r="Y640" s="452" t="s">
        <v>2191</v>
      </c>
      <c r="Z640" s="107" t="s">
        <v>2220</v>
      </c>
      <c r="AB640" s="65">
        <f>$YF$838</f>
        <v>518.80000000000007</v>
      </c>
      <c r="AC640" s="452" t="s">
        <v>2191</v>
      </c>
      <c r="AD640" s="107" t="s">
        <v>633</v>
      </c>
      <c r="AF640" s="65">
        <f>$UB$844</f>
        <v>404.7</v>
      </c>
      <c r="AG640" s="452" t="s">
        <v>2191</v>
      </c>
      <c r="AH640" s="284" t="s">
        <v>3635</v>
      </c>
      <c r="AJ640" s="65">
        <f>$BET$850</f>
        <v>261.10000000000002</v>
      </c>
      <c r="AK640" s="452" t="s">
        <v>2191</v>
      </c>
      <c r="AL640" s="107" t="s">
        <v>2713</v>
      </c>
      <c r="AN640" s="65">
        <f>$AQF$856</f>
        <v>211.2</v>
      </c>
      <c r="AO640" s="452" t="s">
        <v>2191</v>
      </c>
      <c r="AP640" s="285" t="s">
        <v>1667</v>
      </c>
      <c r="AR640" s="65">
        <f>$VC$862</f>
        <v>118.5</v>
      </c>
      <c r="AS640" s="452" t="s">
        <v>2191</v>
      </c>
      <c r="AT640" s="107" t="s">
        <v>2725</v>
      </c>
      <c r="AW640" s="65">
        <f>$AKI$868</f>
        <v>78.2</v>
      </c>
    </row>
    <row r="641" spans="1:49" s="34" customFormat="1" ht="15.75" customHeight="1">
      <c r="A641" s="452" t="s">
        <v>2192</v>
      </c>
      <c r="B641" s="284" t="s">
        <v>3648</v>
      </c>
      <c r="D641" s="65">
        <f>$AZF$802</f>
        <v>5167.3999999999996</v>
      </c>
      <c r="E641" s="452" t="s">
        <v>2192</v>
      </c>
      <c r="F641" s="107" t="s">
        <v>2196</v>
      </c>
      <c r="H641" s="65">
        <f>$WV$808</f>
        <v>3372.7999999999997</v>
      </c>
      <c r="I641" s="452" t="s">
        <v>2192</v>
      </c>
      <c r="J641" s="107" t="s">
        <v>639</v>
      </c>
      <c r="L641" s="65">
        <f>$AEC$814</f>
        <v>2386.6999999999998</v>
      </c>
      <c r="M641" s="452" t="s">
        <v>2192</v>
      </c>
      <c r="N641" s="107" t="s">
        <v>162</v>
      </c>
      <c r="P641" s="65">
        <f>$HG$820</f>
        <v>701.40000000000009</v>
      </c>
      <c r="Q641" s="452" t="s">
        <v>2192</v>
      </c>
      <c r="R641" s="285" t="s">
        <v>1665</v>
      </c>
      <c r="T641" s="65">
        <f>$VU$826</f>
        <v>1340.2</v>
      </c>
      <c r="U641" s="452" t="s">
        <v>2192</v>
      </c>
      <c r="V641" s="284" t="s">
        <v>3636</v>
      </c>
      <c r="X641" s="65">
        <f>$BFC$832</f>
        <v>788</v>
      </c>
      <c r="Y641" s="452" t="s">
        <v>2192</v>
      </c>
      <c r="Z641" s="285" t="s">
        <v>1668</v>
      </c>
      <c r="AB641" s="65">
        <f>$PF$838</f>
        <v>502.3</v>
      </c>
      <c r="AC641" s="452" t="s">
        <v>2192</v>
      </c>
      <c r="AD641" s="284" t="s">
        <v>3636</v>
      </c>
      <c r="AF641" s="65">
        <f>$BFC$844</f>
        <v>389.20000000000005</v>
      </c>
      <c r="AG641" s="452" t="s">
        <v>2192</v>
      </c>
      <c r="AH641" s="106" t="s">
        <v>1346</v>
      </c>
      <c r="AJ641" s="65">
        <f>$QY$850</f>
        <v>250.70000000000002</v>
      </c>
      <c r="AK641" s="452" t="s">
        <v>2192</v>
      </c>
      <c r="AL641" s="107" t="s">
        <v>2708</v>
      </c>
      <c r="AN641" s="65">
        <f>$ANL$856</f>
        <v>204.20000000000002</v>
      </c>
      <c r="AO641" s="452" t="s">
        <v>2192</v>
      </c>
      <c r="AP641" s="284" t="s">
        <v>3635</v>
      </c>
      <c r="AR641" s="65">
        <f>$BET$862</f>
        <v>113.20000000000002</v>
      </c>
      <c r="AS641" s="452" t="s">
        <v>2192</v>
      </c>
      <c r="AT641" s="284" t="s">
        <v>3625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285" t="s">
        <v>1</v>
      </c>
      <c r="D642" s="65">
        <f>$UK$802</f>
        <v>5138.6000000000004</v>
      </c>
      <c r="E642" s="452" t="s">
        <v>2303</v>
      </c>
      <c r="F642" s="285" t="s">
        <v>1690</v>
      </c>
      <c r="H642" s="65">
        <f>$ZG$808</f>
        <v>3345.9999999999995</v>
      </c>
      <c r="I642" s="452" t="s">
        <v>2303</v>
      </c>
      <c r="J642" s="285" t="s">
        <v>1658</v>
      </c>
      <c r="L642" s="65">
        <f>$ON$814</f>
        <v>2359.0500000000002</v>
      </c>
      <c r="M642" s="452" t="s">
        <v>2303</v>
      </c>
      <c r="N642" s="106" t="s">
        <v>1349</v>
      </c>
      <c r="P642" s="65">
        <f>$LT$820</f>
        <v>627.29999999999995</v>
      </c>
      <c r="Q642" s="452" t="s">
        <v>2303</v>
      </c>
      <c r="R642" s="284" t="s">
        <v>3624</v>
      </c>
      <c r="T642" s="65">
        <f>$BAY$826</f>
        <v>1317.6</v>
      </c>
      <c r="U642" s="452" t="s">
        <v>2303</v>
      </c>
      <c r="V642" s="107" t="s">
        <v>2193</v>
      </c>
      <c r="X642" s="65">
        <f>$ASZ$832</f>
        <v>787</v>
      </c>
      <c r="Y642" s="452" t="s">
        <v>2303</v>
      </c>
      <c r="Z642" s="107" t="s">
        <v>2720</v>
      </c>
      <c r="AB642" s="65">
        <f>$AMT$838</f>
        <v>494.20000000000005</v>
      </c>
      <c r="AC642" s="452" t="s">
        <v>2303</v>
      </c>
      <c r="AD642" s="285" t="s">
        <v>1</v>
      </c>
      <c r="AF642" s="65">
        <f>$UK$844</f>
        <v>384.2</v>
      </c>
      <c r="AG642" s="452" t="s">
        <v>2303</v>
      </c>
      <c r="AH642" s="107" t="s">
        <v>2196</v>
      </c>
      <c r="AJ642" s="65">
        <f>$WV$850</f>
        <v>242.8</v>
      </c>
      <c r="AK642" s="452" t="s">
        <v>2303</v>
      </c>
      <c r="AL642" s="107" t="s">
        <v>2710</v>
      </c>
      <c r="AN642" s="65">
        <f>$AKR$856</f>
        <v>193.6</v>
      </c>
      <c r="AO642" s="452" t="s">
        <v>2303</v>
      </c>
      <c r="AP642" s="107" t="s">
        <v>639</v>
      </c>
      <c r="AR642" s="65">
        <f>$AEC$862</f>
        <v>113.2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107" t="s">
        <v>694</v>
      </c>
      <c r="D643" s="65">
        <f>$RH$802</f>
        <v>5119.3000000000011</v>
      </c>
      <c r="E643" s="452" t="s">
        <v>2304</v>
      </c>
      <c r="F643" s="285" t="s">
        <v>1667</v>
      </c>
      <c r="H643" s="65">
        <f>$VC$808</f>
        <v>3340.2999999999997</v>
      </c>
      <c r="I643" s="452" t="s">
        <v>2304</v>
      </c>
      <c r="J643" s="107" t="s">
        <v>2729</v>
      </c>
      <c r="L643" s="65">
        <f>$AOD$814</f>
        <v>2314.5</v>
      </c>
      <c r="M643" s="452" t="s">
        <v>2304</v>
      </c>
      <c r="N643" s="107" t="s">
        <v>2732</v>
      </c>
      <c r="P643" s="65">
        <f>$ANU$820</f>
        <v>601</v>
      </c>
      <c r="Q643" s="452" t="s">
        <v>2304</v>
      </c>
      <c r="R643" s="285" t="s">
        <v>1</v>
      </c>
      <c r="T643" s="65">
        <f>$UK$826</f>
        <v>1306.1000000000001</v>
      </c>
      <c r="U643" s="452" t="s">
        <v>2304</v>
      </c>
      <c r="V643" s="107" t="s">
        <v>2209</v>
      </c>
      <c r="X643" s="65">
        <f>$AAZ$832</f>
        <v>780.7</v>
      </c>
      <c r="Y643" s="452" t="s">
        <v>2304</v>
      </c>
      <c r="Z643" s="284" t="s">
        <v>3618</v>
      </c>
      <c r="AB643" s="65">
        <f>$AYN$838</f>
        <v>492.09999999999997</v>
      </c>
      <c r="AC643" s="452" t="s">
        <v>2304</v>
      </c>
      <c r="AD643" s="107" t="s">
        <v>2709</v>
      </c>
      <c r="AF643" s="65">
        <f>$ALA$844</f>
        <v>377.1</v>
      </c>
      <c r="AG643" s="452" t="s">
        <v>2304</v>
      </c>
      <c r="AH643" s="285" t="s">
        <v>1753</v>
      </c>
      <c r="AJ643" s="65">
        <f>$NM$850</f>
        <v>242.8</v>
      </c>
      <c r="AK643" s="452" t="s">
        <v>2304</v>
      </c>
      <c r="AL643" s="107" t="s">
        <v>658</v>
      </c>
      <c r="AN643" s="65">
        <f>$KA$856</f>
        <v>190.8</v>
      </c>
      <c r="AO643" s="452" t="s">
        <v>2304</v>
      </c>
      <c r="AP643" s="107" t="s">
        <v>2212</v>
      </c>
      <c r="AR643" s="65">
        <f>$XW$862</f>
        <v>103.9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31</v>
      </c>
      <c r="D644" s="65">
        <f>$CB$802</f>
        <v>4939.5</v>
      </c>
      <c r="E644" s="452" t="s">
        <v>2305</v>
      </c>
      <c r="F644" s="107" t="s">
        <v>669</v>
      </c>
      <c r="H644" s="65">
        <f>$ML$808</f>
        <v>3323.3999999999996</v>
      </c>
      <c r="I644" s="452" t="s">
        <v>2305</v>
      </c>
      <c r="J644" s="107" t="s">
        <v>2197</v>
      </c>
      <c r="L644" s="65">
        <f>$ADK$814</f>
        <v>2312.6999999999998</v>
      </c>
      <c r="M644" s="452" t="s">
        <v>2305</v>
      </c>
      <c r="N644" s="284" t="s">
        <v>3627</v>
      </c>
      <c r="P644" s="65">
        <f>$BBZ$820</f>
        <v>575.90000000000009</v>
      </c>
      <c r="Q644" s="452" t="s">
        <v>2305</v>
      </c>
      <c r="R644" s="107" t="s">
        <v>668</v>
      </c>
      <c r="T644" s="65">
        <f>$SI$826</f>
        <v>1238.8</v>
      </c>
      <c r="U644" s="452" t="s">
        <v>2305</v>
      </c>
      <c r="V644" s="284" t="s">
        <v>3618</v>
      </c>
      <c r="X644" s="65">
        <f>$AYN$832</f>
        <v>780.1</v>
      </c>
      <c r="Y644" s="452" t="s">
        <v>2305</v>
      </c>
      <c r="Z644" s="285" t="s">
        <v>1667</v>
      </c>
      <c r="AB644" s="65">
        <f>$VC$838</f>
        <v>455.8</v>
      </c>
      <c r="AC644" s="452" t="s">
        <v>2305</v>
      </c>
      <c r="AD644" s="107" t="s">
        <v>2209</v>
      </c>
      <c r="AF644" s="65">
        <f>$AAZ$844</f>
        <v>359.4</v>
      </c>
      <c r="AG644" s="452" t="s">
        <v>2305</v>
      </c>
      <c r="AH644" s="107" t="s">
        <v>2212</v>
      </c>
      <c r="AJ644" s="65">
        <f>$XW$850</f>
        <v>231.5</v>
      </c>
      <c r="AK644" s="452" t="s">
        <v>2305</v>
      </c>
      <c r="AL644" s="107" t="s">
        <v>2217</v>
      </c>
      <c r="AN644" s="65">
        <f>$AAH$856</f>
        <v>188.7</v>
      </c>
      <c r="AO644" s="452" t="s">
        <v>2305</v>
      </c>
      <c r="AP644" s="284" t="s">
        <v>3634</v>
      </c>
      <c r="AR644" s="65">
        <f>$BEK$862</f>
        <v>103.7</v>
      </c>
      <c r="AS644" s="452" t="s">
        <v>2305</v>
      </c>
      <c r="AT644" s="284" t="s">
        <v>3616</v>
      </c>
      <c r="AW644" s="65">
        <f>$AXV$868</f>
        <v>45</v>
      </c>
    </row>
    <row r="645" spans="1:49" s="34" customFormat="1" ht="15.75" customHeight="1">
      <c r="A645" s="452" t="s">
        <v>2683</v>
      </c>
      <c r="B645" s="285" t="s">
        <v>1690</v>
      </c>
      <c r="D645" s="65">
        <f>$ZG$802</f>
        <v>4881</v>
      </c>
      <c r="E645" s="452" t="s">
        <v>2683</v>
      </c>
      <c r="F645" s="107" t="s">
        <v>2193</v>
      </c>
      <c r="H645" s="65">
        <f>$ASZ$808</f>
        <v>3293.2</v>
      </c>
      <c r="I645" s="452" t="s">
        <v>2683</v>
      </c>
      <c r="J645" s="285" t="s">
        <v>1690</v>
      </c>
      <c r="L645" s="65">
        <f>$ZG$814</f>
        <v>2272.4</v>
      </c>
      <c r="M645" s="452" t="s">
        <v>2683</v>
      </c>
      <c r="N645" s="284" t="s">
        <v>3614</v>
      </c>
      <c r="P645" s="65">
        <f>$AXD$820</f>
        <v>554.70000000000005</v>
      </c>
      <c r="Q645" s="452" t="s">
        <v>2683</v>
      </c>
      <c r="R645" s="107" t="s">
        <v>2731</v>
      </c>
      <c r="T645" s="65">
        <f>$AQO$826</f>
        <v>1217</v>
      </c>
      <c r="U645" s="452" t="s">
        <v>2683</v>
      </c>
      <c r="V645" s="284" t="s">
        <v>3613</v>
      </c>
      <c r="X645" s="65">
        <f>$AWU$832</f>
        <v>736.7</v>
      </c>
      <c r="Y645" s="452" t="s">
        <v>2683</v>
      </c>
      <c r="Z645" s="285" t="s">
        <v>1653</v>
      </c>
      <c r="AB645" s="65">
        <f>$FW$838</f>
        <v>429.09999999999997</v>
      </c>
      <c r="AC645" s="452" t="s">
        <v>2683</v>
      </c>
      <c r="AD645" s="284" t="s">
        <v>3634</v>
      </c>
      <c r="AF645" s="65">
        <f>$BEK$844</f>
        <v>328.6</v>
      </c>
      <c r="AG645" s="452" t="s">
        <v>2683</v>
      </c>
      <c r="AH645" s="107" t="s">
        <v>162</v>
      </c>
      <c r="AJ645" s="65">
        <f>$HG$850</f>
        <v>226</v>
      </c>
      <c r="AK645" s="452" t="s">
        <v>2683</v>
      </c>
      <c r="AL645" s="107" t="s">
        <v>141</v>
      </c>
      <c r="AN645" s="65">
        <f>$GO$856</f>
        <v>186.9</v>
      </c>
      <c r="AO645" s="452" t="s">
        <v>2683</v>
      </c>
      <c r="AP645" s="284" t="s">
        <v>3639</v>
      </c>
      <c r="AR645" s="65">
        <f>$BGM$862</f>
        <v>91.6</v>
      </c>
      <c r="AS645" s="452" t="s">
        <v>2683</v>
      </c>
      <c r="AT645" s="107" t="s">
        <v>2847</v>
      </c>
      <c r="AW645" s="65">
        <f>$AJH$868</f>
        <v>39.6</v>
      </c>
    </row>
    <row r="646" spans="1:49" s="34" customFormat="1" ht="15.75" customHeight="1">
      <c r="A646" s="452" t="s">
        <v>2684</v>
      </c>
      <c r="B646" s="285" t="s">
        <v>1665</v>
      </c>
      <c r="D646" s="65">
        <f>$VU$802</f>
        <v>4841.8999999999996</v>
      </c>
      <c r="E646" s="452" t="s">
        <v>2684</v>
      </c>
      <c r="F646" s="107" t="s">
        <v>694</v>
      </c>
      <c r="H646" s="65">
        <f>$RH$808</f>
        <v>3210.2</v>
      </c>
      <c r="I646" s="452" t="s">
        <v>2684</v>
      </c>
      <c r="J646" s="107" t="s">
        <v>2200</v>
      </c>
      <c r="L646" s="65">
        <f>$ZY$814</f>
        <v>2231.5</v>
      </c>
      <c r="M646" s="452" t="s">
        <v>2684</v>
      </c>
      <c r="N646" s="284" t="s">
        <v>3631</v>
      </c>
      <c r="P646" s="65">
        <f>$BDJ$820</f>
        <v>544</v>
      </c>
      <c r="Q646" s="452" t="s">
        <v>2684</v>
      </c>
      <c r="R646" s="284" t="s">
        <v>3625</v>
      </c>
      <c r="T646" s="65">
        <f>$BBH$826</f>
        <v>1210.6000000000001</v>
      </c>
      <c r="U646" s="452" t="s">
        <v>2684</v>
      </c>
      <c r="V646" s="284" t="s">
        <v>3639</v>
      </c>
      <c r="X646" s="65">
        <f>$BGM$832</f>
        <v>713.7</v>
      </c>
      <c r="Y646" s="452" t="s">
        <v>2684</v>
      </c>
      <c r="Z646" s="285" t="s">
        <v>1655</v>
      </c>
      <c r="AB646" s="65">
        <f>$ED$838</f>
        <v>429.09999999999997</v>
      </c>
      <c r="AC646" s="452" t="s">
        <v>2684</v>
      </c>
      <c r="AD646" s="107" t="s">
        <v>2198</v>
      </c>
      <c r="AF646" s="65">
        <f>$ABR$844</f>
        <v>321.89999999999998</v>
      </c>
      <c r="AG646" s="452" t="s">
        <v>2684</v>
      </c>
      <c r="AH646" s="284" t="s">
        <v>3614</v>
      </c>
      <c r="AJ646" s="65">
        <f>$AXD$850</f>
        <v>223.4</v>
      </c>
      <c r="AK646" s="452" t="s">
        <v>2684</v>
      </c>
      <c r="AL646" s="285" t="s">
        <v>1656</v>
      </c>
      <c r="AN646" s="65">
        <f>$ASH$856</f>
        <v>178.9</v>
      </c>
      <c r="AO646" s="452" t="s">
        <v>2684</v>
      </c>
      <c r="AP646" s="107" t="s">
        <v>2193</v>
      </c>
      <c r="AR646" s="65">
        <f>$ASZ$862</f>
        <v>89</v>
      </c>
      <c r="AS646" s="452" t="s">
        <v>2684</v>
      </c>
      <c r="AT646" s="107" t="s">
        <v>2726</v>
      </c>
      <c r="AW646" s="65">
        <f>$APN$868</f>
        <v>33.4</v>
      </c>
    </row>
    <row r="647" spans="1:49" s="34" customFormat="1" ht="15.75" customHeight="1">
      <c r="A647" s="452" t="s">
        <v>2685</v>
      </c>
      <c r="B647" s="107" t="s">
        <v>700</v>
      </c>
      <c r="D647" s="65">
        <f>$NV$802</f>
        <v>4745.1000000000004</v>
      </c>
      <c r="E647" s="452" t="s">
        <v>2685</v>
      </c>
      <c r="F647" s="284" t="s">
        <v>3619</v>
      </c>
      <c r="H647" s="65">
        <f>$AYW$808</f>
        <v>3203.2000000000003</v>
      </c>
      <c r="I647" s="452" t="s">
        <v>2685</v>
      </c>
      <c r="J647" s="285" t="s">
        <v>1665</v>
      </c>
      <c r="L647" s="65">
        <f>$VU$814</f>
        <v>2184.3000000000002</v>
      </c>
      <c r="M647" s="452" t="s">
        <v>2685</v>
      </c>
      <c r="N647" s="106" t="s">
        <v>1345</v>
      </c>
      <c r="P647" s="65">
        <f>$PO$820</f>
        <v>536.29999999999995</v>
      </c>
      <c r="Q647" s="452" t="s">
        <v>2685</v>
      </c>
      <c r="R647" s="107" t="s">
        <v>639</v>
      </c>
      <c r="T647" s="65">
        <f>$AEC$826</f>
        <v>1172.8</v>
      </c>
      <c r="U647" s="452" t="s">
        <v>2685</v>
      </c>
      <c r="V647" s="284" t="s">
        <v>3616</v>
      </c>
      <c r="X647" s="65">
        <f>$AXV$832</f>
        <v>689.1</v>
      </c>
      <c r="Y647" s="452" t="s">
        <v>2685</v>
      </c>
      <c r="Z647" s="107" t="s">
        <v>2197</v>
      </c>
      <c r="AB647" s="65">
        <f>$ADK$838</f>
        <v>422.79999999999995</v>
      </c>
      <c r="AC647" s="452" t="s">
        <v>2685</v>
      </c>
      <c r="AD647" s="107" t="s">
        <v>2831</v>
      </c>
      <c r="AF647" s="65">
        <f>$AGW$844</f>
        <v>318.7</v>
      </c>
      <c r="AG647" s="452" t="s">
        <v>2685</v>
      </c>
      <c r="AH647" s="107" t="s">
        <v>153</v>
      </c>
      <c r="AJ647" s="65">
        <f>$SR$850</f>
        <v>218.49999999999997</v>
      </c>
      <c r="AK647" s="452" t="s">
        <v>2685</v>
      </c>
      <c r="AL647" s="284" t="s">
        <v>3613</v>
      </c>
      <c r="AN647" s="65">
        <f>$AWU$856</f>
        <v>173.5</v>
      </c>
      <c r="AO647" s="452" t="s">
        <v>2685</v>
      </c>
      <c r="AP647" s="107" t="s">
        <v>2713</v>
      </c>
      <c r="AR647" s="65">
        <f>$AQF$862</f>
        <v>84.1</v>
      </c>
      <c r="AS647" s="452" t="s">
        <v>2685</v>
      </c>
      <c r="AT647" s="285" t="s">
        <v>1</v>
      </c>
      <c r="AW647" s="65">
        <f>$UK$868</f>
        <v>30.800000000000004</v>
      </c>
    </row>
    <row r="648" spans="1:49" s="34" customFormat="1" ht="15.75" customHeight="1">
      <c r="A648" s="452" t="s">
        <v>2686</v>
      </c>
      <c r="B648" s="284" t="s">
        <v>3634</v>
      </c>
      <c r="D648" s="65">
        <f>$BEK$802</f>
        <v>4725.3999999999996</v>
      </c>
      <c r="E648" s="452" t="s">
        <v>2686</v>
      </c>
      <c r="F648" s="285" t="s">
        <v>1654</v>
      </c>
      <c r="H648" s="65">
        <f>$YX$808</f>
        <v>3014.7</v>
      </c>
      <c r="I648" s="452" t="s">
        <v>2686</v>
      </c>
      <c r="J648" s="284" t="s">
        <v>3640</v>
      </c>
      <c r="L648" s="65">
        <f>$BGV$814</f>
        <v>2066.8000000000002</v>
      </c>
      <c r="M648" s="452" t="s">
        <v>2686</v>
      </c>
      <c r="N648" s="284" t="s">
        <v>3636</v>
      </c>
      <c r="P648" s="65">
        <f>$BFC$820</f>
        <v>512.90000000000009</v>
      </c>
      <c r="Q648" s="452" t="s">
        <v>2686</v>
      </c>
      <c r="R648" s="285" t="s">
        <v>1657</v>
      </c>
      <c r="T648" s="65">
        <f>$TS$826</f>
        <v>1160.1000000000001</v>
      </c>
      <c r="U648" s="452" t="s">
        <v>2686</v>
      </c>
      <c r="V648" s="107" t="s">
        <v>2217</v>
      </c>
      <c r="X648" s="65">
        <f>$AAH$832</f>
        <v>587.1</v>
      </c>
      <c r="Y648" s="452" t="s">
        <v>2686</v>
      </c>
      <c r="Z648" s="107" t="s">
        <v>2198</v>
      </c>
      <c r="AB648" s="65">
        <f>$ABR$838</f>
        <v>387.5</v>
      </c>
      <c r="AC648" s="452" t="s">
        <v>2686</v>
      </c>
      <c r="AD648" s="107" t="s">
        <v>3678</v>
      </c>
      <c r="AF648" s="65">
        <f>$BGD$844</f>
        <v>304.8</v>
      </c>
      <c r="AG648" s="452" t="s">
        <v>2686</v>
      </c>
      <c r="AH648" s="107" t="s">
        <v>2725</v>
      </c>
      <c r="AJ648" s="65">
        <f>$AKI$850</f>
        <v>216</v>
      </c>
      <c r="AK648" s="452" t="s">
        <v>2686</v>
      </c>
      <c r="AL648" s="284" t="s">
        <v>3628</v>
      </c>
      <c r="AN648" s="65">
        <f>$BCI$856</f>
        <v>173.3</v>
      </c>
      <c r="AO648" s="452" t="s">
        <v>2686</v>
      </c>
      <c r="AP648" s="285" t="s">
        <v>1654</v>
      </c>
      <c r="AR648" s="65">
        <f>$YX$862</f>
        <v>83.800000000000011</v>
      </c>
      <c r="AS648" s="452" t="s">
        <v>2686</v>
      </c>
      <c r="AT648" s="107" t="s">
        <v>2200</v>
      </c>
      <c r="AW648" s="65">
        <f>$ZY$868</f>
        <v>29.6</v>
      </c>
    </row>
    <row r="649" spans="1:49" s="34" customFormat="1" ht="15.75" customHeight="1">
      <c r="A649" s="452" t="s">
        <v>2687</v>
      </c>
      <c r="B649" s="107" t="s">
        <v>633</v>
      </c>
      <c r="D649" s="65">
        <f>$UB$802</f>
        <v>4668.5</v>
      </c>
      <c r="E649" s="452" t="s">
        <v>2687</v>
      </c>
      <c r="F649" s="107" t="s">
        <v>2715</v>
      </c>
      <c r="H649" s="65">
        <f>$AOV$808</f>
        <v>2998.2</v>
      </c>
      <c r="I649" s="452" t="s">
        <v>2687</v>
      </c>
      <c r="J649" s="284" t="s">
        <v>3636</v>
      </c>
      <c r="L649" s="65">
        <f>$BFC$814</f>
        <v>2002.9</v>
      </c>
      <c r="M649" s="452" t="s">
        <v>2687</v>
      </c>
      <c r="N649" s="107" t="s">
        <v>2220</v>
      </c>
      <c r="P649" s="65">
        <f>$YF$820</f>
        <v>446.9</v>
      </c>
      <c r="Q649" s="452" t="s">
        <v>2687</v>
      </c>
      <c r="R649" s="107" t="s">
        <v>2209</v>
      </c>
      <c r="T649" s="65">
        <f>$AAZ$826</f>
        <v>1095.75</v>
      </c>
      <c r="U649" s="452" t="s">
        <v>2687</v>
      </c>
      <c r="V649" s="107" t="s">
        <v>675</v>
      </c>
      <c r="X649" s="65">
        <f>$MC$832</f>
        <v>519.6</v>
      </c>
      <c r="Y649" s="452" t="s">
        <v>2687</v>
      </c>
      <c r="Z649" s="107" t="s">
        <v>2831</v>
      </c>
      <c r="AB649" s="65">
        <f>$AGW$838</f>
        <v>368.3</v>
      </c>
      <c r="AC649" s="452" t="s">
        <v>2687</v>
      </c>
      <c r="AD649" s="107" t="s">
        <v>2202</v>
      </c>
      <c r="AF649" s="65">
        <f>$YO$844</f>
        <v>275.3</v>
      </c>
      <c r="AG649" s="452" t="s">
        <v>2687</v>
      </c>
      <c r="AH649" s="107" t="s">
        <v>639</v>
      </c>
      <c r="AJ649" s="65">
        <f>$AEC$850</f>
        <v>215.29999999999998</v>
      </c>
      <c r="AK649" s="452" t="s">
        <v>2687</v>
      </c>
      <c r="AL649" s="107" t="s">
        <v>638</v>
      </c>
      <c r="AN649" s="65">
        <f>$JI$856</f>
        <v>171.2</v>
      </c>
      <c r="AO649" s="452" t="s">
        <v>2687</v>
      </c>
      <c r="AP649" s="107" t="s">
        <v>633</v>
      </c>
      <c r="AR649" s="65">
        <f>$UB$862</f>
        <v>74.8</v>
      </c>
      <c r="AS649" s="452" t="s">
        <v>2687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2688</v>
      </c>
      <c r="B650" s="107" t="s">
        <v>639</v>
      </c>
      <c r="D650" s="65">
        <f>$AEC$802</f>
        <v>3628.4</v>
      </c>
      <c r="E650" s="452" t="s">
        <v>2688</v>
      </c>
      <c r="F650" s="284" t="s">
        <v>3629</v>
      </c>
      <c r="H650" s="65">
        <f>$BCR$808</f>
        <v>2852.6</v>
      </c>
      <c r="I650" s="452" t="s">
        <v>2688</v>
      </c>
      <c r="J650" s="284" t="s">
        <v>3619</v>
      </c>
      <c r="L650" s="65">
        <f>$AYW$814</f>
        <v>1817.6</v>
      </c>
      <c r="M650" s="452" t="s">
        <v>2688</v>
      </c>
      <c r="N650" s="285" t="s">
        <v>1665</v>
      </c>
      <c r="P650" s="65">
        <f>$VU$820</f>
        <v>428.2</v>
      </c>
      <c r="Q650" s="452" t="s">
        <v>2688</v>
      </c>
      <c r="R650" s="285" t="s">
        <v>1690</v>
      </c>
      <c r="T650" s="65">
        <f>$ZG$826</f>
        <v>1038.7</v>
      </c>
      <c r="U650" s="452" t="s">
        <v>2688</v>
      </c>
      <c r="V650" s="107" t="s">
        <v>2726</v>
      </c>
      <c r="X650" s="65">
        <f>$APN$832</f>
        <v>472.8</v>
      </c>
      <c r="Y650" s="452" t="s">
        <v>2688</v>
      </c>
      <c r="Z650" s="284" t="s">
        <v>3616</v>
      </c>
      <c r="AB650" s="65">
        <f>$AXV$838</f>
        <v>364.5</v>
      </c>
      <c r="AC650" s="452" t="s">
        <v>2688</v>
      </c>
      <c r="AD650" s="106" t="s">
        <v>1346</v>
      </c>
      <c r="AF650" s="65">
        <f>$QY$844</f>
        <v>242</v>
      </c>
      <c r="AG650" s="452" t="s">
        <v>2688</v>
      </c>
      <c r="AH650" s="107" t="s">
        <v>700</v>
      </c>
      <c r="AJ650" s="65">
        <f>$NV$850</f>
        <v>193.89999999999998</v>
      </c>
      <c r="AK650" s="452" t="s">
        <v>2688</v>
      </c>
      <c r="AL650" s="285" t="s">
        <v>1668</v>
      </c>
      <c r="AN650" s="65">
        <f>$PF$856</f>
        <v>108.7</v>
      </c>
      <c r="AO650" s="452" t="s">
        <v>2688</v>
      </c>
      <c r="AP650" s="285" t="s">
        <v>1</v>
      </c>
      <c r="AR650" s="65">
        <f>$UK$862</f>
        <v>71.099999999999994</v>
      </c>
      <c r="AS650" s="452" t="s">
        <v>2688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2689</v>
      </c>
      <c r="B651" s="107" t="s">
        <v>2193</v>
      </c>
      <c r="D651" s="65">
        <f>$ASZ$802</f>
        <v>2937.2000000000003</v>
      </c>
      <c r="E651" s="452" t="s">
        <v>2689</v>
      </c>
      <c r="F651" s="285" t="s">
        <v>1</v>
      </c>
      <c r="H651" s="65">
        <f>$UK$808</f>
        <v>2436.1</v>
      </c>
      <c r="I651" s="452" t="s">
        <v>2689</v>
      </c>
      <c r="J651" s="107" t="s">
        <v>2193</v>
      </c>
      <c r="L651" s="65">
        <f>$ASZ$814</f>
        <v>1727.2000000000003</v>
      </c>
      <c r="M651" s="452" t="s">
        <v>2689</v>
      </c>
      <c r="N651" s="284" t="s">
        <v>3613</v>
      </c>
      <c r="P651" s="65">
        <f>$AWU$820</f>
        <v>420.6</v>
      </c>
      <c r="Q651" s="452" t="s">
        <v>2689</v>
      </c>
      <c r="R651" s="107" t="s">
        <v>2193</v>
      </c>
      <c r="T651" s="65">
        <f>$ASZ$826</f>
        <v>1025.0999999999999</v>
      </c>
      <c r="U651" s="452" t="s">
        <v>2689</v>
      </c>
      <c r="V651" s="107" t="s">
        <v>639</v>
      </c>
      <c r="X651" s="65">
        <f>$AEC$832</f>
        <v>456</v>
      </c>
      <c r="Y651" s="452" t="s">
        <v>2689</v>
      </c>
      <c r="Z651" s="107" t="s">
        <v>2217</v>
      </c>
      <c r="AB651" s="65">
        <f>$AAH$838</f>
        <v>355.6</v>
      </c>
      <c r="AC651" s="452" t="s">
        <v>2689</v>
      </c>
      <c r="AD651" s="107" t="s">
        <v>2731</v>
      </c>
      <c r="AF651" s="65">
        <f>$AQO$844</f>
        <v>206.10000000000002</v>
      </c>
      <c r="AG651" s="452" t="s">
        <v>2689</v>
      </c>
      <c r="AH651" s="285" t="s">
        <v>1</v>
      </c>
      <c r="AJ651" s="65">
        <f>$UK$850</f>
        <v>157</v>
      </c>
      <c r="AK651" s="452" t="s">
        <v>2689</v>
      </c>
      <c r="AL651" s="107" t="s">
        <v>2198</v>
      </c>
      <c r="AN651" s="65">
        <f>$ABR$856</f>
        <v>108.2</v>
      </c>
      <c r="AO651" s="452" t="s">
        <v>2689</v>
      </c>
      <c r="AP651" s="284" t="s">
        <v>3616</v>
      </c>
      <c r="AR651" s="65">
        <f>$AXV$862</f>
        <v>64.2</v>
      </c>
      <c r="AS651" s="452" t="s">
        <v>2689</v>
      </c>
      <c r="AT651" s="106" t="s">
        <v>1346</v>
      </c>
      <c r="AW651" s="65">
        <f>$QY$868</f>
        <v>9</v>
      </c>
    </row>
    <row r="652" spans="1:49" s="34" customFormat="1" ht="15.75" customHeight="1">
      <c r="A652" s="452" t="s">
        <v>2690</v>
      </c>
      <c r="B652" s="285" t="s">
        <v>1667</v>
      </c>
      <c r="D652" s="65">
        <f>$VC$802</f>
        <v>2885</v>
      </c>
      <c r="E652" s="452" t="s">
        <v>2690</v>
      </c>
      <c r="F652" s="285" t="s">
        <v>1665</v>
      </c>
      <c r="H652" s="65">
        <f>$VU$808</f>
        <v>2412.6</v>
      </c>
      <c r="I652" s="452" t="s">
        <v>2690</v>
      </c>
      <c r="J652" s="107" t="s">
        <v>2201</v>
      </c>
      <c r="L652" s="65">
        <f>$ABI$814</f>
        <v>1440</v>
      </c>
      <c r="M652" s="452" t="s">
        <v>2690</v>
      </c>
      <c r="N652" s="107" t="s">
        <v>633</v>
      </c>
      <c r="P652" s="65">
        <f>$UB$820</f>
        <v>221.6</v>
      </c>
      <c r="Q652" s="452" t="s">
        <v>2690</v>
      </c>
      <c r="R652" s="284" t="s">
        <v>3616</v>
      </c>
      <c r="T652" s="65">
        <f>$AXV$826</f>
        <v>928.5</v>
      </c>
      <c r="U652" s="452" t="s">
        <v>2690</v>
      </c>
      <c r="V652" s="107" t="s">
        <v>633</v>
      </c>
      <c r="X652" s="65">
        <f>$UB$832</f>
        <v>421.2</v>
      </c>
      <c r="Y652" s="452" t="s">
        <v>2690</v>
      </c>
      <c r="Z652" s="107" t="s">
        <v>162</v>
      </c>
      <c r="AB652" s="65">
        <f>$HG$838</f>
        <v>332.4</v>
      </c>
      <c r="AC652" s="452" t="s">
        <v>2690</v>
      </c>
      <c r="AD652" s="107" t="s">
        <v>2217</v>
      </c>
      <c r="AF652" s="65">
        <f>$AAH$844</f>
        <v>172.6</v>
      </c>
      <c r="AG652" s="452" t="s">
        <v>2690</v>
      </c>
      <c r="AH652" s="107" t="s">
        <v>675</v>
      </c>
      <c r="AJ652" s="65">
        <f>$MC$850</f>
        <v>150.55000000000001</v>
      </c>
      <c r="AK652" s="452" t="s">
        <v>2690</v>
      </c>
      <c r="AL652" s="284" t="s">
        <v>3621</v>
      </c>
      <c r="AN652" s="65">
        <f>$AZX$856</f>
        <v>89.9</v>
      </c>
      <c r="AO652" s="452" t="s">
        <v>2690</v>
      </c>
      <c r="AP652" s="107" t="s">
        <v>2197</v>
      </c>
      <c r="AR652" s="65">
        <f>$ADK$862</f>
        <v>52.8</v>
      </c>
      <c r="AS652" s="452" t="s">
        <v>2690</v>
      </c>
      <c r="AT652" s="284" t="s">
        <v>3621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2707</v>
      </c>
      <c r="C656" s="107"/>
      <c r="D656" s="329">
        <f>'Punten per wedstrijd'!D1071</f>
        <v>8148.1</v>
      </c>
      <c r="E656" s="452" t="s">
        <v>0</v>
      </c>
      <c r="F656" s="285" t="s">
        <v>1661</v>
      </c>
      <c r="G656" s="107"/>
      <c r="H656" s="329">
        <f>'Punten per wedstrijd'!D169</f>
        <v>8149.8500000000013</v>
      </c>
      <c r="I656" s="452" t="s">
        <v>0</v>
      </c>
      <c r="J656" s="107" t="s">
        <v>2714</v>
      </c>
      <c r="K656" s="107"/>
      <c r="L656" s="329">
        <f>'Punten per wedstrijd'!D483</f>
        <v>2552.9999999999991</v>
      </c>
      <c r="M656" s="452" t="s">
        <v>0</v>
      </c>
      <c r="N656" s="107" t="s">
        <v>2715</v>
      </c>
      <c r="O656" s="107"/>
      <c r="P656" s="329">
        <f>'Punten per wedstrijd'!D736</f>
        <v>644.05000000000007</v>
      </c>
      <c r="Q656" s="452" t="s">
        <v>0</v>
      </c>
      <c r="R656" s="107" t="s">
        <v>2847</v>
      </c>
      <c r="S656" s="452"/>
      <c r="T656" s="329">
        <f>'Punten per wedstrijd'!D857</f>
        <v>22.5</v>
      </c>
      <c r="U656" s="452" t="s">
        <v>0</v>
      </c>
      <c r="V656" s="284" t="s">
        <v>3628</v>
      </c>
      <c r="W656" s="107"/>
      <c r="X656" s="329">
        <f>'Punten per wedstrijd'!D73</f>
        <v>8099.15</v>
      </c>
      <c r="Y656" s="452" t="s">
        <v>0</v>
      </c>
      <c r="Z656" s="107" t="s">
        <v>694</v>
      </c>
      <c r="AA656" s="107"/>
      <c r="AB656" s="329">
        <f>'Punten per wedstrijd'!D396</f>
        <v>2334.15</v>
      </c>
      <c r="AC656" s="452" t="s">
        <v>0</v>
      </c>
      <c r="AD656" s="107" t="s">
        <v>694</v>
      </c>
      <c r="AE656" s="107"/>
      <c r="AF656" s="329">
        <f>'Punten per wedstrijd'!D676</f>
        <v>1099.1999999999998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107" t="s">
        <v>2718</v>
      </c>
      <c r="G657" s="107"/>
      <c r="H657" s="329">
        <f>'Punten per wedstrijd'!D192</f>
        <v>7689.3</v>
      </c>
      <c r="I657" s="452" t="s">
        <v>2</v>
      </c>
      <c r="J657" s="284" t="s">
        <v>142</v>
      </c>
      <c r="K657" s="107"/>
      <c r="L657" s="329">
        <f>'Punten per wedstrijd'!D519</f>
        <v>2398.5499999999997</v>
      </c>
      <c r="M657" s="452" t="s">
        <v>2</v>
      </c>
      <c r="N657" s="285" t="s">
        <v>1655</v>
      </c>
      <c r="O657" s="107"/>
      <c r="P657" s="329">
        <f>'Punten per wedstrijd'!D840</f>
        <v>567.4</v>
      </c>
      <c r="Q657" s="452" t="s">
        <v>2</v>
      </c>
      <c r="R657" s="284" t="s">
        <v>3628</v>
      </c>
      <c r="S657" s="452"/>
      <c r="T657" s="329">
        <f>'Punten per wedstrijd'!D913</f>
        <v>22.5</v>
      </c>
      <c r="U657" s="452" t="s">
        <v>2</v>
      </c>
      <c r="V657" s="107" t="s">
        <v>2709</v>
      </c>
      <c r="W657" s="107"/>
      <c r="X657" s="329">
        <f>'Punten per wedstrijd'!D131</f>
        <v>8051.2000000000016</v>
      </c>
      <c r="Y657" s="452" t="s">
        <v>2</v>
      </c>
      <c r="Z657" s="107" t="s">
        <v>668</v>
      </c>
      <c r="AA657" s="107"/>
      <c r="AB657" s="329">
        <f>'Punten per wedstrijd'!D358</f>
        <v>1884.2</v>
      </c>
      <c r="AC657" s="452" t="s">
        <v>2</v>
      </c>
      <c r="AD657" s="107" t="s">
        <v>153</v>
      </c>
      <c r="AE657" s="107"/>
      <c r="AF657" s="329">
        <f>'Punten per wedstrijd'!D583</f>
        <v>933.6</v>
      </c>
    </row>
    <row r="658" spans="1:32" s="3" customFormat="1" ht="15.75" customHeight="1">
      <c r="A658" s="451" t="s">
        <v>3</v>
      </c>
      <c r="B658" s="107" t="s">
        <v>2717</v>
      </c>
      <c r="C658" s="107"/>
      <c r="D658" s="329">
        <f>'Punten per wedstrijd'!D1095</f>
        <v>8033.4</v>
      </c>
      <c r="E658" s="452" t="s">
        <v>3</v>
      </c>
      <c r="F658" s="285" t="s">
        <v>31</v>
      </c>
      <c r="G658" s="107"/>
      <c r="H658" s="329">
        <f>'Punten per wedstrijd'!D254</f>
        <v>7651.7000000000007</v>
      </c>
      <c r="I658" s="452" t="s">
        <v>3</v>
      </c>
      <c r="J658" s="285" t="s">
        <v>17</v>
      </c>
      <c r="K658" s="107"/>
      <c r="L658" s="329">
        <f>'Punten per wedstrijd'!D467</f>
        <v>2397.4</v>
      </c>
      <c r="M658" s="452" t="s">
        <v>3</v>
      </c>
      <c r="N658" s="107" t="s">
        <v>2718</v>
      </c>
      <c r="O658" s="107"/>
      <c r="P658" s="329">
        <f>'Punten per wedstrijd'!D752</f>
        <v>567</v>
      </c>
      <c r="Q658" s="452" t="s">
        <v>3</v>
      </c>
      <c r="R658" s="284" t="s">
        <v>3635</v>
      </c>
      <c r="S658" s="452"/>
      <c r="T658" s="329">
        <f>'Punten per wedstrijd'!D943</f>
        <v>22.5</v>
      </c>
      <c r="U658" s="452" t="s">
        <v>3</v>
      </c>
      <c r="V658" s="284" t="s">
        <v>3623</v>
      </c>
      <c r="W658" s="107"/>
      <c r="X658" s="329">
        <f>'Punten per wedstrijd'!D51</f>
        <v>8025.5</v>
      </c>
      <c r="Y658" s="452" t="s">
        <v>3</v>
      </c>
      <c r="Z658" s="284" t="s">
        <v>3641</v>
      </c>
      <c r="AA658" s="107"/>
      <c r="AB658" s="329">
        <f>'Punten per wedstrijd'!D415</f>
        <v>1823.8</v>
      </c>
      <c r="AC658" s="452" t="s">
        <v>3</v>
      </c>
      <c r="AD658" s="107" t="s">
        <v>668</v>
      </c>
      <c r="AE658" s="107"/>
      <c r="AF658" s="329">
        <f>'Punten per wedstrijd'!D638</f>
        <v>924.24999999999977</v>
      </c>
    </row>
    <row r="659" spans="1:32" s="3" customFormat="1" ht="15.75" customHeight="1">
      <c r="A659" s="451" t="s">
        <v>5</v>
      </c>
      <c r="B659" s="107" t="s">
        <v>2725</v>
      </c>
      <c r="C659" s="107"/>
      <c r="D659" s="329">
        <f>'Punten per wedstrijd'!D1050</f>
        <v>7872.0999999999995</v>
      </c>
      <c r="E659" s="452" t="s">
        <v>5</v>
      </c>
      <c r="F659" s="107" t="s">
        <v>2721</v>
      </c>
      <c r="G659" s="107"/>
      <c r="H659" s="329">
        <f>'Punten per wedstrijd'!D266</f>
        <v>7645.4000000000005</v>
      </c>
      <c r="I659" s="452" t="s">
        <v>5</v>
      </c>
      <c r="J659" s="107" t="s">
        <v>2717</v>
      </c>
      <c r="K659" s="107"/>
      <c r="L659" s="329">
        <f>'Punten per wedstrijd'!D535</f>
        <v>2388.6999999999998</v>
      </c>
      <c r="M659" s="452" t="s">
        <v>5</v>
      </c>
      <c r="N659" s="107" t="s">
        <v>180</v>
      </c>
      <c r="O659" s="107"/>
      <c r="P659" s="329">
        <f>'Punten per wedstrijd'!D830</f>
        <v>561.4</v>
      </c>
      <c r="Q659" s="452" t="s">
        <v>5</v>
      </c>
      <c r="R659" s="107" t="s">
        <v>2706</v>
      </c>
      <c r="S659" s="452"/>
      <c r="T659" s="329">
        <f>'Punten per wedstrijd'!D859</f>
        <v>19.5</v>
      </c>
      <c r="U659" s="452" t="s">
        <v>5</v>
      </c>
      <c r="V659" s="107" t="s">
        <v>2723</v>
      </c>
      <c r="W659" s="107"/>
      <c r="X659" s="329">
        <f>'Punten per wedstrijd'!D102</f>
        <v>8008.7</v>
      </c>
      <c r="Y659" s="452" t="s">
        <v>5</v>
      </c>
      <c r="Z659" s="107" t="s">
        <v>2723</v>
      </c>
      <c r="AA659" s="107"/>
      <c r="AB659" s="329">
        <f>'Punten per wedstrijd'!D382</f>
        <v>1808.5000000000002</v>
      </c>
      <c r="AC659" s="452" t="s">
        <v>5</v>
      </c>
      <c r="AD659" s="107" t="s">
        <v>2732</v>
      </c>
      <c r="AE659" s="107"/>
      <c r="AF659" s="329">
        <f>'Punten per wedstrijd'!D618</f>
        <v>914.9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653</v>
      </c>
      <c r="G660" s="107"/>
      <c r="H660" s="329">
        <f>'Punten per wedstrijd'!D246</f>
        <v>7627.9</v>
      </c>
      <c r="I660" s="452" t="s">
        <v>7</v>
      </c>
      <c r="J660" s="285" t="s">
        <v>31</v>
      </c>
      <c r="K660" s="107"/>
      <c r="L660" s="329">
        <f>'Punten per wedstrijd'!D534</f>
        <v>2313.3000000000002</v>
      </c>
      <c r="M660" s="452" t="s">
        <v>7</v>
      </c>
      <c r="N660" s="107" t="s">
        <v>2708</v>
      </c>
      <c r="O660" s="107"/>
      <c r="P660" s="329">
        <f>'Punten per wedstrijd'!D838</f>
        <v>559.80000000000007</v>
      </c>
      <c r="Q660" s="452" t="s">
        <v>7</v>
      </c>
      <c r="R660" s="284" t="s">
        <v>3621</v>
      </c>
      <c r="S660" s="452"/>
      <c r="T660" s="329">
        <f>'Punten per wedstrijd'!D885</f>
        <v>17.8</v>
      </c>
      <c r="U660" s="452" t="s">
        <v>7</v>
      </c>
      <c r="V660" s="107" t="s">
        <v>700</v>
      </c>
      <c r="W660" s="107"/>
      <c r="X660" s="329">
        <f>'Punten per wedstrijd'!D64</f>
        <v>7901.5000000000009</v>
      </c>
      <c r="Y660" s="452" t="s">
        <v>7</v>
      </c>
      <c r="Z660" s="284" t="s">
        <v>3617</v>
      </c>
      <c r="AA660" s="107"/>
      <c r="AB660" s="329">
        <f>'Punten per wedstrijd'!D305</f>
        <v>1749.3</v>
      </c>
      <c r="AC660" s="452" t="s">
        <v>7</v>
      </c>
      <c r="AD660" s="285" t="s">
        <v>2325</v>
      </c>
      <c r="AE660" s="107"/>
      <c r="AF660" s="329">
        <f>'Punten per wedstrijd'!D621</f>
        <v>877.6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7565.0999999999995</v>
      </c>
      <c r="I661" s="452" t="s">
        <v>8</v>
      </c>
      <c r="J661" s="107" t="s">
        <v>155</v>
      </c>
      <c r="K661" s="107"/>
      <c r="L661" s="329">
        <f>'Punten per wedstrijd'!D554</f>
        <v>2312.25</v>
      </c>
      <c r="M661" s="452" t="s">
        <v>8</v>
      </c>
      <c r="N661" s="107" t="s">
        <v>667</v>
      </c>
      <c r="O661" s="107"/>
      <c r="P661" s="329">
        <f>'Punten per wedstrijd'!D775</f>
        <v>556.80000000000007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4" t="s">
        <v>3613</v>
      </c>
      <c r="W661" s="107"/>
      <c r="X661" s="329">
        <f>'Punten per wedstrijd'!D7</f>
        <v>7754.4500000000016</v>
      </c>
      <c r="Y661" s="452" t="s">
        <v>8</v>
      </c>
      <c r="Z661" s="107" t="s">
        <v>2195</v>
      </c>
      <c r="AA661" s="107"/>
      <c r="AB661" s="329">
        <f>'Punten per wedstrijd'!D289</f>
        <v>1727.45</v>
      </c>
      <c r="AC661" s="452" t="s">
        <v>8</v>
      </c>
      <c r="AD661" s="107" t="s">
        <v>2717</v>
      </c>
      <c r="AE661" s="107"/>
      <c r="AF661" s="329">
        <f>'Punten per wedstrijd'!D675</f>
        <v>809.80000000000007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2725</v>
      </c>
      <c r="G662" s="107"/>
      <c r="H662" s="329">
        <f>'Punten per wedstrijd'!D210</f>
        <v>7380.7999999999993</v>
      </c>
      <c r="I662" s="452" t="s">
        <v>10</v>
      </c>
      <c r="J662" s="284" t="s">
        <v>3623</v>
      </c>
      <c r="K662" s="107"/>
      <c r="L662" s="329">
        <f>'Punten per wedstrijd'!D471</f>
        <v>2215.3999999999996</v>
      </c>
      <c r="M662" s="452" t="s">
        <v>10</v>
      </c>
      <c r="N662" s="107" t="s">
        <v>704</v>
      </c>
      <c r="O662" s="107"/>
      <c r="P662" s="329">
        <f>'Punten per wedstrijd'!D759</f>
        <v>555.20000000000005</v>
      </c>
      <c r="Q662" s="452" t="s">
        <v>10</v>
      </c>
      <c r="R662" s="107" t="s">
        <v>2733</v>
      </c>
      <c r="S662" s="452"/>
      <c r="T662" s="329">
        <f>'Punten per wedstrijd'!D932</f>
        <v>15</v>
      </c>
      <c r="U662" s="452" t="s">
        <v>10</v>
      </c>
      <c r="V662" s="107" t="s">
        <v>3630</v>
      </c>
      <c r="W662" s="107"/>
      <c r="X662" s="329">
        <f>'Punten per wedstrijd'!D79</f>
        <v>7653.800000000002</v>
      </c>
      <c r="Y662" s="452" t="s">
        <v>10</v>
      </c>
      <c r="Z662" s="107" t="s">
        <v>2716</v>
      </c>
      <c r="AA662" s="107"/>
      <c r="AB662" s="329">
        <f>'Punten per wedstrijd'!D294</f>
        <v>1727.4</v>
      </c>
      <c r="AC662" s="452" t="s">
        <v>10</v>
      </c>
      <c r="AD662" s="107" t="s">
        <v>2723</v>
      </c>
      <c r="AE662" s="107"/>
      <c r="AF662" s="329">
        <f>'Punten per wedstrijd'!D662</f>
        <v>803.80000000000007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3626</v>
      </c>
      <c r="G663" s="107"/>
      <c r="H663" s="329">
        <f>'Punten per wedstrijd'!D202</f>
        <v>7303.1000000000013</v>
      </c>
      <c r="I663" s="452" t="s">
        <v>12</v>
      </c>
      <c r="J663" s="107" t="s">
        <v>2718</v>
      </c>
      <c r="K663" s="107"/>
      <c r="L663" s="329">
        <f>'Punten per wedstrijd'!D472</f>
        <v>2210.1999999999998</v>
      </c>
      <c r="M663" s="452" t="s">
        <v>12</v>
      </c>
      <c r="N663" s="107" t="s">
        <v>669</v>
      </c>
      <c r="O663" s="107"/>
      <c r="P663" s="329">
        <f>'Punten per wedstrijd'!D797</f>
        <v>545.19999999999993</v>
      </c>
      <c r="Q663" s="452" t="s">
        <v>12</v>
      </c>
      <c r="R663" s="284" t="s">
        <v>3617</v>
      </c>
      <c r="S663" s="452"/>
      <c r="T663" s="329">
        <f>'Punten per wedstrijd'!D865</f>
        <v>14.3</v>
      </c>
      <c r="U663" s="452" t="s">
        <v>12</v>
      </c>
      <c r="V663" s="107" t="s">
        <v>2210</v>
      </c>
      <c r="W663" s="107"/>
      <c r="X663" s="329">
        <f>'Punten per wedstrijd'!D96</f>
        <v>7585.4999999999991</v>
      </c>
      <c r="Y663" s="452" t="s">
        <v>12</v>
      </c>
      <c r="Z663" s="107" t="s">
        <v>153</v>
      </c>
      <c r="AA663" s="107"/>
      <c r="AB663" s="329">
        <f>'Punten per wedstrijd'!D303</f>
        <v>1686.3000000000002</v>
      </c>
      <c r="AC663" s="452" t="s">
        <v>12</v>
      </c>
      <c r="AD663" s="284" t="s">
        <v>3622</v>
      </c>
      <c r="AE663" s="107"/>
      <c r="AF663" s="329">
        <f>'Punten per wedstrijd'!D608</f>
        <v>800.9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7206.15</v>
      </c>
      <c r="I664" s="452" t="s">
        <v>14</v>
      </c>
      <c r="J664" s="107" t="s">
        <v>2728</v>
      </c>
      <c r="K664" s="107"/>
      <c r="L664" s="329">
        <f>'Punten per wedstrijd'!D553</f>
        <v>2202.0000000000005</v>
      </c>
      <c r="M664" s="452" t="s">
        <v>14</v>
      </c>
      <c r="N664" s="284" t="s">
        <v>3620</v>
      </c>
      <c r="O664" s="107"/>
      <c r="P664" s="329">
        <f>'Punten per wedstrijd'!D743</f>
        <v>537.05000000000007</v>
      </c>
      <c r="Q664" s="452" t="s">
        <v>14</v>
      </c>
      <c r="R664" s="284" t="s">
        <v>3638</v>
      </c>
      <c r="S664" s="452"/>
      <c r="T664" s="329">
        <f>'Punten per wedstrijd'!D957</f>
        <v>13</v>
      </c>
      <c r="U664" s="452" t="s">
        <v>14</v>
      </c>
      <c r="V664" s="284" t="s">
        <v>3632</v>
      </c>
      <c r="W664" s="107"/>
      <c r="X664" s="329">
        <f>'Punten per wedstrijd'!D87</f>
        <v>7530.4500000000025</v>
      </c>
      <c r="Y664" s="452" t="s">
        <v>14</v>
      </c>
      <c r="Z664" s="284" t="s">
        <v>3623</v>
      </c>
      <c r="AA664" s="107"/>
      <c r="AB664" s="329">
        <f>'Punten per wedstrijd'!D331</f>
        <v>1587.2</v>
      </c>
      <c r="AC664" s="452" t="s">
        <v>14</v>
      </c>
      <c r="AD664" s="107" t="s">
        <v>2195</v>
      </c>
      <c r="AE664" s="107"/>
      <c r="AF664" s="329">
        <f>'Punten per wedstrijd'!D569</f>
        <v>790.7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154</v>
      </c>
      <c r="G665" s="107"/>
      <c r="H665" s="329">
        <f>'Punten per wedstrijd'!D235</f>
        <v>7163.7999999999993</v>
      </c>
      <c r="I665" s="452" t="s">
        <v>16</v>
      </c>
      <c r="J665" s="285" t="s">
        <v>2325</v>
      </c>
      <c r="K665" s="107"/>
      <c r="L665" s="329">
        <f>'Punten per wedstrijd'!D481</f>
        <v>2190</v>
      </c>
      <c r="M665" s="452" t="s">
        <v>16</v>
      </c>
      <c r="N665" s="106" t="s">
        <v>1343</v>
      </c>
      <c r="O665" s="107"/>
      <c r="P665" s="329">
        <f>'Punten per wedstrijd'!D783</f>
        <v>524.1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153</v>
      </c>
      <c r="W665" s="107"/>
      <c r="X665" s="329">
        <f>'Punten per wedstrijd'!D23</f>
        <v>7443.5999999999995</v>
      </c>
      <c r="Y665" s="452" t="s">
        <v>16</v>
      </c>
      <c r="Z665" s="107" t="s">
        <v>667</v>
      </c>
      <c r="AA665" s="107"/>
      <c r="AB665" s="329">
        <f>'Punten per wedstrijd'!D355</f>
        <v>1580.9</v>
      </c>
      <c r="AC665" s="452" t="s">
        <v>16</v>
      </c>
      <c r="AD665" s="107" t="s">
        <v>2193</v>
      </c>
      <c r="AE665" s="107"/>
      <c r="AF665" s="329">
        <f>'Punten per wedstrijd'!D627</f>
        <v>774.4000000000002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7163.45</v>
      </c>
      <c r="I666" s="452" t="s">
        <v>18</v>
      </c>
      <c r="J666" s="107" t="s">
        <v>2202</v>
      </c>
      <c r="K666" s="107"/>
      <c r="L666" s="329">
        <f>'Punten per wedstrijd'!D496</f>
        <v>2177.3000000000002</v>
      </c>
      <c r="M666" s="452" t="s">
        <v>18</v>
      </c>
      <c r="N666" s="107" t="s">
        <v>2724</v>
      </c>
      <c r="O666" s="107"/>
      <c r="P666" s="329">
        <f>'Punten per wedstrijd'!D742</f>
        <v>506.5</v>
      </c>
      <c r="Q666" s="452" t="s">
        <v>18</v>
      </c>
      <c r="R666" s="284" t="s">
        <v>3640</v>
      </c>
      <c r="S666" s="452"/>
      <c r="T666" s="329">
        <f>'Punten per wedstrijd'!D967</f>
        <v>12</v>
      </c>
      <c r="U666" s="452" t="s">
        <v>18</v>
      </c>
      <c r="V666" s="107" t="s">
        <v>2729</v>
      </c>
      <c r="W666" s="107"/>
      <c r="X666" s="329">
        <f>'Punten per wedstrijd'!D136</f>
        <v>7415.45</v>
      </c>
      <c r="Y666" s="452" t="s">
        <v>18</v>
      </c>
      <c r="Z666" s="107" t="s">
        <v>687</v>
      </c>
      <c r="AA666" s="107"/>
      <c r="AB666" s="329">
        <f>'Punten per wedstrijd'!D318</f>
        <v>1574.3000000000002</v>
      </c>
      <c r="AC666" s="452" t="s">
        <v>18</v>
      </c>
      <c r="AD666" s="285" t="s">
        <v>1665</v>
      </c>
      <c r="AE666" s="107"/>
      <c r="AF666" s="329">
        <f>'Punten per wedstrijd'!D584</f>
        <v>771.09999999999991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2203</v>
      </c>
      <c r="G667" s="107"/>
      <c r="H667" s="329">
        <f>'Punten per wedstrijd'!D211</f>
        <v>7065.4</v>
      </c>
      <c r="I667" s="452" t="s">
        <v>20</v>
      </c>
      <c r="J667" s="285" t="s">
        <v>1664</v>
      </c>
      <c r="K667" s="107"/>
      <c r="L667" s="329">
        <f>'Punten per wedstrijd'!D432</f>
        <v>2174.6000000000004</v>
      </c>
      <c r="M667" s="452" t="s">
        <v>20</v>
      </c>
      <c r="N667" s="107" t="s">
        <v>2707</v>
      </c>
      <c r="O667" s="107"/>
      <c r="P667" s="329">
        <f>'Punten per wedstrijd'!D791</f>
        <v>506</v>
      </c>
      <c r="Q667" s="452" t="s">
        <v>20</v>
      </c>
      <c r="R667" s="107" t="s">
        <v>2715</v>
      </c>
      <c r="S667" s="452"/>
      <c r="T667" s="329">
        <f>'Punten per wedstrijd'!D876</f>
        <v>11</v>
      </c>
      <c r="U667" s="452" t="s">
        <v>20</v>
      </c>
      <c r="V667" s="285" t="s">
        <v>1666</v>
      </c>
      <c r="W667" s="107"/>
      <c r="X667" s="329">
        <f>'Punten per wedstrijd'!D32</f>
        <v>7352.4</v>
      </c>
      <c r="Y667" s="452" t="s">
        <v>20</v>
      </c>
      <c r="Z667" s="107" t="s">
        <v>2732</v>
      </c>
      <c r="AA667" s="107"/>
      <c r="AB667" s="329">
        <f>'Punten per wedstrijd'!D338</f>
        <v>1565.7</v>
      </c>
      <c r="AC667" s="452" t="s">
        <v>20</v>
      </c>
      <c r="AD667" s="284" t="s">
        <v>3634</v>
      </c>
      <c r="AE667" s="107"/>
      <c r="AF667" s="329">
        <f>'Punten per wedstrijd'!D654</f>
        <v>758.5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704</v>
      </c>
      <c r="G668" s="107"/>
      <c r="H668" s="329">
        <f>'Punten per wedstrijd'!D199</f>
        <v>7050.4</v>
      </c>
      <c r="I668" s="452" t="s">
        <v>22</v>
      </c>
      <c r="J668" s="284" t="s">
        <v>21</v>
      </c>
      <c r="K668" s="107"/>
      <c r="L668" s="329">
        <f>'Punten per wedstrijd'!D485</f>
        <v>2171.0000000000005</v>
      </c>
      <c r="M668" s="452" t="s">
        <v>22</v>
      </c>
      <c r="N668" s="107" t="s">
        <v>155</v>
      </c>
      <c r="O668" s="107"/>
      <c r="P668" s="329">
        <f>'Punten per wedstrijd'!D834</f>
        <v>502.09999999999991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2716</v>
      </c>
      <c r="W668" s="107"/>
      <c r="X668" s="329">
        <f>'Punten per wedstrijd'!D14</f>
        <v>7341.2</v>
      </c>
      <c r="Y668" s="452" t="s">
        <v>22</v>
      </c>
      <c r="Z668" s="107" t="s">
        <v>2729</v>
      </c>
      <c r="AA668" s="107"/>
      <c r="AB668" s="329">
        <f>'Punten per wedstrijd'!D416</f>
        <v>1554.6000000000001</v>
      </c>
      <c r="AC668" s="452" t="s">
        <v>22</v>
      </c>
      <c r="AD668" s="107" t="s">
        <v>2210</v>
      </c>
      <c r="AE668" s="107"/>
      <c r="AF668" s="329">
        <f>'Punten per wedstrijd'!D656</f>
        <v>753.65000000000009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7027.9999999999991</v>
      </c>
      <c r="I669" s="452" t="s">
        <v>24</v>
      </c>
      <c r="J669" s="284" t="s">
        <v>3622</v>
      </c>
      <c r="K669" s="107"/>
      <c r="L669" s="329">
        <f>'Punten per wedstrijd'!D468</f>
        <v>2128.5</v>
      </c>
      <c r="M669" s="452" t="s">
        <v>24</v>
      </c>
      <c r="N669" s="107" t="s">
        <v>141</v>
      </c>
      <c r="O669" s="107"/>
      <c r="P669" s="329">
        <f>'Punten per wedstrijd'!D766</f>
        <v>492.55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668</v>
      </c>
      <c r="W669" s="107"/>
      <c r="X669" s="329">
        <f>'Punten per wedstrijd'!D78</f>
        <v>7193.7999999999984</v>
      </c>
      <c r="Y669" s="452" t="s">
        <v>24</v>
      </c>
      <c r="Z669" s="284" t="s">
        <v>3640</v>
      </c>
      <c r="AA669" s="107"/>
      <c r="AB669" s="329">
        <f>'Punten per wedstrijd'!D407</f>
        <v>1528.2000000000003</v>
      </c>
      <c r="AC669" s="452" t="s">
        <v>24</v>
      </c>
      <c r="AD669" s="107" t="s">
        <v>2724</v>
      </c>
      <c r="AE669" s="107"/>
      <c r="AF669" s="329">
        <f>'Punten per wedstrijd'!D602</f>
        <v>751.5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2722</v>
      </c>
      <c r="G670" s="107"/>
      <c r="H670" s="329">
        <f>'Punten per wedstrijd'!D238</f>
        <v>7011.4000000000005</v>
      </c>
      <c r="I670" s="452" t="s">
        <v>26</v>
      </c>
      <c r="J670" s="107" t="s">
        <v>667</v>
      </c>
      <c r="K670" s="107"/>
      <c r="L670" s="329">
        <f>'Punten per wedstrijd'!D495</f>
        <v>2059.8000000000002</v>
      </c>
      <c r="M670" s="452" t="s">
        <v>26</v>
      </c>
      <c r="N670" s="106" t="s">
        <v>1351</v>
      </c>
      <c r="O670" s="107"/>
      <c r="P670" s="329">
        <f>'Punten per wedstrijd'!D825</f>
        <v>489.45000000000005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285" t="s">
        <v>1655</v>
      </c>
      <c r="W670" s="107"/>
      <c r="X670" s="329">
        <f>'Punten per wedstrijd'!D140</f>
        <v>7189.55</v>
      </c>
      <c r="Y670" s="452" t="s">
        <v>26</v>
      </c>
      <c r="Z670" s="107" t="s">
        <v>2718</v>
      </c>
      <c r="AA670" s="107"/>
      <c r="AB670" s="329">
        <f>'Punten per wedstrijd'!D332</f>
        <v>1527.3999999999999</v>
      </c>
      <c r="AC670" s="452" t="s">
        <v>26</v>
      </c>
      <c r="AD670" s="284" t="s">
        <v>3623</v>
      </c>
      <c r="AE670" s="107"/>
      <c r="AF670" s="329">
        <f>'Punten per wedstrijd'!D611</f>
        <v>742.2</v>
      </c>
    </row>
    <row r="671" spans="1:32" s="3" customFormat="1" ht="15.75" customHeight="1">
      <c r="A671" s="451" t="s">
        <v>28</v>
      </c>
      <c r="B671" s="107" t="s">
        <v>2706</v>
      </c>
      <c r="C671" s="107"/>
      <c r="D671" s="329">
        <f>'Punten per wedstrijd'!D999</f>
        <v>7104.4</v>
      </c>
      <c r="E671" s="452" t="s">
        <v>28</v>
      </c>
      <c r="F671" s="285" t="s">
        <v>2325</v>
      </c>
      <c r="G671" s="107"/>
      <c r="H671" s="329">
        <f>'Punten per wedstrijd'!D201</f>
        <v>7005.7</v>
      </c>
      <c r="I671" s="452" t="s">
        <v>28</v>
      </c>
      <c r="J671" s="106" t="s">
        <v>1337</v>
      </c>
      <c r="K671" s="107"/>
      <c r="L671" s="329">
        <f>'Punten per wedstrijd'!D428</f>
        <v>2049.75</v>
      </c>
      <c r="M671" s="452" t="s">
        <v>28</v>
      </c>
      <c r="N671" s="106" t="s">
        <v>1337</v>
      </c>
      <c r="O671" s="107"/>
      <c r="P671" s="329">
        <f>'Punten per wedstrijd'!D708</f>
        <v>484.10000000000008</v>
      </c>
      <c r="Q671" s="452" t="s">
        <v>28</v>
      </c>
      <c r="R671" s="284" t="s">
        <v>3620</v>
      </c>
      <c r="S671" s="452"/>
      <c r="T671" s="329">
        <f>'Punten per wedstrijd'!D883</f>
        <v>4.5</v>
      </c>
      <c r="U671" s="452" t="s">
        <v>28</v>
      </c>
      <c r="V671" s="107" t="s">
        <v>3615</v>
      </c>
      <c r="W671" s="107"/>
      <c r="X671" s="329">
        <f>'Punten per wedstrijd'!D15</f>
        <v>7118.3000000000011</v>
      </c>
      <c r="Y671" s="452" t="s">
        <v>28</v>
      </c>
      <c r="Z671" s="107" t="s">
        <v>704</v>
      </c>
      <c r="AA671" s="107"/>
      <c r="AB671" s="329">
        <f>'Punten per wedstrijd'!D339</f>
        <v>1523.0999999999997</v>
      </c>
      <c r="AC671" s="452" t="s">
        <v>28</v>
      </c>
      <c r="AD671" s="284" t="s">
        <v>3641</v>
      </c>
      <c r="AE671" s="107"/>
      <c r="AF671" s="329">
        <f>'Punten per wedstrijd'!D695</f>
        <v>737.1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2727</v>
      </c>
      <c r="G672" s="107"/>
      <c r="H672" s="329">
        <f>'Punten per wedstrijd'!D277</f>
        <v>6926.6</v>
      </c>
      <c r="I672" s="452" t="s">
        <v>30</v>
      </c>
      <c r="J672" s="107" t="s">
        <v>682</v>
      </c>
      <c r="K672" s="107"/>
      <c r="L672" s="329">
        <f>'Punten per wedstrijd'!D510</f>
        <v>2045.1999999999998</v>
      </c>
      <c r="M672" s="452" t="s">
        <v>30</v>
      </c>
      <c r="N672" s="285" t="s">
        <v>1671</v>
      </c>
      <c r="O672" s="107"/>
      <c r="P672" s="329">
        <f>'Punten per wedstrijd'!D829</f>
        <v>483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2733</v>
      </c>
      <c r="W672" s="107"/>
      <c r="X672" s="329">
        <f>'Punten per wedstrijd'!D92</f>
        <v>7076.0999999999995</v>
      </c>
      <c r="Y672" s="452" t="s">
        <v>30</v>
      </c>
      <c r="Z672" s="284" t="s">
        <v>3639</v>
      </c>
      <c r="AA672" s="107"/>
      <c r="AB672" s="329">
        <f>'Punten per wedstrijd'!D403</f>
        <v>1515.4</v>
      </c>
      <c r="AC672" s="452" t="s">
        <v>30</v>
      </c>
      <c r="AD672" s="285" t="s">
        <v>1657</v>
      </c>
      <c r="AE672" s="107"/>
      <c r="AF672" s="329">
        <f>'Punten per wedstrijd'!D565</f>
        <v>729.90000000000009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6882.9999999999991</v>
      </c>
      <c r="I673" s="452" t="s">
        <v>32</v>
      </c>
      <c r="J673" s="285" t="s">
        <v>15</v>
      </c>
      <c r="K673" s="107"/>
      <c r="L673" s="329">
        <f>'Punten per wedstrijd'!D461</f>
        <v>2027.1</v>
      </c>
      <c r="M673" s="452" t="s">
        <v>32</v>
      </c>
      <c r="N673" s="107" t="s">
        <v>682</v>
      </c>
      <c r="O673" s="107"/>
      <c r="P673" s="329">
        <f>'Punten per wedstrijd'!D790</f>
        <v>480.1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1349</v>
      </c>
      <c r="W673" s="107"/>
      <c r="X673" s="329">
        <f>'Punten per wedstrijd'!D100</f>
        <v>7043.8</v>
      </c>
      <c r="Y673" s="452" t="s">
        <v>32</v>
      </c>
      <c r="Z673" s="107" t="s">
        <v>2210</v>
      </c>
      <c r="AA673" s="107"/>
      <c r="AB673" s="329">
        <f>'Punten per wedstrijd'!D376</f>
        <v>1502.7</v>
      </c>
      <c r="AC673" s="452" t="s">
        <v>32</v>
      </c>
      <c r="AD673" s="284" t="s">
        <v>3639</v>
      </c>
      <c r="AE673" s="107"/>
      <c r="AF673" s="329">
        <f>'Punten per wedstrijd'!D683</f>
        <v>716.5</v>
      </c>
    </row>
    <row r="674" spans="1:32" s="3" customFormat="1" ht="15.75" customHeight="1">
      <c r="A674" s="451" t="s">
        <v>34</v>
      </c>
      <c r="B674" s="107" t="s">
        <v>2711</v>
      </c>
      <c r="C674" s="107"/>
      <c r="D674" s="329">
        <f>'Punten per wedstrijd'!D1062</f>
        <v>7073.5999999999995</v>
      </c>
      <c r="E674" s="452" t="s">
        <v>34</v>
      </c>
      <c r="F674" s="107" t="s">
        <v>651</v>
      </c>
      <c r="G674" s="107"/>
      <c r="H674" s="329">
        <f>'Punten per wedstrijd'!D229</f>
        <v>6823</v>
      </c>
      <c r="I674" s="452" t="s">
        <v>34</v>
      </c>
      <c r="J674" s="285" t="s">
        <v>1661</v>
      </c>
      <c r="K674" s="107"/>
      <c r="L674" s="329">
        <f>'Punten per wedstrijd'!D449</f>
        <v>2019.4499999999996</v>
      </c>
      <c r="M674" s="452" t="s">
        <v>34</v>
      </c>
      <c r="N674" s="285" t="s">
        <v>11</v>
      </c>
      <c r="O674" s="107"/>
      <c r="P674" s="329">
        <f>'Punten per wedstrijd'!D730</f>
        <v>480.09999999999997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1351</v>
      </c>
      <c r="W674" s="107"/>
      <c r="X674" s="329">
        <f>'Punten per wedstrijd'!D125</f>
        <v>7025.1</v>
      </c>
      <c r="Y674" s="452" t="s">
        <v>34</v>
      </c>
      <c r="Z674" s="107" t="s">
        <v>2709</v>
      </c>
      <c r="AA674" s="107"/>
      <c r="AB674" s="329">
        <f>'Punten per wedstrijd'!D411</f>
        <v>1502.4</v>
      </c>
      <c r="AC674" s="452" t="s">
        <v>34</v>
      </c>
      <c r="AD674" s="106" t="s">
        <v>1345</v>
      </c>
      <c r="AE674" s="107"/>
      <c r="AF674" s="329">
        <f>'Punten per wedstrijd'!D644</f>
        <v>704.69999999999993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2707</v>
      </c>
      <c r="G675" s="107"/>
      <c r="H675" s="329">
        <f>'Punten per wedstrijd'!D231</f>
        <v>6815.5999999999995</v>
      </c>
      <c r="I675" s="452" t="s">
        <v>36</v>
      </c>
      <c r="J675" s="107" t="s">
        <v>2724</v>
      </c>
      <c r="K675" s="107"/>
      <c r="L675" s="329">
        <f>'Punten per wedstrijd'!D462</f>
        <v>2010.1</v>
      </c>
      <c r="M675" s="452" t="s">
        <v>36</v>
      </c>
      <c r="N675" s="107" t="s">
        <v>3678</v>
      </c>
      <c r="O675" s="107"/>
      <c r="P675" s="329">
        <f>'Punten per wedstrijd'!D818</f>
        <v>478.64999999999992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2726</v>
      </c>
      <c r="W675" s="107"/>
      <c r="X675" s="329">
        <f>'Punten per wedstrijd'!D128</f>
        <v>7021.0999999999985</v>
      </c>
      <c r="Y675" s="452" t="s">
        <v>36</v>
      </c>
      <c r="Z675" s="285" t="s">
        <v>1671</v>
      </c>
      <c r="AA675" s="107"/>
      <c r="AB675" s="329">
        <f>'Punten per wedstrijd'!D409</f>
        <v>1489.8000000000002</v>
      </c>
      <c r="AC675" s="452" t="s">
        <v>36</v>
      </c>
      <c r="AD675" s="107" t="s">
        <v>2733</v>
      </c>
      <c r="AE675" s="107"/>
      <c r="AF675" s="329">
        <f>'Punten per wedstrijd'!D652</f>
        <v>700.49999999999989</v>
      </c>
    </row>
    <row r="676" spans="1:32" s="3" customFormat="1" ht="15.75" customHeight="1">
      <c r="A676" s="451" t="s">
        <v>38</v>
      </c>
      <c r="B676" s="284" t="s">
        <v>3639</v>
      </c>
      <c r="C676" s="107"/>
      <c r="D676" s="329">
        <f>'Punten per wedstrijd'!D1103</f>
        <v>6923.2000000000016</v>
      </c>
      <c r="E676" s="452" t="s">
        <v>38</v>
      </c>
      <c r="F676" s="107" t="s">
        <v>141</v>
      </c>
      <c r="G676" s="107"/>
      <c r="H676" s="329">
        <f>'Punten per wedstrijd'!D206</f>
        <v>6801.0000000000009</v>
      </c>
      <c r="I676" s="452" t="s">
        <v>38</v>
      </c>
      <c r="J676" s="285" t="s">
        <v>25</v>
      </c>
      <c r="K676" s="107"/>
      <c r="L676" s="329">
        <f>'Punten per wedstrijd'!D501</f>
        <v>2002.3</v>
      </c>
      <c r="M676" s="452" t="s">
        <v>38</v>
      </c>
      <c r="N676" s="285" t="s">
        <v>2325</v>
      </c>
      <c r="O676" s="107"/>
      <c r="P676" s="329">
        <f>'Punten per wedstrijd'!D761</f>
        <v>478.29999999999995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2216</v>
      </c>
      <c r="W676" s="107"/>
      <c r="X676" s="329">
        <f>'Punten per wedstrijd'!D44</f>
        <v>6972.95</v>
      </c>
      <c r="Y676" s="452" t="s">
        <v>38</v>
      </c>
      <c r="Z676" s="107" t="s">
        <v>2220</v>
      </c>
      <c r="AA676" s="107"/>
      <c r="AB676" s="329">
        <f>'Punten per wedstrijd'!D333</f>
        <v>1484.4</v>
      </c>
      <c r="AC676" s="452" t="s">
        <v>38</v>
      </c>
      <c r="AD676" s="107" t="s">
        <v>2707</v>
      </c>
      <c r="AE676" s="107"/>
      <c r="AF676" s="329">
        <f>'Punten per wedstrijd'!D651</f>
        <v>690.30000000000007</v>
      </c>
    </row>
    <row r="677" spans="1:32" s="3" customFormat="1" ht="15.75" customHeight="1">
      <c r="A677" s="451" t="s">
        <v>145</v>
      </c>
      <c r="B677" s="107" t="s">
        <v>2709</v>
      </c>
      <c r="C677" s="107"/>
      <c r="D677" s="329">
        <f>'Punten per wedstrijd'!D1111</f>
        <v>6908.1</v>
      </c>
      <c r="E677" s="452" t="s">
        <v>145</v>
      </c>
      <c r="F677" s="107" t="s">
        <v>2720</v>
      </c>
      <c r="G677" s="107"/>
      <c r="H677" s="329">
        <f>'Punten per wedstrijd'!D264</f>
        <v>6764.2</v>
      </c>
      <c r="I677" s="452" t="s">
        <v>145</v>
      </c>
      <c r="J677" s="107" t="s">
        <v>2709</v>
      </c>
      <c r="K677" s="107"/>
      <c r="L677" s="329">
        <f>'Punten per wedstrijd'!D551</f>
        <v>1993.6</v>
      </c>
      <c r="M677" s="452" t="s">
        <v>145</v>
      </c>
      <c r="N677" s="284" t="s">
        <v>3614</v>
      </c>
      <c r="O677" s="107"/>
      <c r="P677" s="329">
        <f>'Punten per wedstrijd'!D713</f>
        <v>477.7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4" t="s">
        <v>3638</v>
      </c>
      <c r="W677" s="107"/>
      <c r="X677" s="329">
        <f>'Punten per wedstrijd'!D117</f>
        <v>6967.8499999999995</v>
      </c>
      <c r="Y677" s="452" t="s">
        <v>145</v>
      </c>
      <c r="Z677" s="285" t="s">
        <v>2325</v>
      </c>
      <c r="AA677" s="107"/>
      <c r="AB677" s="329">
        <f>'Punten per wedstrijd'!D341</f>
        <v>1482</v>
      </c>
      <c r="AC677" s="452" t="s">
        <v>145</v>
      </c>
      <c r="AD677" s="284" t="s">
        <v>3613</v>
      </c>
      <c r="AE677" s="107"/>
      <c r="AF677" s="329">
        <f>'Punten per wedstrijd'!D567</f>
        <v>683.00000000000011</v>
      </c>
    </row>
    <row r="678" spans="1:32" s="3" customFormat="1" ht="15.75" customHeight="1">
      <c r="A678" s="451" t="s">
        <v>146</v>
      </c>
      <c r="B678" s="107" t="s">
        <v>2722</v>
      </c>
      <c r="C678" s="107"/>
      <c r="D678" s="329">
        <f>'Punten per wedstrijd'!D1078</f>
        <v>6894</v>
      </c>
      <c r="E678" s="452" t="s">
        <v>146</v>
      </c>
      <c r="F678" s="285" t="s">
        <v>1655</v>
      </c>
      <c r="G678" s="107"/>
      <c r="H678" s="329">
        <f>'Punten per wedstrijd'!D280</f>
        <v>6740.6999999999989</v>
      </c>
      <c r="I678" s="452" t="s">
        <v>146</v>
      </c>
      <c r="J678" s="107" t="s">
        <v>654</v>
      </c>
      <c r="K678" s="107"/>
      <c r="L678" s="329">
        <f>'Punten per wedstrijd'!D525</f>
        <v>1992.1</v>
      </c>
      <c r="M678" s="452" t="s">
        <v>146</v>
      </c>
      <c r="N678" s="107" t="s">
        <v>2196</v>
      </c>
      <c r="O678" s="107"/>
      <c r="P678" s="329">
        <f>'Punten per wedstrijd'!D722</f>
        <v>473.49999999999994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6" t="s">
        <v>1345</v>
      </c>
      <c r="W678" s="107"/>
      <c r="X678" s="329">
        <f>'Punten per wedstrijd'!D84</f>
        <v>6941.5499999999993</v>
      </c>
      <c r="Y678" s="452" t="s">
        <v>146</v>
      </c>
      <c r="Z678" s="284" t="s">
        <v>3634</v>
      </c>
      <c r="AA678" s="107"/>
      <c r="AB678" s="329">
        <f>'Punten per wedstrijd'!D374</f>
        <v>1466.5</v>
      </c>
      <c r="AC678" s="452" t="s">
        <v>146</v>
      </c>
      <c r="AD678" s="107" t="s">
        <v>2715</v>
      </c>
      <c r="AE678" s="107"/>
      <c r="AF678" s="329">
        <f>'Punten per wedstrijd'!D596</f>
        <v>679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6708.5</v>
      </c>
      <c r="I679" s="452" t="s">
        <v>147</v>
      </c>
      <c r="J679" s="107" t="s">
        <v>2203</v>
      </c>
      <c r="K679" s="107"/>
      <c r="L679" s="329">
        <f>'Punten per wedstrijd'!D491</f>
        <v>1985.8999999999999</v>
      </c>
      <c r="M679" s="452" t="s">
        <v>147</v>
      </c>
      <c r="N679" s="107" t="s">
        <v>154</v>
      </c>
      <c r="O679" s="107"/>
      <c r="P679" s="329">
        <f>'Punten per wedstrijd'!D795</f>
        <v>473.3</v>
      </c>
      <c r="Q679" s="452" t="s">
        <v>147</v>
      </c>
      <c r="R679" s="284" t="s">
        <v>3613</v>
      </c>
      <c r="S679" s="452"/>
      <c r="T679" s="329">
        <f>'Punten per wedstrijd'!D847</f>
        <v>0</v>
      </c>
      <c r="U679" s="452" t="s">
        <v>147</v>
      </c>
      <c r="V679" s="284" t="s">
        <v>3633</v>
      </c>
      <c r="W679" s="107"/>
      <c r="X679" s="329">
        <f>'Punten per wedstrijd'!D93</f>
        <v>6924.1</v>
      </c>
      <c r="Y679" s="452" t="s">
        <v>147</v>
      </c>
      <c r="Z679" s="107" t="s">
        <v>2706</v>
      </c>
      <c r="AA679" s="107"/>
      <c r="AB679" s="329">
        <f>'Punten per wedstrijd'!D299</f>
        <v>1462.9999999999998</v>
      </c>
      <c r="AC679" s="452" t="s">
        <v>147</v>
      </c>
      <c r="AD679" s="107" t="s">
        <v>2709</v>
      </c>
      <c r="AE679" s="107"/>
      <c r="AF679" s="329">
        <f>'Punten per wedstrijd'!D691</f>
        <v>678.9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285" t="s">
        <v>1666</v>
      </c>
      <c r="G680" s="107"/>
      <c r="H680" s="329">
        <f>'Punten per wedstrijd'!D172</f>
        <v>6628.75</v>
      </c>
      <c r="I680" s="452" t="s">
        <v>151</v>
      </c>
      <c r="J680" s="107" t="s">
        <v>2216</v>
      </c>
      <c r="K680" s="107"/>
      <c r="L680" s="329">
        <f>'Punten per wedstrijd'!D464</f>
        <v>1972.2999999999997</v>
      </c>
      <c r="M680" s="452" t="s">
        <v>151</v>
      </c>
      <c r="N680" s="285" t="s">
        <v>33</v>
      </c>
      <c r="O680" s="107"/>
      <c r="P680" s="329">
        <f>'Punten per wedstrijd'!D820</f>
        <v>463.30000000000007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675</v>
      </c>
      <c r="W680" s="107"/>
      <c r="X680" s="329">
        <f>'Punten per wedstrijd'!D18</f>
        <v>6907.5999999999995</v>
      </c>
      <c r="Y680" s="452" t="s">
        <v>151</v>
      </c>
      <c r="Z680" s="107" t="s">
        <v>2708</v>
      </c>
      <c r="AA680" s="107"/>
      <c r="AB680" s="329">
        <f>'Punten per wedstrijd'!D418</f>
        <v>1453.3999999999999</v>
      </c>
      <c r="AC680" s="452" t="s">
        <v>151</v>
      </c>
      <c r="AD680" s="285" t="s">
        <v>37</v>
      </c>
      <c r="AE680" s="107"/>
      <c r="AF680" s="329">
        <f>'Punten per wedstrijd'!D681</f>
        <v>673.69999999999993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106" t="s">
        <v>1344</v>
      </c>
      <c r="G681" s="107"/>
      <c r="H681" s="329">
        <f>'Punten per wedstrijd'!D173</f>
        <v>6619.6</v>
      </c>
      <c r="I681" s="452" t="s">
        <v>157</v>
      </c>
      <c r="J681" s="107" t="s">
        <v>669</v>
      </c>
      <c r="K681" s="107"/>
      <c r="L681" s="329">
        <f>'Punten per wedstrijd'!D517</f>
        <v>1967.5000000000002</v>
      </c>
      <c r="M681" s="452" t="s">
        <v>157</v>
      </c>
      <c r="N681" s="107" t="s">
        <v>2711</v>
      </c>
      <c r="O681" s="107"/>
      <c r="P681" s="329">
        <f>'Punten per wedstrijd'!D782</f>
        <v>459.5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284" t="s">
        <v>3635</v>
      </c>
      <c r="W681" s="107"/>
      <c r="X681" s="329">
        <f>'Punten per wedstrijd'!D103</f>
        <v>6888.6000000000013</v>
      </c>
      <c r="Y681" s="452" t="s">
        <v>157</v>
      </c>
      <c r="Z681" s="107" t="s">
        <v>2711</v>
      </c>
      <c r="AA681" s="107"/>
      <c r="AB681" s="329">
        <f>'Punten per wedstrijd'!D362</f>
        <v>1448.7000000000003</v>
      </c>
      <c r="AC681" s="452" t="s">
        <v>157</v>
      </c>
      <c r="AD681" s="107" t="s">
        <v>2718</v>
      </c>
      <c r="AE681" s="107"/>
      <c r="AF681" s="329">
        <f>'Punten per wedstrijd'!D612</f>
        <v>671.2</v>
      </c>
    </row>
    <row r="682" spans="1:32" s="3" customFormat="1" ht="15.75" customHeight="1">
      <c r="A682" s="451" t="s">
        <v>159</v>
      </c>
      <c r="B682" s="107" t="s">
        <v>2727</v>
      </c>
      <c r="C682" s="107"/>
      <c r="D682" s="329">
        <f>'Punten per wedstrijd'!D1117</f>
        <v>6762.4000000000005</v>
      </c>
      <c r="E682" s="452" t="s">
        <v>159</v>
      </c>
      <c r="F682" s="284" t="s">
        <v>3632</v>
      </c>
      <c r="G682" s="107"/>
      <c r="H682" s="329">
        <f>'Punten per wedstrijd'!D227</f>
        <v>6613.0999999999995</v>
      </c>
      <c r="I682" s="452" t="s">
        <v>159</v>
      </c>
      <c r="J682" s="107" t="s">
        <v>2727</v>
      </c>
      <c r="K682" s="107"/>
      <c r="L682" s="329">
        <f>'Punten per wedstrijd'!D557</f>
        <v>1944.9999999999998</v>
      </c>
      <c r="M682" s="452" t="s">
        <v>159</v>
      </c>
      <c r="N682" s="106" t="s">
        <v>1345</v>
      </c>
      <c r="O682" s="107"/>
      <c r="P682" s="329">
        <f>'Punten per wedstrijd'!D784</f>
        <v>459.1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107" t="s">
        <v>3678</v>
      </c>
      <c r="W682" s="107"/>
      <c r="X682" s="329">
        <f>'Punten per wedstrijd'!D118</f>
        <v>6851.5000000000009</v>
      </c>
      <c r="Y682" s="452" t="s">
        <v>159</v>
      </c>
      <c r="Z682" s="107" t="s">
        <v>700</v>
      </c>
      <c r="AA682" s="107"/>
      <c r="AB682" s="329">
        <f>'Punten per wedstrijd'!D344</f>
        <v>1435.1</v>
      </c>
      <c r="AC682" s="452" t="s">
        <v>159</v>
      </c>
      <c r="AD682" s="107" t="s">
        <v>2729</v>
      </c>
      <c r="AE682" s="107"/>
      <c r="AF682" s="329">
        <f>'Punten per wedstrijd'!D696</f>
        <v>670.79999999999984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106" t="s">
        <v>1351</v>
      </c>
      <c r="G683" s="107"/>
      <c r="H683" s="329">
        <f>'Punten per wedstrijd'!D265</f>
        <v>6602.1</v>
      </c>
      <c r="I683" s="452" t="s">
        <v>160</v>
      </c>
      <c r="J683" s="285" t="s">
        <v>1666</v>
      </c>
      <c r="K683" s="107"/>
      <c r="L683" s="329">
        <f>'Punten per wedstrijd'!D452</f>
        <v>1940.1000000000001</v>
      </c>
      <c r="M683" s="452" t="s">
        <v>160</v>
      </c>
      <c r="N683" s="285" t="s">
        <v>31</v>
      </c>
      <c r="O683" s="107"/>
      <c r="P683" s="329">
        <f>'Punten per wedstrijd'!D814</f>
        <v>456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284" t="s">
        <v>3648</v>
      </c>
      <c r="W683" s="107"/>
      <c r="X683" s="329">
        <f>'Punten per wedstrijd'!D40</f>
        <v>6818.7</v>
      </c>
      <c r="Y683" s="452" t="s">
        <v>160</v>
      </c>
      <c r="Z683" s="107" t="s">
        <v>3630</v>
      </c>
      <c r="AA683" s="107"/>
      <c r="AB683" s="329">
        <f>'Punten per wedstrijd'!D359</f>
        <v>1413.6000000000001</v>
      </c>
      <c r="AC683" s="452" t="s">
        <v>160</v>
      </c>
      <c r="AD683" s="107" t="s">
        <v>704</v>
      </c>
      <c r="AE683" s="107"/>
      <c r="AF683" s="329">
        <f>'Punten per wedstrijd'!D619</f>
        <v>669.39999999999986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2712</v>
      </c>
      <c r="G684" s="107"/>
      <c r="H684" s="329">
        <f>'Punten per wedstrijd'!D225</f>
        <v>6564.0000000000009</v>
      </c>
      <c r="I684" s="452" t="s">
        <v>161</v>
      </c>
      <c r="J684" s="285" t="s">
        <v>1655</v>
      </c>
      <c r="K684" s="107"/>
      <c r="L684" s="329">
        <f>'Punten per wedstrijd'!D560</f>
        <v>1930.3000000000002</v>
      </c>
      <c r="M684" s="452" t="s">
        <v>161</v>
      </c>
      <c r="N684" s="107" t="s">
        <v>651</v>
      </c>
      <c r="O684" s="107"/>
      <c r="P684" s="329">
        <f>'Punten per wedstrijd'!D789</f>
        <v>452.29999999999995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5" t="s">
        <v>37</v>
      </c>
      <c r="W684" s="107"/>
      <c r="X684" s="329">
        <f>'Punten per wedstrijd'!D121</f>
        <v>6789.1</v>
      </c>
      <c r="Y684" s="452" t="s">
        <v>161</v>
      </c>
      <c r="Z684" s="284" t="s">
        <v>3638</v>
      </c>
      <c r="AA684" s="107"/>
      <c r="AB684" s="329">
        <f>'Punten per wedstrijd'!D397</f>
        <v>1404.3</v>
      </c>
      <c r="AC684" s="452" t="s">
        <v>161</v>
      </c>
      <c r="AD684" s="107" t="s">
        <v>2706</v>
      </c>
      <c r="AE684" s="107"/>
      <c r="AF684" s="329">
        <f>'Punten per wedstrijd'!D579</f>
        <v>666.69999999999993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667</v>
      </c>
      <c r="G685" s="107"/>
      <c r="H685" s="329">
        <f>'Punten per wedstrijd'!D215</f>
        <v>6526.3999999999987</v>
      </c>
      <c r="I685" s="452" t="s">
        <v>163</v>
      </c>
      <c r="J685" s="107" t="s">
        <v>704</v>
      </c>
      <c r="K685" s="107"/>
      <c r="L685" s="329">
        <f>'Punten per wedstrijd'!D479</f>
        <v>1910.2999999999997</v>
      </c>
      <c r="M685" s="452" t="s">
        <v>163</v>
      </c>
      <c r="N685" s="284" t="s">
        <v>143</v>
      </c>
      <c r="O685" s="107"/>
      <c r="P685" s="329">
        <f>'Punten per wedstrijd'!D822</f>
        <v>451.85</v>
      </c>
      <c r="Q685" s="452" t="s">
        <v>163</v>
      </c>
      <c r="R685" s="284" t="s">
        <v>3614</v>
      </c>
      <c r="S685" s="452"/>
      <c r="T685" s="329">
        <f>'Punten per wedstrijd'!D853</f>
        <v>0</v>
      </c>
      <c r="U685" s="452" t="s">
        <v>163</v>
      </c>
      <c r="V685" s="284" t="s">
        <v>142</v>
      </c>
      <c r="W685" s="107"/>
      <c r="X685" s="329">
        <f>'Punten per wedstrijd'!D99</f>
        <v>6786.9</v>
      </c>
      <c r="Y685" s="452" t="s">
        <v>163</v>
      </c>
      <c r="Z685" s="285" t="s">
        <v>17</v>
      </c>
      <c r="AA685" s="107"/>
      <c r="AB685" s="329">
        <f>'Punten per wedstrijd'!D327</f>
        <v>1402.3000000000002</v>
      </c>
      <c r="AC685" s="452" t="s">
        <v>163</v>
      </c>
      <c r="AD685" s="284" t="s">
        <v>21</v>
      </c>
      <c r="AE685" s="107"/>
      <c r="AF685" s="329">
        <f>'Punten per wedstrijd'!D625</f>
        <v>663.50000000000011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285" t="s">
        <v>1671</v>
      </c>
      <c r="G686" s="107"/>
      <c r="H686" s="329">
        <f>'Punten per wedstrijd'!D269</f>
        <v>6478.1000000000022</v>
      </c>
      <c r="I686" s="452" t="s">
        <v>274</v>
      </c>
      <c r="J686" s="285" t="s">
        <v>33</v>
      </c>
      <c r="K686" s="107"/>
      <c r="L686" s="329">
        <f>'Punten per wedstrijd'!D540</f>
        <v>1907.3000000000002</v>
      </c>
      <c r="M686" s="452" t="s">
        <v>274</v>
      </c>
      <c r="N686" s="284" t="s">
        <v>3623</v>
      </c>
      <c r="O686" s="107"/>
      <c r="P686" s="329">
        <f>'Punten per wedstrijd'!D751</f>
        <v>451.80000000000007</v>
      </c>
      <c r="Q686" s="452" t="s">
        <v>274</v>
      </c>
      <c r="R686" s="107" t="s">
        <v>2716</v>
      </c>
      <c r="S686" s="452"/>
      <c r="T686" s="329">
        <f>'Punten per wedstrijd'!D854</f>
        <v>0</v>
      </c>
      <c r="U686" s="452" t="s">
        <v>274</v>
      </c>
      <c r="V686" s="107" t="s">
        <v>2197</v>
      </c>
      <c r="W686" s="107"/>
      <c r="X686" s="329">
        <f>'Punten per wedstrijd'!D31</f>
        <v>6784.2500000000009</v>
      </c>
      <c r="Y686" s="452" t="s">
        <v>274</v>
      </c>
      <c r="Z686" s="284" t="s">
        <v>142</v>
      </c>
      <c r="AA686" s="107"/>
      <c r="AB686" s="329">
        <f>'Punten per wedstrijd'!D379</f>
        <v>1400.8000000000002</v>
      </c>
      <c r="AC686" s="452" t="s">
        <v>274</v>
      </c>
      <c r="AD686" s="107" t="s">
        <v>638</v>
      </c>
      <c r="AE686" s="107"/>
      <c r="AF686" s="329">
        <f>'Punten per wedstrijd'!D668</f>
        <v>659.3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107" t="s">
        <v>654</v>
      </c>
      <c r="G687" s="107"/>
      <c r="H687" s="329">
        <f>'Punten per wedstrijd'!D245</f>
        <v>6436.8</v>
      </c>
      <c r="I687" s="452" t="s">
        <v>275</v>
      </c>
      <c r="J687" s="107" t="s">
        <v>141</v>
      </c>
      <c r="K687" s="107"/>
      <c r="L687" s="329">
        <f>'Punten per wedstrijd'!D486</f>
        <v>1905.4</v>
      </c>
      <c r="M687" s="452" t="s">
        <v>275</v>
      </c>
      <c r="N687" s="285" t="s">
        <v>1661</v>
      </c>
      <c r="O687" s="107"/>
      <c r="P687" s="329">
        <f>'Punten per wedstrijd'!D729</f>
        <v>448.84999999999997</v>
      </c>
      <c r="Q687" s="452" t="s">
        <v>275</v>
      </c>
      <c r="R687" s="107" t="s">
        <v>3615</v>
      </c>
      <c r="S687" s="452"/>
      <c r="T687" s="329">
        <f>'Punten per wedstrijd'!D855</f>
        <v>0</v>
      </c>
      <c r="U687" s="452" t="s">
        <v>275</v>
      </c>
      <c r="V687" s="107" t="s">
        <v>2708</v>
      </c>
      <c r="W687" s="107"/>
      <c r="X687" s="329">
        <f>'Punten per wedstrijd'!D138</f>
        <v>6771.25</v>
      </c>
      <c r="Y687" s="452" t="s">
        <v>275</v>
      </c>
      <c r="Z687" s="107" t="s">
        <v>669</v>
      </c>
      <c r="AA687" s="107"/>
      <c r="AB687" s="329">
        <f>'Punten per wedstrijd'!D377</f>
        <v>1395.9</v>
      </c>
      <c r="AC687" s="452" t="s">
        <v>275</v>
      </c>
      <c r="AD687" s="284" t="s">
        <v>3648</v>
      </c>
      <c r="AE687" s="107"/>
      <c r="AF687" s="329">
        <f>'Punten per wedstrijd'!D600</f>
        <v>654.1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6403.8000000000011</v>
      </c>
      <c r="I688" s="452" t="s">
        <v>276</v>
      </c>
      <c r="J688" s="107" t="s">
        <v>154</v>
      </c>
      <c r="K688" s="107"/>
      <c r="L688" s="329">
        <f>'Punten per wedstrijd'!D515</f>
        <v>1901.5000000000002</v>
      </c>
      <c r="M688" s="452" t="s">
        <v>276</v>
      </c>
      <c r="N688" s="107" t="s">
        <v>2717</v>
      </c>
      <c r="O688" s="107"/>
      <c r="P688" s="329">
        <f>'Punten per wedstrijd'!D815</f>
        <v>445.2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285" t="s">
        <v>1653</v>
      </c>
      <c r="W688" s="107"/>
      <c r="X688" s="329">
        <f>'Punten per wedstrijd'!D21</f>
        <v>6765.45</v>
      </c>
      <c r="Y688" s="452" t="s">
        <v>276</v>
      </c>
      <c r="Z688" s="285" t="s">
        <v>25</v>
      </c>
      <c r="AA688" s="107"/>
      <c r="AB688" s="329">
        <f>'Punten per wedstrijd'!D361</f>
        <v>1391.8999999999999</v>
      </c>
      <c r="AC688" s="452" t="s">
        <v>276</v>
      </c>
      <c r="AD688" s="107" t="s">
        <v>154</v>
      </c>
      <c r="AE688" s="107"/>
      <c r="AF688" s="329">
        <f>'Punten per wedstrijd'!D655</f>
        <v>651.15000000000009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7" t="s">
        <v>2719</v>
      </c>
      <c r="G689" s="107"/>
      <c r="H689" s="329">
        <f>'Punten per wedstrijd'!D168</f>
        <v>6381.9999999999991</v>
      </c>
      <c r="I689" s="452" t="s">
        <v>277</v>
      </c>
      <c r="J689" s="106" t="s">
        <v>1351</v>
      </c>
      <c r="K689" s="107"/>
      <c r="L689" s="329">
        <f>'Punten per wedstrijd'!D545</f>
        <v>1896.9</v>
      </c>
      <c r="M689" s="452" t="s">
        <v>277</v>
      </c>
      <c r="N689" s="285" t="s">
        <v>1664</v>
      </c>
      <c r="O689" s="107"/>
      <c r="P689" s="329">
        <f>'Punten per wedstrijd'!D712</f>
        <v>441.6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107" t="s">
        <v>2212</v>
      </c>
      <c r="W689" s="107"/>
      <c r="X689" s="329">
        <f>'Punten per wedstrijd'!D26</f>
        <v>6764.1999999999989</v>
      </c>
      <c r="Y689" s="452" t="s">
        <v>277</v>
      </c>
      <c r="Z689" s="284" t="s">
        <v>3627</v>
      </c>
      <c r="AA689" s="107"/>
      <c r="AB689" s="329">
        <f>'Punten per wedstrijd'!D349</f>
        <v>1384.0000000000002</v>
      </c>
      <c r="AC689" s="452" t="s">
        <v>277</v>
      </c>
      <c r="AD689" s="107" t="s">
        <v>2212</v>
      </c>
      <c r="AE689" s="107"/>
      <c r="AF689" s="329">
        <f>'Punten per wedstrijd'!D586</f>
        <v>651.1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1664</v>
      </c>
      <c r="G690" s="107"/>
      <c r="H690" s="329">
        <f>'Punten per wedstrijd'!D152</f>
        <v>6365.1999999999989</v>
      </c>
      <c r="I690" s="452" t="s">
        <v>640</v>
      </c>
      <c r="J690" s="107" t="s">
        <v>2733</v>
      </c>
      <c r="K690" s="107"/>
      <c r="L690" s="329">
        <f>'Punten per wedstrijd'!D512</f>
        <v>1893.4</v>
      </c>
      <c r="M690" s="452" t="s">
        <v>640</v>
      </c>
      <c r="N690" s="107" t="s">
        <v>2733</v>
      </c>
      <c r="O690" s="107"/>
      <c r="P690" s="329">
        <f>'Punten per wedstrijd'!D792</f>
        <v>436.90000000000003</v>
      </c>
      <c r="Q690" s="452" t="s">
        <v>640</v>
      </c>
      <c r="R690" s="284" t="s">
        <v>3616</v>
      </c>
      <c r="S690" s="452"/>
      <c r="T690" s="329">
        <f>'Punten per wedstrijd'!D860</f>
        <v>0</v>
      </c>
      <c r="U690" s="452" t="s">
        <v>640</v>
      </c>
      <c r="V690" s="106" t="s">
        <v>1342</v>
      </c>
      <c r="W690" s="107"/>
      <c r="X690" s="329">
        <f>'Punten per wedstrijd'!D16</f>
        <v>6754.6</v>
      </c>
      <c r="Y690" s="452" t="s">
        <v>640</v>
      </c>
      <c r="Z690" s="284" t="s">
        <v>3648</v>
      </c>
      <c r="AA690" s="107"/>
      <c r="AB690" s="329">
        <f>'Punten per wedstrijd'!D320</f>
        <v>1352.3999999999999</v>
      </c>
      <c r="AC690" s="452" t="s">
        <v>640</v>
      </c>
      <c r="AD690" s="284" t="s">
        <v>3617</v>
      </c>
      <c r="AE690" s="107"/>
      <c r="AF690" s="329">
        <f>'Punten per wedstrijd'!D585</f>
        <v>649.69999999999993</v>
      </c>
    </row>
    <row r="691" spans="1:32" s="3" customFormat="1" ht="15.75" customHeight="1">
      <c r="A691" s="451" t="s">
        <v>641</v>
      </c>
      <c r="B691" s="107" t="s">
        <v>2718</v>
      </c>
      <c r="C691" s="107"/>
      <c r="D691" s="329">
        <f>'Punten per wedstrijd'!D1032</f>
        <v>6515.1</v>
      </c>
      <c r="E691" s="452" t="s">
        <v>641</v>
      </c>
      <c r="F691" s="107" t="s">
        <v>2717</v>
      </c>
      <c r="G691" s="107"/>
      <c r="H691" s="329">
        <f>'Punten per wedstrijd'!D255</f>
        <v>6333.1</v>
      </c>
      <c r="I691" s="452" t="s">
        <v>641</v>
      </c>
      <c r="J691" s="107" t="s">
        <v>2707</v>
      </c>
      <c r="K691" s="107"/>
      <c r="L691" s="329">
        <f>'Punten per wedstrijd'!D511</f>
        <v>1891.2000000000003</v>
      </c>
      <c r="M691" s="452" t="s">
        <v>641</v>
      </c>
      <c r="N691" s="284" t="s">
        <v>142</v>
      </c>
      <c r="O691" s="107"/>
      <c r="P691" s="329">
        <f>'Punten per wedstrijd'!D799</f>
        <v>435.5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3641</v>
      </c>
      <c r="W691" s="107"/>
      <c r="X691" s="329">
        <f>'Punten per wedstrijd'!D135</f>
        <v>6699.4500000000007</v>
      </c>
      <c r="Y691" s="452" t="s">
        <v>641</v>
      </c>
      <c r="Z691" s="107" t="s">
        <v>2212</v>
      </c>
      <c r="AA691" s="107"/>
      <c r="AB691" s="329">
        <f>'Punten per wedstrijd'!D306</f>
        <v>1349.2</v>
      </c>
      <c r="AC691" s="452" t="s">
        <v>641</v>
      </c>
      <c r="AD691" s="107" t="s">
        <v>2716</v>
      </c>
      <c r="AE691" s="107"/>
      <c r="AF691" s="329">
        <f>'Punten per wedstrijd'!D574</f>
        <v>647.75000000000011</v>
      </c>
    </row>
    <row r="692" spans="1:32" s="3" customFormat="1" ht="15.75" customHeight="1">
      <c r="A692" s="451" t="s">
        <v>642</v>
      </c>
      <c r="B692" s="284" t="s">
        <v>3622</v>
      </c>
      <c r="C692" s="107"/>
      <c r="D692" s="329">
        <f>'Punten per wedstrijd'!D1028</f>
        <v>6510.1999999999989</v>
      </c>
      <c r="E692" s="452" t="s">
        <v>642</v>
      </c>
      <c r="F692" s="285" t="s">
        <v>1653</v>
      </c>
      <c r="G692" s="107"/>
      <c r="H692" s="329">
        <f>'Punten per wedstrijd'!D161</f>
        <v>6330</v>
      </c>
      <c r="I692" s="452" t="s">
        <v>642</v>
      </c>
      <c r="J692" s="107" t="s">
        <v>668</v>
      </c>
      <c r="K692" s="107"/>
      <c r="L692" s="329">
        <f>'Punten per wedstrijd'!D498</f>
        <v>1870.8</v>
      </c>
      <c r="M692" s="452" t="s">
        <v>642</v>
      </c>
      <c r="N692" s="284" t="s">
        <v>21</v>
      </c>
      <c r="O692" s="107"/>
      <c r="P692" s="329">
        <f>'Punten per wedstrijd'!D765</f>
        <v>434.30000000000007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686</v>
      </c>
      <c r="W692" s="107"/>
      <c r="X692" s="329">
        <f>'Punten per wedstrijd'!D119</f>
        <v>6690.0499999999993</v>
      </c>
      <c r="Y692" s="452" t="s">
        <v>642</v>
      </c>
      <c r="Z692" s="107" t="s">
        <v>654</v>
      </c>
      <c r="AA692" s="107"/>
      <c r="AB692" s="329">
        <f>'Punten per wedstrijd'!D385</f>
        <v>1320.6</v>
      </c>
      <c r="AC692" s="452" t="s">
        <v>642</v>
      </c>
      <c r="AD692" s="284" t="s">
        <v>143</v>
      </c>
      <c r="AE692" s="107"/>
      <c r="AF692" s="329">
        <f>'Punten per wedstrijd'!D682</f>
        <v>645.35</v>
      </c>
    </row>
    <row r="693" spans="1:32" s="3" customFormat="1" ht="15.75" customHeight="1">
      <c r="A693" s="451" t="s">
        <v>644</v>
      </c>
      <c r="B693" s="107" t="s">
        <v>2723</v>
      </c>
      <c r="C693" s="107"/>
      <c r="D693" s="329">
        <f>'Punten per wedstrijd'!D1082</f>
        <v>6485.1</v>
      </c>
      <c r="E693" s="452" t="s">
        <v>644</v>
      </c>
      <c r="F693" s="284" t="s">
        <v>21</v>
      </c>
      <c r="G693" s="107"/>
      <c r="H693" s="329">
        <f>'Punten per wedstrijd'!D205</f>
        <v>6323.4000000000005</v>
      </c>
      <c r="I693" s="452" t="s">
        <v>644</v>
      </c>
      <c r="J693" s="284" t="s">
        <v>3638</v>
      </c>
      <c r="K693" s="107"/>
      <c r="L693" s="329">
        <f>'Punten per wedstrijd'!D537</f>
        <v>1869.1999999999998</v>
      </c>
      <c r="M693" s="452" t="s">
        <v>644</v>
      </c>
      <c r="N693" s="107" t="s">
        <v>687</v>
      </c>
      <c r="O693" s="107"/>
      <c r="P693" s="329">
        <f>'Punten per wedstrijd'!D738</f>
        <v>432.3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3637</v>
      </c>
      <c r="W693" s="107"/>
      <c r="X693" s="329">
        <f>'Punten per wedstrijd'!D113</f>
        <v>6679.85</v>
      </c>
      <c r="Y693" s="452" t="s">
        <v>644</v>
      </c>
      <c r="Z693" s="107" t="s">
        <v>2724</v>
      </c>
      <c r="AA693" s="107"/>
      <c r="AB693" s="329">
        <f>'Punten per wedstrijd'!D322</f>
        <v>1319.6</v>
      </c>
      <c r="AC693" s="452" t="s">
        <v>644</v>
      </c>
      <c r="AD693" s="285" t="s">
        <v>1671</v>
      </c>
      <c r="AE693" s="107"/>
      <c r="AF693" s="329">
        <f>'Punten per wedstrijd'!D689</f>
        <v>636.69999999999982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2216</v>
      </c>
      <c r="G694" s="107"/>
      <c r="H694" s="329">
        <f>'Punten per wedstrijd'!D184</f>
        <v>6294.25</v>
      </c>
      <c r="I694" s="452" t="s">
        <v>650</v>
      </c>
      <c r="J694" s="284" t="s">
        <v>3641</v>
      </c>
      <c r="K694" s="107"/>
      <c r="L694" s="329">
        <f>'Punten per wedstrijd'!D555</f>
        <v>1869.6000000000001</v>
      </c>
      <c r="M694" s="452" t="s">
        <v>650</v>
      </c>
      <c r="N694" s="285" t="s">
        <v>1753</v>
      </c>
      <c r="O694" s="107"/>
      <c r="P694" s="329">
        <f>'Punten per wedstrijd'!D807</f>
        <v>429.3</v>
      </c>
      <c r="Q694" s="452" t="s">
        <v>650</v>
      </c>
      <c r="R694" s="284" t="s">
        <v>3618</v>
      </c>
      <c r="S694" s="452"/>
      <c r="T694" s="329">
        <f>'Punten per wedstrijd'!D867</f>
        <v>0</v>
      </c>
      <c r="U694" s="452" t="s">
        <v>650</v>
      </c>
      <c r="V694" s="107" t="s">
        <v>687</v>
      </c>
      <c r="W694" s="107"/>
      <c r="X694" s="329">
        <f>'Punten per wedstrijd'!D38</f>
        <v>6639.0999999999995</v>
      </c>
      <c r="Y694" s="452" t="s">
        <v>650</v>
      </c>
      <c r="Z694" s="107" t="s">
        <v>2710</v>
      </c>
      <c r="AA694" s="107"/>
      <c r="AB694" s="329">
        <f>'Punten per wedstrijd'!D334</f>
        <v>1304.5999999999999</v>
      </c>
      <c r="AC694" s="452" t="s">
        <v>650</v>
      </c>
      <c r="AD694" s="107" t="s">
        <v>654</v>
      </c>
      <c r="AE694" s="107"/>
      <c r="AF694" s="329">
        <f>'Punten per wedstrijd'!D665</f>
        <v>634.90000000000009</v>
      </c>
    </row>
    <row r="695" spans="1:32" s="3" customFormat="1" ht="15.75" customHeight="1">
      <c r="A695" s="451" t="s">
        <v>652</v>
      </c>
      <c r="B695" s="107" t="s">
        <v>2708</v>
      </c>
      <c r="C695" s="107"/>
      <c r="D695" s="329">
        <f>'Punten per wedstrijd'!D1118</f>
        <v>6466.6</v>
      </c>
      <c r="E695" s="452" t="s">
        <v>652</v>
      </c>
      <c r="F695" s="284" t="s">
        <v>3617</v>
      </c>
      <c r="G695" s="107"/>
      <c r="H695" s="329">
        <f>'Punten per wedstrijd'!D165</f>
        <v>6272.9000000000005</v>
      </c>
      <c r="I695" s="452" t="s">
        <v>652</v>
      </c>
      <c r="J695" s="107" t="s">
        <v>683</v>
      </c>
      <c r="K695" s="107"/>
      <c r="L695" s="329">
        <f>'Punten per wedstrijd'!D521</f>
        <v>1865.7999999999997</v>
      </c>
      <c r="M695" s="452" t="s">
        <v>652</v>
      </c>
      <c r="N695" s="107" t="s">
        <v>2732</v>
      </c>
      <c r="O695" s="107"/>
      <c r="P695" s="329">
        <f>'Punten per wedstrijd'!D758</f>
        <v>426.20000000000005</v>
      </c>
      <c r="Q695" s="452" t="s">
        <v>652</v>
      </c>
      <c r="R695" s="107" t="s">
        <v>2719</v>
      </c>
      <c r="S695" s="452"/>
      <c r="T695" s="329">
        <f>'Punten per wedstrijd'!D868</f>
        <v>0</v>
      </c>
      <c r="U695" s="452" t="s">
        <v>652</v>
      </c>
      <c r="V695" s="107" t="s">
        <v>2220</v>
      </c>
      <c r="W695" s="107"/>
      <c r="X695" s="329">
        <f>'Punten per wedstrijd'!D53</f>
        <v>6632.1000000000013</v>
      </c>
      <c r="Y695" s="452" t="s">
        <v>652</v>
      </c>
      <c r="Z695" s="285" t="s">
        <v>37</v>
      </c>
      <c r="AA695" s="107"/>
      <c r="AB695" s="329">
        <f>'Punten per wedstrijd'!D401</f>
        <v>1298.8500000000001</v>
      </c>
      <c r="AC695" s="452" t="s">
        <v>652</v>
      </c>
      <c r="AD695" s="107" t="s">
        <v>2711</v>
      </c>
      <c r="AE695" s="107"/>
      <c r="AF695" s="329">
        <f>'Punten per wedstrijd'!D642</f>
        <v>631.20000000000016</v>
      </c>
    </row>
    <row r="696" spans="1:32" s="3" customFormat="1" ht="15.75" customHeight="1">
      <c r="A696" s="451" t="s">
        <v>655</v>
      </c>
      <c r="B696" s="107" t="s">
        <v>2720</v>
      </c>
      <c r="C696" s="107"/>
      <c r="D696" s="329">
        <f>'Punten per wedstrijd'!D1104</f>
        <v>6456.7999999999993</v>
      </c>
      <c r="E696" s="452" t="s">
        <v>655</v>
      </c>
      <c r="F696" s="107" t="s">
        <v>682</v>
      </c>
      <c r="G696" s="107"/>
      <c r="H696" s="329">
        <f>'Punten per wedstrijd'!D230</f>
        <v>6224.7</v>
      </c>
      <c r="I696" s="452" t="s">
        <v>655</v>
      </c>
      <c r="J696" s="106" t="s">
        <v>1345</v>
      </c>
      <c r="K696" s="107"/>
      <c r="L696" s="329">
        <f>'Punten per wedstrijd'!D504</f>
        <v>1863.8</v>
      </c>
      <c r="M696" s="452" t="s">
        <v>655</v>
      </c>
      <c r="N696" s="107" t="s">
        <v>2722</v>
      </c>
      <c r="O696" s="107"/>
      <c r="P696" s="329">
        <f>'Punten per wedstrijd'!D798</f>
        <v>424.7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107" t="s">
        <v>2712</v>
      </c>
      <c r="W696" s="107"/>
      <c r="X696" s="329">
        <f>'Punten per wedstrijd'!D85</f>
        <v>6621.6500000000005</v>
      </c>
      <c r="Y696" s="452" t="s">
        <v>655</v>
      </c>
      <c r="Z696" s="284" t="s">
        <v>143</v>
      </c>
      <c r="AA696" s="107"/>
      <c r="AB696" s="329">
        <f>'Punten per wedstrijd'!D402</f>
        <v>1286.4000000000001</v>
      </c>
      <c r="AC696" s="452" t="s">
        <v>655</v>
      </c>
      <c r="AD696" s="285" t="s">
        <v>17</v>
      </c>
      <c r="AE696" s="107"/>
      <c r="AF696" s="329">
        <f>'Punten per wedstrijd'!D607</f>
        <v>628.80000000000007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3622</v>
      </c>
      <c r="G697" s="107"/>
      <c r="H697" s="329">
        <f>'Punten per wedstrijd'!D188</f>
        <v>6222.5999999999995</v>
      </c>
      <c r="I697" s="452" t="s">
        <v>656</v>
      </c>
      <c r="J697" s="107" t="s">
        <v>2195</v>
      </c>
      <c r="K697" s="107"/>
      <c r="L697" s="329">
        <f>'Punten per wedstrijd'!D429</f>
        <v>1855.9499999999998</v>
      </c>
      <c r="M697" s="452" t="s">
        <v>656</v>
      </c>
      <c r="N697" s="107" t="s">
        <v>2200</v>
      </c>
      <c r="O697" s="107"/>
      <c r="P697" s="329">
        <f>'Punten per wedstrijd'!D756</f>
        <v>421.59999999999991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2209</v>
      </c>
      <c r="W697" s="107"/>
      <c r="X697" s="329">
        <f>'Punten per wedstrijd'!D77</f>
        <v>6617.65</v>
      </c>
      <c r="Y697" s="452" t="s">
        <v>656</v>
      </c>
      <c r="Z697" s="106" t="s">
        <v>1351</v>
      </c>
      <c r="AA697" s="107"/>
      <c r="AB697" s="329">
        <f>'Punten per wedstrijd'!D405</f>
        <v>1275.8000000000002</v>
      </c>
      <c r="AC697" s="452" t="s">
        <v>656</v>
      </c>
      <c r="AD697" s="107" t="s">
        <v>2712</v>
      </c>
      <c r="AE697" s="107"/>
      <c r="AF697" s="329">
        <f>'Punten per wedstrijd'!D645</f>
        <v>626.70000000000016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107" t="s">
        <v>2711</v>
      </c>
      <c r="G698" s="107"/>
      <c r="H698" s="329">
        <f>'Punten per wedstrijd'!D222</f>
        <v>6169.0000000000009</v>
      </c>
      <c r="I698" s="452" t="s">
        <v>659</v>
      </c>
      <c r="J698" s="284" t="s">
        <v>143</v>
      </c>
      <c r="K698" s="107"/>
      <c r="L698" s="329">
        <f>'Punten per wedstrijd'!D542</f>
        <v>1852.9499999999996</v>
      </c>
      <c r="M698" s="452" t="s">
        <v>659</v>
      </c>
      <c r="N698" s="107" t="s">
        <v>2714</v>
      </c>
      <c r="O698" s="107"/>
      <c r="P698" s="329">
        <f>'Punten per wedstrijd'!D763</f>
        <v>421.40000000000003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3617</v>
      </c>
      <c r="W698" s="107"/>
      <c r="X698" s="329">
        <f>'Punten per wedstrijd'!D25</f>
        <v>6567.9500000000007</v>
      </c>
      <c r="Y698" s="452" t="s">
        <v>659</v>
      </c>
      <c r="Z698" s="106" t="s">
        <v>1342</v>
      </c>
      <c r="AA698" s="107"/>
      <c r="AB698" s="329">
        <f>'Punten per wedstrijd'!D296</f>
        <v>1275.3000000000002</v>
      </c>
      <c r="AC698" s="452" t="s">
        <v>659</v>
      </c>
      <c r="AD698" s="106" t="s">
        <v>1344</v>
      </c>
      <c r="AE698" s="107"/>
      <c r="AF698" s="329">
        <f>'Punten per wedstrijd'!D593</f>
        <v>620.99999999999989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107" t="s">
        <v>638</v>
      </c>
      <c r="G699" s="107"/>
      <c r="H699" s="329">
        <f>'Punten per wedstrijd'!D248</f>
        <v>6149.1</v>
      </c>
      <c r="I699" s="452" t="s">
        <v>661</v>
      </c>
      <c r="J699" s="285" t="s">
        <v>1653</v>
      </c>
      <c r="K699" s="107"/>
      <c r="L699" s="329">
        <f>'Punten per wedstrijd'!D441</f>
        <v>1846.1000000000001</v>
      </c>
      <c r="M699" s="452" t="s">
        <v>661</v>
      </c>
      <c r="N699" s="107" t="s">
        <v>2217</v>
      </c>
      <c r="O699" s="107"/>
      <c r="P699" s="329">
        <f>'Punten per wedstrijd'!D832</f>
        <v>415.1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4" t="s">
        <v>3634</v>
      </c>
      <c r="W699" s="107"/>
      <c r="X699" s="329">
        <f>'Punten per wedstrijd'!D94</f>
        <v>6530.4499999999989</v>
      </c>
      <c r="Y699" s="452" t="s">
        <v>661</v>
      </c>
      <c r="Z699" s="284" t="s">
        <v>3622</v>
      </c>
      <c r="AA699" s="107"/>
      <c r="AB699" s="329">
        <f>'Punten per wedstrijd'!D328</f>
        <v>1275.0999999999999</v>
      </c>
      <c r="AC699" s="452" t="s">
        <v>661</v>
      </c>
      <c r="AD699" s="107" t="s">
        <v>669</v>
      </c>
      <c r="AE699" s="107"/>
      <c r="AF699" s="329">
        <f>'Punten per wedstrijd'!D657</f>
        <v>619.79999999999995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1654</v>
      </c>
      <c r="G700" s="107"/>
      <c r="H700" s="329">
        <f>'Punten per wedstrijd'!D186</f>
        <v>6128.0999999999995</v>
      </c>
      <c r="I700" s="452" t="s">
        <v>666</v>
      </c>
      <c r="J700" s="284" t="s">
        <v>3617</v>
      </c>
      <c r="K700" s="107"/>
      <c r="L700" s="329">
        <f>'Punten per wedstrijd'!D445</f>
        <v>1834.2</v>
      </c>
      <c r="M700" s="452" t="s">
        <v>666</v>
      </c>
      <c r="N700" s="107" t="s">
        <v>2727</v>
      </c>
      <c r="O700" s="107"/>
      <c r="P700" s="329">
        <f>'Punten per wedstrijd'!D837</f>
        <v>413.75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2711</v>
      </c>
      <c r="W700" s="107"/>
      <c r="X700" s="329">
        <f>'Punten per wedstrijd'!D82</f>
        <v>6507.05</v>
      </c>
      <c r="Y700" s="452" t="s">
        <v>666</v>
      </c>
      <c r="Z700" s="285" t="s">
        <v>1657</v>
      </c>
      <c r="AA700" s="107"/>
      <c r="AB700" s="329">
        <f>'Punten per wedstrijd'!D285</f>
        <v>1271.9999999999998</v>
      </c>
      <c r="AC700" s="452" t="s">
        <v>666</v>
      </c>
      <c r="AD700" s="107" t="s">
        <v>2714</v>
      </c>
      <c r="AE700" s="107"/>
      <c r="AF700" s="329">
        <f>'Punten per wedstrijd'!D623</f>
        <v>618.49999999999989</v>
      </c>
    </row>
    <row r="701" spans="1:32" s="3" customFormat="1" ht="15.75" customHeight="1">
      <c r="A701" s="451" t="s">
        <v>670</v>
      </c>
      <c r="B701" s="107" t="s">
        <v>2714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6095.5999999999995</v>
      </c>
      <c r="I701" s="452" t="s">
        <v>670</v>
      </c>
      <c r="J701" s="107" t="s">
        <v>2716</v>
      </c>
      <c r="K701" s="107"/>
      <c r="L701" s="329">
        <f>'Punten per wedstrijd'!D434</f>
        <v>1828.5999999999995</v>
      </c>
      <c r="M701" s="452" t="s">
        <v>670</v>
      </c>
      <c r="N701" s="107" t="s">
        <v>2216</v>
      </c>
      <c r="O701" s="107"/>
      <c r="P701" s="329">
        <f>'Punten per wedstrijd'!D744</f>
        <v>412.7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2719</v>
      </c>
      <c r="W701" s="107"/>
      <c r="X701" s="329">
        <f>'Punten per wedstrijd'!D28</f>
        <v>6475.05</v>
      </c>
      <c r="Y701" s="452" t="s">
        <v>670</v>
      </c>
      <c r="Z701" s="107" t="s">
        <v>2722</v>
      </c>
      <c r="AA701" s="107"/>
      <c r="AB701" s="329">
        <f>'Punten per wedstrijd'!D378</f>
        <v>1266.4999999999998</v>
      </c>
      <c r="AC701" s="452" t="s">
        <v>670</v>
      </c>
      <c r="AD701" s="284" t="s">
        <v>3627</v>
      </c>
      <c r="AE701" s="107"/>
      <c r="AF701" s="329">
        <f>'Punten per wedstrijd'!D629</f>
        <v>617.30000000000007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1649</v>
      </c>
      <c r="G702" s="107"/>
      <c r="H702" s="329">
        <f>'Punten per wedstrijd'!D249</f>
        <v>6065.2499999999991</v>
      </c>
      <c r="I702" s="452" t="s">
        <v>671</v>
      </c>
      <c r="J702" s="106" t="s">
        <v>1344</v>
      </c>
      <c r="K702" s="107"/>
      <c r="L702" s="329">
        <f>'Punten per wedstrijd'!D453</f>
        <v>1825</v>
      </c>
      <c r="M702" s="452" t="s">
        <v>671</v>
      </c>
      <c r="N702" s="107" t="s">
        <v>2710</v>
      </c>
      <c r="O702" s="107"/>
      <c r="P702" s="329">
        <f>'Punten per wedstrijd'!D754</f>
        <v>411.7000000000001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3616</v>
      </c>
      <c r="W702" s="107"/>
      <c r="X702" s="329">
        <f>'Punten per wedstrijd'!D20</f>
        <v>6448.9000000000005</v>
      </c>
      <c r="Y702" s="452" t="s">
        <v>671</v>
      </c>
      <c r="Z702" s="284" t="s">
        <v>3631</v>
      </c>
      <c r="AA702" s="107"/>
      <c r="AB702" s="329">
        <f>'Punten per wedstrijd'!D366</f>
        <v>1257.4000000000001</v>
      </c>
      <c r="AC702" s="452" t="s">
        <v>671</v>
      </c>
      <c r="AD702" s="106" t="s">
        <v>1351</v>
      </c>
      <c r="AE702" s="107"/>
      <c r="AF702" s="329">
        <f>'Punten per wedstrijd'!D685</f>
        <v>615.20000000000016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5" t="s">
        <v>15</v>
      </c>
      <c r="G703" s="107"/>
      <c r="H703" s="329">
        <f>'Punten per wedstrijd'!D181</f>
        <v>6045.4000000000015</v>
      </c>
      <c r="I703" s="452" t="s">
        <v>672</v>
      </c>
      <c r="J703" s="284" t="s">
        <v>3634</v>
      </c>
      <c r="K703" s="107"/>
      <c r="L703" s="329">
        <f>'Punten per wedstrijd'!D514</f>
        <v>1811.4499999999998</v>
      </c>
      <c r="M703" s="452" t="s">
        <v>672</v>
      </c>
      <c r="N703" s="284" t="s">
        <v>3648</v>
      </c>
      <c r="O703" s="107"/>
      <c r="P703" s="329">
        <f>'Punten per wedstrijd'!D740</f>
        <v>410</v>
      </c>
      <c r="Q703" s="452" t="s">
        <v>672</v>
      </c>
      <c r="R703" s="284" t="s">
        <v>3619</v>
      </c>
      <c r="S703" s="452"/>
      <c r="T703" s="329">
        <f>'Punten per wedstrijd'!D877</f>
        <v>0</v>
      </c>
      <c r="U703" s="452" t="s">
        <v>672</v>
      </c>
      <c r="V703" s="284" t="s">
        <v>3614</v>
      </c>
      <c r="W703" s="107"/>
      <c r="X703" s="329">
        <f>'Punten per wedstrijd'!D13</f>
        <v>6443.9000000000005</v>
      </c>
      <c r="Y703" s="452" t="s">
        <v>672</v>
      </c>
      <c r="Z703" s="107" t="s">
        <v>639</v>
      </c>
      <c r="AA703" s="107"/>
      <c r="AB703" s="329">
        <f>'Punten per wedstrijd'!D319</f>
        <v>1250.8</v>
      </c>
      <c r="AC703" s="452" t="s">
        <v>672</v>
      </c>
      <c r="AD703" s="284" t="s">
        <v>3638</v>
      </c>
      <c r="AE703" s="107"/>
      <c r="AF703" s="329">
        <f>'Punten per wedstrijd'!D677</f>
        <v>604.29999999999995</v>
      </c>
    </row>
    <row r="704" spans="1:32" s="3" customFormat="1" ht="15.75" customHeight="1">
      <c r="A704" s="451" t="s">
        <v>677</v>
      </c>
      <c r="B704" s="284" t="s">
        <v>3620</v>
      </c>
      <c r="C704" s="107"/>
      <c r="D704" s="329">
        <f>'Punten per wedstrijd'!D1023</f>
        <v>6395.9</v>
      </c>
      <c r="E704" s="452" t="s">
        <v>677</v>
      </c>
      <c r="F704" s="107" t="s">
        <v>2710</v>
      </c>
      <c r="G704" s="107"/>
      <c r="H704" s="329">
        <f>'Punten per wedstrijd'!D194</f>
        <v>6030.5999999999995</v>
      </c>
      <c r="I704" s="452" t="s">
        <v>677</v>
      </c>
      <c r="J704" s="107" t="s">
        <v>3630</v>
      </c>
      <c r="K704" s="107"/>
      <c r="L704" s="329">
        <f>'Punten per wedstrijd'!D499</f>
        <v>1807.3</v>
      </c>
      <c r="M704" s="452" t="s">
        <v>677</v>
      </c>
      <c r="N704" s="107" t="s">
        <v>654</v>
      </c>
      <c r="O704" s="107"/>
      <c r="P704" s="329">
        <f>'Punten per wedstrijd'!D805</f>
        <v>407.79999999999995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106" t="s">
        <v>1337</v>
      </c>
      <c r="W704" s="107"/>
      <c r="X704" s="329">
        <f>'Punten per wedstrijd'!D8</f>
        <v>6434.2</v>
      </c>
      <c r="Y704" s="452" t="s">
        <v>677</v>
      </c>
      <c r="Z704" s="284" t="s">
        <v>3624</v>
      </c>
      <c r="AA704" s="107"/>
      <c r="AB704" s="329">
        <f>'Punten per wedstrijd'!D335</f>
        <v>1250.3</v>
      </c>
      <c r="AC704" s="452" t="s">
        <v>677</v>
      </c>
      <c r="AD704" s="285" t="s">
        <v>1</v>
      </c>
      <c r="AE704" s="107"/>
      <c r="AF704" s="329">
        <f>'Punten per wedstrijd'!D570</f>
        <v>602.19999999999993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5" t="s">
        <v>37</v>
      </c>
      <c r="G705" s="107"/>
      <c r="H705" s="329">
        <f>'Punten per wedstrijd'!D261</f>
        <v>5994.8499999999995</v>
      </c>
      <c r="I705" s="452" t="s">
        <v>685</v>
      </c>
      <c r="J705" s="107" t="s">
        <v>2712</v>
      </c>
      <c r="K705" s="107"/>
      <c r="L705" s="329">
        <f>'Punten per wedstrijd'!D505</f>
        <v>1786.8</v>
      </c>
      <c r="M705" s="452" t="s">
        <v>685</v>
      </c>
      <c r="N705" s="285" t="s">
        <v>1654</v>
      </c>
      <c r="O705" s="107"/>
      <c r="P705" s="329">
        <f>'Punten per wedstrijd'!D746</f>
        <v>406.8</v>
      </c>
      <c r="Q705" s="452" t="s">
        <v>685</v>
      </c>
      <c r="R705" s="284" t="s">
        <v>3648</v>
      </c>
      <c r="S705" s="452"/>
      <c r="T705" s="329">
        <f>'Punten per wedstrijd'!D880</f>
        <v>0</v>
      </c>
      <c r="U705" s="452" t="s">
        <v>685</v>
      </c>
      <c r="V705" s="107" t="s">
        <v>2724</v>
      </c>
      <c r="W705" s="107"/>
      <c r="X705" s="329">
        <f>'Punten per wedstrijd'!D42</f>
        <v>6423.3500000000013</v>
      </c>
      <c r="Y705" s="452" t="s">
        <v>685</v>
      </c>
      <c r="Z705" s="107" t="s">
        <v>2715</v>
      </c>
      <c r="AA705" s="107"/>
      <c r="AB705" s="329">
        <f>'Punten per wedstrijd'!D316</f>
        <v>1245.8999999999999</v>
      </c>
      <c r="AC705" s="452" t="s">
        <v>685</v>
      </c>
      <c r="AD705" s="107" t="s">
        <v>700</v>
      </c>
      <c r="AE705" s="107"/>
      <c r="AF705" s="329">
        <f>'Punten per wedstrijd'!D624</f>
        <v>601.20000000000005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284" t="s">
        <v>3625</v>
      </c>
      <c r="G706" s="107"/>
      <c r="H706" s="329">
        <f>'Punten per wedstrijd'!D197</f>
        <v>5957.6</v>
      </c>
      <c r="I706" s="452" t="s">
        <v>689</v>
      </c>
      <c r="J706" s="107" t="s">
        <v>2706</v>
      </c>
      <c r="K706" s="107"/>
      <c r="L706" s="329">
        <f>'Punten per wedstrijd'!D439</f>
        <v>1784.9</v>
      </c>
      <c r="M706" s="452" t="s">
        <v>689</v>
      </c>
      <c r="N706" s="107" t="s">
        <v>2728</v>
      </c>
      <c r="O706" s="107"/>
      <c r="P706" s="329">
        <f>'Punten per wedstrijd'!D833</f>
        <v>406.40000000000009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107" t="s">
        <v>651</v>
      </c>
      <c r="W706" s="107"/>
      <c r="X706" s="329">
        <f>'Punten per wedstrijd'!D89</f>
        <v>6398.6</v>
      </c>
      <c r="Y706" s="452" t="s">
        <v>689</v>
      </c>
      <c r="Z706" s="284" t="s">
        <v>3632</v>
      </c>
      <c r="AA706" s="107"/>
      <c r="AB706" s="329">
        <f>'Punten per wedstrijd'!D367</f>
        <v>1242.3</v>
      </c>
      <c r="AC706" s="452" t="s">
        <v>689</v>
      </c>
      <c r="AD706" s="107" t="s">
        <v>2725</v>
      </c>
      <c r="AE706" s="107"/>
      <c r="AF706" s="329">
        <f>'Punten per wedstrijd'!D630</f>
        <v>594.29999999999995</v>
      </c>
    </row>
    <row r="707" spans="1:32" s="3" customFormat="1" ht="15.75" customHeight="1">
      <c r="A707" s="451" t="s">
        <v>690</v>
      </c>
      <c r="B707" s="284" t="s">
        <v>3627</v>
      </c>
      <c r="C707" s="107"/>
      <c r="D707" s="329">
        <f>'Punten per wedstrijd'!D1049</f>
        <v>6297.4000000000015</v>
      </c>
      <c r="E707" s="452" t="s">
        <v>690</v>
      </c>
      <c r="F707" s="106" t="s">
        <v>1349</v>
      </c>
      <c r="G707" s="107"/>
      <c r="H707" s="329">
        <f>'Punten per wedstrijd'!D240</f>
        <v>5942.0000000000009</v>
      </c>
      <c r="I707" s="452" t="s">
        <v>690</v>
      </c>
      <c r="J707" s="107" t="s">
        <v>2729</v>
      </c>
      <c r="K707" s="107"/>
      <c r="L707" s="329">
        <f>'Punten per wedstrijd'!D556</f>
        <v>1773.6999999999998</v>
      </c>
      <c r="M707" s="452" t="s">
        <v>690</v>
      </c>
      <c r="N707" s="284" t="s">
        <v>3617</v>
      </c>
      <c r="O707" s="107"/>
      <c r="P707" s="329">
        <f>'Punten per wedstrijd'!D725</f>
        <v>406.09999999999997</v>
      </c>
      <c r="Q707" s="452" t="s">
        <v>690</v>
      </c>
      <c r="R707" s="107" t="s">
        <v>2724</v>
      </c>
      <c r="S707" s="452"/>
      <c r="T707" s="329">
        <f>'Punten per wedstrijd'!D882</f>
        <v>0</v>
      </c>
      <c r="U707" s="452" t="s">
        <v>690</v>
      </c>
      <c r="V707" s="285" t="s">
        <v>2325</v>
      </c>
      <c r="W707" s="107"/>
      <c r="X707" s="329">
        <f>'Punten per wedstrijd'!D61</f>
        <v>6398.5999999999995</v>
      </c>
      <c r="Y707" s="452" t="s">
        <v>690</v>
      </c>
      <c r="Z707" s="107" t="s">
        <v>154</v>
      </c>
      <c r="AA707" s="107"/>
      <c r="AB707" s="329">
        <f>'Punten per wedstrijd'!D375</f>
        <v>1240.4000000000001</v>
      </c>
      <c r="AC707" s="452" t="s">
        <v>690</v>
      </c>
      <c r="AD707" s="107" t="s">
        <v>2731</v>
      </c>
      <c r="AE707" s="107"/>
      <c r="AF707" s="329">
        <f>'Punten per wedstrijd'!D620</f>
        <v>591.20000000000005</v>
      </c>
    </row>
    <row r="708" spans="1:32" s="3" customFormat="1" ht="15.75" customHeight="1">
      <c r="A708" s="451" t="s">
        <v>691</v>
      </c>
      <c r="B708" s="284" t="s">
        <v>3632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5919.6000000000013</v>
      </c>
      <c r="I708" s="452" t="s">
        <v>691</v>
      </c>
      <c r="J708" s="107" t="s">
        <v>687</v>
      </c>
      <c r="K708" s="107"/>
      <c r="L708" s="329">
        <f>'Punten per wedstrijd'!D458</f>
        <v>1756.1999999999998</v>
      </c>
      <c r="M708" s="452" t="s">
        <v>691</v>
      </c>
      <c r="N708" s="284" t="s">
        <v>3619</v>
      </c>
      <c r="O708" s="107"/>
      <c r="P708" s="329">
        <f>'Punten per wedstrijd'!D737</f>
        <v>405.55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667</v>
      </c>
      <c r="W708" s="107"/>
      <c r="X708" s="329">
        <f>'Punten per wedstrijd'!D75</f>
        <v>6396.05</v>
      </c>
      <c r="Y708" s="452" t="s">
        <v>691</v>
      </c>
      <c r="Z708" s="107" t="s">
        <v>2712</v>
      </c>
      <c r="AA708" s="107"/>
      <c r="AB708" s="329">
        <f>'Punten per wedstrijd'!D365</f>
        <v>1235.0000000000002</v>
      </c>
      <c r="AC708" s="452" t="s">
        <v>691</v>
      </c>
      <c r="AD708" s="284" t="s">
        <v>3632</v>
      </c>
      <c r="AE708" s="107"/>
      <c r="AF708" s="329">
        <f>'Punten per wedstrijd'!D647</f>
        <v>590.79999999999995</v>
      </c>
    </row>
    <row r="709" spans="1:32" s="3" customFormat="1" ht="15.75" customHeight="1">
      <c r="A709" s="451" t="s">
        <v>697</v>
      </c>
      <c r="B709" s="107" t="s">
        <v>3626</v>
      </c>
      <c r="C709" s="107"/>
      <c r="D709" s="329">
        <f>'Punten per wedstrijd'!D1042</f>
        <v>6287.7999999999984</v>
      </c>
      <c r="E709" s="452" t="s">
        <v>697</v>
      </c>
      <c r="F709" s="284" t="s">
        <v>3629</v>
      </c>
      <c r="G709" s="107"/>
      <c r="H709" s="329">
        <f>'Punten per wedstrijd'!D214</f>
        <v>5918.5000000000009</v>
      </c>
      <c r="I709" s="452" t="s">
        <v>697</v>
      </c>
      <c r="J709" s="107" t="s">
        <v>2722</v>
      </c>
      <c r="K709" s="107"/>
      <c r="L709" s="329">
        <f>'Punten per wedstrijd'!D518</f>
        <v>1752.7999999999997</v>
      </c>
      <c r="M709" s="452" t="s">
        <v>697</v>
      </c>
      <c r="N709" s="284" t="s">
        <v>3625</v>
      </c>
      <c r="O709" s="107"/>
      <c r="P709" s="329">
        <f>'Punten per wedstrijd'!D757</f>
        <v>403.09999999999997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2732</v>
      </c>
      <c r="W709" s="107"/>
      <c r="X709" s="329">
        <f>'Punten per wedstrijd'!D58</f>
        <v>6381.7000000000007</v>
      </c>
      <c r="Y709" s="452" t="s">
        <v>697</v>
      </c>
      <c r="Z709" s="107" t="s">
        <v>162</v>
      </c>
      <c r="AA709" s="107"/>
      <c r="AB709" s="329">
        <f>'Punten per wedstrijd'!D329</f>
        <v>1232.5</v>
      </c>
      <c r="AC709" s="452" t="s">
        <v>697</v>
      </c>
      <c r="AD709" s="285" t="s">
        <v>1654</v>
      </c>
      <c r="AE709" s="107"/>
      <c r="AF709" s="329">
        <f>'Punten per wedstrijd'!D606</f>
        <v>590.69999999999993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5913.0000000000009</v>
      </c>
      <c r="I710" s="452" t="s">
        <v>698</v>
      </c>
      <c r="J710" s="284" t="s">
        <v>3648</v>
      </c>
      <c r="K710" s="107"/>
      <c r="L710" s="329">
        <f>'Punten per wedstrijd'!D460</f>
        <v>1752.1000000000001</v>
      </c>
      <c r="M710" s="452" t="s">
        <v>698</v>
      </c>
      <c r="N710" s="107" t="s">
        <v>2709</v>
      </c>
      <c r="O710" s="107"/>
      <c r="P710" s="329">
        <f>'Punten per wedstrijd'!D831</f>
        <v>402.4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284" t="s">
        <v>3640</v>
      </c>
      <c r="W710" s="107"/>
      <c r="X710" s="329">
        <f>'Punten per wedstrijd'!D127</f>
        <v>6378.7499999999991</v>
      </c>
      <c r="Y710" s="452" t="s">
        <v>698</v>
      </c>
      <c r="Z710" s="107" t="s">
        <v>638</v>
      </c>
      <c r="AA710" s="107"/>
      <c r="AB710" s="329">
        <f>'Punten per wedstrijd'!D388</f>
        <v>1224.8000000000002</v>
      </c>
      <c r="AC710" s="452" t="s">
        <v>698</v>
      </c>
      <c r="AD710" s="106" t="s">
        <v>1342</v>
      </c>
      <c r="AE710" s="107"/>
      <c r="AF710" s="329">
        <f>'Punten per wedstrijd'!D576</f>
        <v>589.6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7" t="s">
        <v>669</v>
      </c>
      <c r="G711" s="107"/>
      <c r="H711" s="329">
        <f>'Punten per wedstrijd'!D237</f>
        <v>5800.6000000000013</v>
      </c>
      <c r="I711" s="452" t="s">
        <v>699</v>
      </c>
      <c r="J711" s="107" t="s">
        <v>2711</v>
      </c>
      <c r="K711" s="107"/>
      <c r="L711" s="329">
        <f>'Punten per wedstrijd'!D502</f>
        <v>1745.0999999999997</v>
      </c>
      <c r="M711" s="452" t="s">
        <v>699</v>
      </c>
      <c r="N711" s="285" t="s">
        <v>25</v>
      </c>
      <c r="O711" s="107"/>
      <c r="P711" s="329">
        <f>'Punten per wedstrijd'!D781</f>
        <v>401</v>
      </c>
      <c r="Q711" s="452" t="s">
        <v>699</v>
      </c>
      <c r="R711" s="284" t="s">
        <v>3622</v>
      </c>
      <c r="S711" s="452"/>
      <c r="T711" s="329">
        <f>'Punten per wedstrijd'!D888</f>
        <v>0</v>
      </c>
      <c r="U711" s="452" t="s">
        <v>699</v>
      </c>
      <c r="V711" s="284" t="s">
        <v>3629</v>
      </c>
      <c r="W711" s="107"/>
      <c r="X711" s="329">
        <f>'Punten per wedstrijd'!D74</f>
        <v>6376.1499999999987</v>
      </c>
      <c r="Y711" s="452" t="s">
        <v>699</v>
      </c>
      <c r="Z711" s="106" t="s">
        <v>1337</v>
      </c>
      <c r="AA711" s="107"/>
      <c r="AB711" s="329">
        <f>'Punten per wedstrijd'!D288</f>
        <v>1224.5</v>
      </c>
      <c r="AC711" s="452" t="s">
        <v>699</v>
      </c>
      <c r="AD711" s="107" t="s">
        <v>687</v>
      </c>
      <c r="AE711" s="107"/>
      <c r="AF711" s="329">
        <f>'Punten per wedstrijd'!D598</f>
        <v>587.64999999999986</v>
      </c>
    </row>
    <row r="712" spans="1:32" s="3" customFormat="1" ht="15.75" customHeight="1">
      <c r="A712" s="451" t="s">
        <v>701</v>
      </c>
      <c r="B712" s="284" t="s">
        <v>3617</v>
      </c>
      <c r="C712" s="107"/>
      <c r="D712" s="329">
        <f>'Punten per wedstrijd'!D1005</f>
        <v>6240.6999999999989</v>
      </c>
      <c r="E712" s="452" t="s">
        <v>701</v>
      </c>
      <c r="F712" s="107" t="s">
        <v>2708</v>
      </c>
      <c r="G712" s="107"/>
      <c r="H712" s="329">
        <f>'Punten per wedstrijd'!D278</f>
        <v>5759.7000000000016</v>
      </c>
      <c r="I712" s="452" t="s">
        <v>701</v>
      </c>
      <c r="J712" s="107" t="s">
        <v>153</v>
      </c>
      <c r="K712" s="107"/>
      <c r="L712" s="329">
        <f>'Punten per wedstrijd'!D443</f>
        <v>1741.6999999999998</v>
      </c>
      <c r="M712" s="452" t="s">
        <v>701</v>
      </c>
      <c r="N712" s="285" t="s">
        <v>1653</v>
      </c>
      <c r="O712" s="107"/>
      <c r="P712" s="329">
        <f>'Punten per wedstrijd'!D721</f>
        <v>399.6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="X712" s="329">
        <f>'Punten per wedstrijd'!D56</f>
        <v>6366.0499999999993</v>
      </c>
      <c r="Y712" s="452" t="s">
        <v>701</v>
      </c>
      <c r="Z712" s="284" t="s">
        <v>3625</v>
      </c>
      <c r="AA712" s="107"/>
      <c r="AB712" s="329">
        <f>'Punten per wedstrijd'!D337</f>
        <v>1220.8000000000002</v>
      </c>
      <c r="AC712" s="452" t="s">
        <v>701</v>
      </c>
      <c r="AD712" s="107" t="s">
        <v>2727</v>
      </c>
      <c r="AE712" s="107"/>
      <c r="AF712" s="329">
        <f>'Punten per wedstrijd'!D697</f>
        <v>583.70000000000016</v>
      </c>
    </row>
    <row r="713" spans="1:32" s="3" customFormat="1" ht="15.75" customHeight="1">
      <c r="A713" s="451" t="s">
        <v>702</v>
      </c>
      <c r="B713" s="284" t="s">
        <v>3624</v>
      </c>
      <c r="C713" s="107"/>
      <c r="D713" s="329">
        <f>'Punten per wedstrijd'!D1035</f>
        <v>6231.6</v>
      </c>
      <c r="E713" s="452" t="s">
        <v>702</v>
      </c>
      <c r="F713" s="107" t="s">
        <v>2202</v>
      </c>
      <c r="G713" s="107"/>
      <c r="H713" s="329">
        <f>'Punten per wedstrijd'!D216</f>
        <v>5749.1</v>
      </c>
      <c r="I713" s="452" t="s">
        <v>702</v>
      </c>
      <c r="J713" s="106" t="s">
        <v>1343</v>
      </c>
      <c r="K713" s="107"/>
      <c r="L713" s="329">
        <f>'Punten per wedstrijd'!D503</f>
        <v>1718.3999999999996</v>
      </c>
      <c r="M713" s="452" t="s">
        <v>702</v>
      </c>
      <c r="N713" s="107" t="s">
        <v>683</v>
      </c>
      <c r="O713" s="107"/>
      <c r="P713" s="329">
        <f>'Punten per wedstrijd'!D801</f>
        <v>399.15</v>
      </c>
      <c r="Q713" s="452" t="s">
        <v>702</v>
      </c>
      <c r="R713" s="284" t="s">
        <v>3623</v>
      </c>
      <c r="S713" s="452"/>
      <c r="T713" s="329">
        <f>'Punten per wedstrijd'!D891</f>
        <v>0</v>
      </c>
      <c r="U713" s="452" t="s">
        <v>702</v>
      </c>
      <c r="V713" s="107" t="s">
        <v>180</v>
      </c>
      <c r="W713" s="107"/>
      <c r="X713" s="329">
        <f>'Punten per wedstrijd'!D130</f>
        <v>6364.2499999999991</v>
      </c>
      <c r="Y713" s="452" t="s">
        <v>702</v>
      </c>
      <c r="Z713" s="107" t="s">
        <v>2707</v>
      </c>
      <c r="AA713" s="107"/>
      <c r="AB713" s="329">
        <f>'Punten per wedstrijd'!D371</f>
        <v>1219</v>
      </c>
      <c r="AC713" s="452" t="s">
        <v>702</v>
      </c>
      <c r="AD713" s="285" t="s">
        <v>33</v>
      </c>
      <c r="AE713" s="107"/>
      <c r="AF713" s="329">
        <f>'Punten per wedstrijd'!D680</f>
        <v>582.1</v>
      </c>
    </row>
    <row r="714" spans="1:32" s="3" customFormat="1" ht="15.75" customHeight="1">
      <c r="A714" s="451" t="s">
        <v>703</v>
      </c>
      <c r="B714" s="284" t="s">
        <v>3625</v>
      </c>
      <c r="C714" s="107"/>
      <c r="D714" s="329">
        <f>'Punten per wedstrijd'!D1037</f>
        <v>6228.8000000000011</v>
      </c>
      <c r="E714" s="452" t="s">
        <v>703</v>
      </c>
      <c r="F714" s="285" t="s">
        <v>23</v>
      </c>
      <c r="G714" s="107"/>
      <c r="H714" s="329">
        <f>'Punten per wedstrijd'!D220</f>
        <v>5746.9</v>
      </c>
      <c r="I714" s="452" t="s">
        <v>703</v>
      </c>
      <c r="J714" s="107" t="s">
        <v>2708</v>
      </c>
      <c r="K714" s="107"/>
      <c r="L714" s="329">
        <f>'Punten per wedstrijd'!D558</f>
        <v>1716.3000000000002</v>
      </c>
      <c r="M714" s="452" t="s">
        <v>703</v>
      </c>
      <c r="N714" s="107" t="s">
        <v>2220</v>
      </c>
      <c r="O714" s="107"/>
      <c r="P714" s="329">
        <f>'Punten per wedstrijd'!D753</f>
        <v>397.2</v>
      </c>
      <c r="Q714" s="452" t="s">
        <v>703</v>
      </c>
      <c r="R714" s="107" t="s">
        <v>2718</v>
      </c>
      <c r="S714" s="452"/>
      <c r="T714" s="329">
        <f>'Punten per wedstrijd'!D892</f>
        <v>0</v>
      </c>
      <c r="U714" s="452" t="s">
        <v>703</v>
      </c>
      <c r="V714" s="107" t="s">
        <v>694</v>
      </c>
      <c r="W714" s="107"/>
      <c r="X714" s="329">
        <f>'Punten per wedstrijd'!D116</f>
        <v>6363.7000000000007</v>
      </c>
      <c r="Y714" s="452" t="s">
        <v>703</v>
      </c>
      <c r="Z714" s="284" t="s">
        <v>3633</v>
      </c>
      <c r="AA714" s="107"/>
      <c r="AB714" s="329">
        <f>'Punten per wedstrijd'!D373</f>
        <v>1209.4000000000001</v>
      </c>
      <c r="AC714" s="452" t="s">
        <v>703</v>
      </c>
      <c r="AD714" s="107" t="s">
        <v>667</v>
      </c>
      <c r="AE714" s="107"/>
      <c r="AF714" s="329">
        <f>'Punten per wedstrijd'!D635</f>
        <v>579.5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284" t="s">
        <v>3638</v>
      </c>
      <c r="G715" s="107"/>
      <c r="H715" s="329">
        <f>'Punten per wedstrijd'!D257</f>
        <v>5740.5</v>
      </c>
      <c r="I715" s="452" t="s">
        <v>706</v>
      </c>
      <c r="J715" s="284" t="s">
        <v>3632</v>
      </c>
      <c r="K715" s="107"/>
      <c r="L715" s="329">
        <f>'Punten per wedstrijd'!D507</f>
        <v>1703.3999999999996</v>
      </c>
      <c r="M715" s="452" t="s">
        <v>706</v>
      </c>
      <c r="N715" s="107" t="s">
        <v>2195</v>
      </c>
      <c r="O715" s="107"/>
      <c r="P715" s="329">
        <f>'Punten per wedstrijd'!D709</f>
        <v>397.00000000000006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638</v>
      </c>
      <c r="W715" s="107"/>
      <c r="X715" s="329">
        <f>'Punten per wedstrijd'!D108</f>
        <v>6355.6</v>
      </c>
      <c r="Y715" s="452" t="s">
        <v>706</v>
      </c>
      <c r="Z715" s="107" t="s">
        <v>2198</v>
      </c>
      <c r="AA715" s="107"/>
      <c r="AB715" s="329">
        <f>'Punten per wedstrijd'!D368</f>
        <v>1205.5</v>
      </c>
      <c r="AC715" s="452" t="s">
        <v>706</v>
      </c>
      <c r="AD715" s="284" t="s">
        <v>3624</v>
      </c>
      <c r="AE715" s="107"/>
      <c r="AF715" s="329">
        <f>'Punten per wedstrijd'!D615</f>
        <v>577.29999999999984</v>
      </c>
    </row>
    <row r="716" spans="1:32" s="3" customFormat="1" ht="15.75" customHeight="1">
      <c r="A716" s="451" t="s">
        <v>775</v>
      </c>
      <c r="B716" s="284" t="s">
        <v>3640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5739.5999999999995</v>
      </c>
      <c r="I716" s="452" t="s">
        <v>775</v>
      </c>
      <c r="J716" s="107" t="s">
        <v>2721</v>
      </c>
      <c r="K716" s="107"/>
      <c r="L716" s="329">
        <f>'Punten per wedstrijd'!D546</f>
        <v>1697.9</v>
      </c>
      <c r="M716" s="452" t="s">
        <v>775</v>
      </c>
      <c r="N716" s="285" t="s">
        <v>1668</v>
      </c>
      <c r="O716" s="107"/>
      <c r="P716" s="329">
        <f>'Punten per wedstrijd'!D772</f>
        <v>392.99999999999994</v>
      </c>
      <c r="Q716" s="452" t="s">
        <v>775</v>
      </c>
      <c r="R716" s="107" t="s">
        <v>2710</v>
      </c>
      <c r="S716" s="452"/>
      <c r="T716" s="329">
        <f>'Punten per wedstrijd'!D894</f>
        <v>0</v>
      </c>
      <c r="U716" s="452" t="s">
        <v>775</v>
      </c>
      <c r="V716" s="107" t="s">
        <v>2718</v>
      </c>
      <c r="W716" s="107"/>
      <c r="X716" s="329">
        <f>'Punten per wedstrijd'!D52</f>
        <v>6347.5999999999985</v>
      </c>
      <c r="Y716" s="452" t="s">
        <v>775</v>
      </c>
      <c r="Z716" s="285" t="s">
        <v>11</v>
      </c>
      <c r="AA716" s="107"/>
      <c r="AB716" s="329">
        <f>'Punten per wedstrijd'!D310</f>
        <v>1204.9000000000001</v>
      </c>
      <c r="AC716" s="452" t="s">
        <v>775</v>
      </c>
      <c r="AD716" s="107" t="s">
        <v>633</v>
      </c>
      <c r="AE716" s="107"/>
      <c r="AF716" s="329">
        <f>'Punten per wedstrijd'!D594</f>
        <v>574.34999999999991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3620</v>
      </c>
      <c r="G717" s="107"/>
      <c r="H717" s="329">
        <f>'Punten per wedstrijd'!D183</f>
        <v>5725.8999999999987</v>
      </c>
      <c r="I717" s="452" t="s">
        <v>776</v>
      </c>
      <c r="J717" s="107" t="s">
        <v>2847</v>
      </c>
      <c r="K717" s="107"/>
      <c r="L717" s="329">
        <f>'Punten per wedstrijd'!D437</f>
        <v>1683.4</v>
      </c>
      <c r="M717" s="452" t="s">
        <v>776</v>
      </c>
      <c r="N717" s="107" t="s">
        <v>3615</v>
      </c>
      <c r="O717" s="107"/>
      <c r="P717" s="329">
        <f>'Punten per wedstrijd'!D715</f>
        <v>392.9</v>
      </c>
      <c r="Q717" s="452" t="s">
        <v>776</v>
      </c>
      <c r="R717" s="284" t="s">
        <v>3624</v>
      </c>
      <c r="S717" s="452"/>
      <c r="T717" s="329">
        <f>'Punten per wedstrijd'!D895</f>
        <v>0</v>
      </c>
      <c r="U717" s="452" t="s">
        <v>776</v>
      </c>
      <c r="V717" s="107" t="s">
        <v>658</v>
      </c>
      <c r="W717" s="107"/>
      <c r="X717" s="329">
        <f>'Punten per wedstrijd'!D139</f>
        <v>6341.7</v>
      </c>
      <c r="Y717" s="452" t="s">
        <v>776</v>
      </c>
      <c r="Z717" s="107" t="s">
        <v>2733</v>
      </c>
      <c r="AA717" s="107"/>
      <c r="AB717" s="329">
        <f>'Punten per wedstrijd'!D372</f>
        <v>1199.8000000000002</v>
      </c>
      <c r="AC717" s="452" t="s">
        <v>776</v>
      </c>
      <c r="AD717" s="107" t="s">
        <v>2708</v>
      </c>
      <c r="AE717" s="107"/>
      <c r="AF717" s="329">
        <f>'Punten per wedstrijd'!D698</f>
        <v>572.90000000000009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284" t="s">
        <v>3641</v>
      </c>
      <c r="G718" s="107"/>
      <c r="H718" s="329">
        <f>'Punten per wedstrijd'!D275</f>
        <v>5692.95</v>
      </c>
      <c r="I718" s="452" t="s">
        <v>777</v>
      </c>
      <c r="J718" s="285" t="s">
        <v>1657</v>
      </c>
      <c r="K718" s="107"/>
      <c r="L718" s="329">
        <f>'Punten per wedstrijd'!D425</f>
        <v>1669.75</v>
      </c>
      <c r="M718" s="452" t="s">
        <v>777</v>
      </c>
      <c r="N718" s="285" t="s">
        <v>1666</v>
      </c>
      <c r="O718" s="107"/>
      <c r="P718" s="329">
        <f>'Punten per wedstrijd'!D732</f>
        <v>392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2195</v>
      </c>
      <c r="W718" s="107"/>
      <c r="X718" s="329">
        <f>'Punten per wedstrijd'!D9</f>
        <v>6339.2000000000007</v>
      </c>
      <c r="Y718" s="452" t="s">
        <v>777</v>
      </c>
      <c r="Z718" s="107" t="s">
        <v>2719</v>
      </c>
      <c r="AA718" s="107"/>
      <c r="AB718" s="329">
        <f>'Punten per wedstrijd'!D308</f>
        <v>1199.8</v>
      </c>
      <c r="AC718" s="452" t="s">
        <v>777</v>
      </c>
      <c r="AD718" s="107" t="s">
        <v>2216</v>
      </c>
      <c r="AE718" s="107"/>
      <c r="AF718" s="329">
        <f>'Punten per wedstrijd'!D604</f>
        <v>572.19999999999993</v>
      </c>
    </row>
    <row r="719" spans="1:32" s="3" customFormat="1" ht="15.75" customHeight="1">
      <c r="A719" s="451" t="s">
        <v>778</v>
      </c>
      <c r="B719" s="107" t="s">
        <v>2712</v>
      </c>
      <c r="C719" s="107"/>
      <c r="D719" s="329">
        <f>'Punten per wedstrijd'!D1065</f>
        <v>6148.6</v>
      </c>
      <c r="E719" s="452" t="s">
        <v>778</v>
      </c>
      <c r="F719" s="106" t="s">
        <v>1346</v>
      </c>
      <c r="G719" s="107"/>
      <c r="H719" s="329">
        <f>'Punten per wedstrijd'!D146</f>
        <v>5686.2000000000007</v>
      </c>
      <c r="I719" s="452" t="s">
        <v>778</v>
      </c>
      <c r="J719" s="284" t="s">
        <v>3620</v>
      </c>
      <c r="K719" s="107"/>
      <c r="L719" s="329">
        <f>'Punten per wedstrijd'!D463</f>
        <v>1667.4000000000003</v>
      </c>
      <c r="M719" s="452" t="s">
        <v>778</v>
      </c>
      <c r="N719" s="107" t="s">
        <v>2721</v>
      </c>
      <c r="O719" s="107"/>
      <c r="P719" s="329">
        <f>'Punten per wedstrijd'!D826</f>
        <v>391.5</v>
      </c>
      <c r="Q719" s="452" t="s">
        <v>778</v>
      </c>
      <c r="R719" s="284" t="s">
        <v>3625</v>
      </c>
      <c r="S719" s="452"/>
      <c r="T719" s="329">
        <f>'Punten per wedstrijd'!D897</f>
        <v>0</v>
      </c>
      <c r="U719" s="452" t="s">
        <v>778</v>
      </c>
      <c r="V719" s="284" t="s">
        <v>21</v>
      </c>
      <c r="W719" s="107"/>
      <c r="X719" s="329">
        <f>'Punten per wedstrijd'!D65</f>
        <v>6333.7999999999993</v>
      </c>
      <c r="Y719" s="452" t="s">
        <v>778</v>
      </c>
      <c r="Z719" s="284" t="s">
        <v>3635</v>
      </c>
      <c r="AA719" s="107"/>
      <c r="AB719" s="329">
        <f>'Punten per wedstrijd'!D383</f>
        <v>1189.1000000000001</v>
      </c>
      <c r="AC719" s="452" t="s">
        <v>778</v>
      </c>
      <c r="AD719" s="107" t="s">
        <v>2719</v>
      </c>
      <c r="AE719" s="107"/>
      <c r="AF719" s="329">
        <f>'Punten per wedstrijd'!D588</f>
        <v>570.1</v>
      </c>
    </row>
    <row r="720" spans="1:32" s="3" customFormat="1" ht="15.75" customHeight="1">
      <c r="A720" s="451" t="s">
        <v>779</v>
      </c>
      <c r="B720" s="284" t="s">
        <v>3637</v>
      </c>
      <c r="C720" s="107"/>
      <c r="D720" s="329">
        <f>'Punten per wedstrijd'!D1093</f>
        <v>6066.5</v>
      </c>
      <c r="E720" s="452" t="s">
        <v>779</v>
      </c>
      <c r="F720" s="107" t="s">
        <v>2709</v>
      </c>
      <c r="G720" s="107"/>
      <c r="H720" s="329">
        <f>'Punten per wedstrijd'!D271</f>
        <v>5682.5999999999995</v>
      </c>
      <c r="I720" s="452" t="s">
        <v>779</v>
      </c>
      <c r="J720" s="284" t="s">
        <v>3619</v>
      </c>
      <c r="K720" s="107"/>
      <c r="L720" s="329">
        <f>'Punten per wedstrijd'!D457</f>
        <v>1661.3</v>
      </c>
      <c r="M720" s="452" t="s">
        <v>779</v>
      </c>
      <c r="N720" s="285" t="s">
        <v>17</v>
      </c>
      <c r="O720" s="107"/>
      <c r="P720" s="329">
        <f>'Punten per wedstrijd'!D747</f>
        <v>383.29999999999995</v>
      </c>
      <c r="Q720" s="452" t="s">
        <v>779</v>
      </c>
      <c r="R720" s="107" t="s">
        <v>2732</v>
      </c>
      <c r="S720" s="452"/>
      <c r="T720" s="329">
        <f>'Punten per wedstrijd'!D898</f>
        <v>0</v>
      </c>
      <c r="U720" s="452" t="s">
        <v>779</v>
      </c>
      <c r="V720" s="284" t="s">
        <v>3627</v>
      </c>
      <c r="W720" s="107"/>
      <c r="X720" s="329">
        <f>'Punten per wedstrijd'!D69</f>
        <v>6329.6</v>
      </c>
      <c r="Y720" s="452" t="s">
        <v>779</v>
      </c>
      <c r="Z720" s="284" t="s">
        <v>3629</v>
      </c>
      <c r="AA720" s="107"/>
      <c r="AB720" s="329">
        <f>'Punten per wedstrijd'!D354</f>
        <v>1188.8999999999999</v>
      </c>
      <c r="AC720" s="452" t="s">
        <v>779</v>
      </c>
      <c r="AD720" s="285" t="s">
        <v>25</v>
      </c>
      <c r="AE720" s="107"/>
      <c r="AF720" s="329">
        <f>'Punten per wedstrijd'!D641</f>
        <v>569.80000000000007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3630</v>
      </c>
      <c r="G721" s="107"/>
      <c r="H721" s="329">
        <f>'Punten per wedstrijd'!D219</f>
        <v>5675.7</v>
      </c>
      <c r="I721" s="452" t="s">
        <v>780</v>
      </c>
      <c r="J721" s="284" t="s">
        <v>3624</v>
      </c>
      <c r="K721" s="107"/>
      <c r="L721" s="329">
        <f>'Punten per wedstrijd'!D475</f>
        <v>1658.1</v>
      </c>
      <c r="M721" s="452" t="s">
        <v>780</v>
      </c>
      <c r="N721" s="284" t="s">
        <v>3624</v>
      </c>
      <c r="O721" s="107"/>
      <c r="P721" s="329">
        <f>'Punten per wedstrijd'!D755</f>
        <v>381.3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3622</v>
      </c>
      <c r="W721" s="107"/>
      <c r="X721" s="329">
        <f>'Punten per wedstrijd'!D48</f>
        <v>6295.9000000000005</v>
      </c>
      <c r="Y721" s="452" t="s">
        <v>780</v>
      </c>
      <c r="Z721" s="107" t="s">
        <v>2200</v>
      </c>
      <c r="AA721" s="107"/>
      <c r="AB721" s="329">
        <f>'Punten per wedstrijd'!D336</f>
        <v>1183.6000000000001</v>
      </c>
      <c r="AC721" s="452" t="s">
        <v>780</v>
      </c>
      <c r="AD721" s="107" t="s">
        <v>3630</v>
      </c>
      <c r="AE721" s="107"/>
      <c r="AF721" s="329">
        <f>'Punten per wedstrijd'!D639</f>
        <v>569.69999999999993</v>
      </c>
    </row>
    <row r="722" spans="1:32" s="3" customFormat="1" ht="15.75" customHeight="1">
      <c r="A722" s="451" t="s">
        <v>781</v>
      </c>
      <c r="B722" s="107" t="s">
        <v>2721</v>
      </c>
      <c r="C722" s="107"/>
      <c r="D722" s="329">
        <f>'Punten per wedstrijd'!D1106</f>
        <v>6043.6000000000013</v>
      </c>
      <c r="E722" s="452" t="s">
        <v>781</v>
      </c>
      <c r="F722" s="284" t="s">
        <v>3648</v>
      </c>
      <c r="G722" s="107"/>
      <c r="H722" s="329">
        <f>'Punten per wedstrijd'!D180</f>
        <v>5650.4</v>
      </c>
      <c r="I722" s="452" t="s">
        <v>781</v>
      </c>
      <c r="J722" s="107" t="s">
        <v>651</v>
      </c>
      <c r="K722" s="107"/>
      <c r="L722" s="329">
        <f>'Punten per wedstrijd'!D509</f>
        <v>1658.1</v>
      </c>
      <c r="M722" s="452" t="s">
        <v>781</v>
      </c>
      <c r="N722" s="107" t="s">
        <v>2729</v>
      </c>
      <c r="O722" s="107"/>
      <c r="P722" s="329">
        <f>'Punten per wedstrijd'!D836</f>
        <v>380.6</v>
      </c>
      <c r="Q722" s="452" t="s">
        <v>781</v>
      </c>
      <c r="R722" s="107" t="s">
        <v>2731</v>
      </c>
      <c r="S722" s="452"/>
      <c r="T722" s="329">
        <f>'Punten per wedstrijd'!D900</f>
        <v>0</v>
      </c>
      <c r="U722" s="452" t="s">
        <v>781</v>
      </c>
      <c r="V722" s="107" t="s">
        <v>704</v>
      </c>
      <c r="W722" s="107"/>
      <c r="X722" s="329">
        <f>'Punten per wedstrijd'!D59</f>
        <v>6256.3</v>
      </c>
      <c r="Y722" s="452" t="s">
        <v>781</v>
      </c>
      <c r="Z722" s="285" t="s">
        <v>1666</v>
      </c>
      <c r="AA722" s="107"/>
      <c r="AB722" s="329">
        <f>'Punten per wedstrijd'!D312</f>
        <v>1182.9000000000001</v>
      </c>
      <c r="AC722" s="452" t="s">
        <v>781</v>
      </c>
      <c r="AD722" s="107" t="s">
        <v>180</v>
      </c>
      <c r="AE722" s="107"/>
      <c r="AF722" s="329">
        <f>'Punten per wedstrijd'!D690</f>
        <v>545.39999999999986</v>
      </c>
    </row>
    <row r="723" spans="1:32" s="3" customFormat="1" ht="15.75" customHeight="1">
      <c r="A723" s="451" t="s">
        <v>782</v>
      </c>
      <c r="B723" s="284" t="s">
        <v>3631</v>
      </c>
      <c r="C723" s="107"/>
      <c r="D723" s="329">
        <f>'Punten per wedstrijd'!D1066</f>
        <v>6035.0999999999995</v>
      </c>
      <c r="E723" s="452" t="s">
        <v>782</v>
      </c>
      <c r="F723" s="107" t="s">
        <v>2715</v>
      </c>
      <c r="G723" s="107"/>
      <c r="H723" s="329">
        <f>'Punten per wedstrijd'!D176</f>
        <v>5647.9</v>
      </c>
      <c r="I723" s="452" t="s">
        <v>782</v>
      </c>
      <c r="J723" s="284" t="s">
        <v>3640</v>
      </c>
      <c r="K723" s="107"/>
      <c r="L723" s="329">
        <f>'Punten per wedstrijd'!D547</f>
        <v>1656.8999999999999</v>
      </c>
      <c r="M723" s="452" t="s">
        <v>782</v>
      </c>
      <c r="N723" s="284" t="s">
        <v>3613</v>
      </c>
      <c r="O723" s="107"/>
      <c r="P723" s="329">
        <f>'Punten per wedstrijd'!D707</f>
        <v>378.7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3624</v>
      </c>
      <c r="W723" s="107"/>
      <c r="X723" s="329">
        <f>'Punten per wedstrijd'!D55</f>
        <v>6248.8499999999995</v>
      </c>
      <c r="Y723" s="452" t="s">
        <v>782</v>
      </c>
      <c r="Z723" s="107" t="s">
        <v>651</v>
      </c>
      <c r="AA723" s="107"/>
      <c r="AB723" s="329">
        <f>'Punten per wedstrijd'!D369</f>
        <v>1182.2</v>
      </c>
      <c r="AC723" s="452" t="s">
        <v>782</v>
      </c>
      <c r="AD723" s="107" t="s">
        <v>3678</v>
      </c>
      <c r="AE723" s="107"/>
      <c r="AF723" s="329">
        <f>'Punten per wedstrijd'!D678</f>
        <v>531.60000000000014</v>
      </c>
    </row>
    <row r="724" spans="1:32" s="3" customFormat="1" ht="15.75" customHeight="1">
      <c r="A724" s="451" t="s">
        <v>783</v>
      </c>
      <c r="B724" s="284" t="s">
        <v>3613</v>
      </c>
      <c r="C724" s="107"/>
      <c r="D724" s="329">
        <f>'Punten per wedstrijd'!D987</f>
        <v>6013.7000000000007</v>
      </c>
      <c r="E724" s="452" t="s">
        <v>783</v>
      </c>
      <c r="F724" s="284" t="s">
        <v>3627</v>
      </c>
      <c r="G724" s="107"/>
      <c r="H724" s="329">
        <f>'Punten per wedstrijd'!D209</f>
        <v>5617.5</v>
      </c>
      <c r="I724" s="452" t="s">
        <v>783</v>
      </c>
      <c r="J724" s="285" t="s">
        <v>37</v>
      </c>
      <c r="K724" s="107"/>
      <c r="L724" s="329">
        <f>'Punten per wedstrijd'!D541</f>
        <v>1648.0000000000002</v>
      </c>
      <c r="M724" s="452" t="s">
        <v>783</v>
      </c>
      <c r="N724" s="107" t="s">
        <v>2719</v>
      </c>
      <c r="O724" s="107"/>
      <c r="P724" s="329">
        <f>'Punten per wedstrijd'!D728</f>
        <v>375.79999999999995</v>
      </c>
      <c r="Q724" s="452" t="s">
        <v>783</v>
      </c>
      <c r="R724" s="107" t="s">
        <v>3626</v>
      </c>
      <c r="S724" s="452"/>
      <c r="T724" s="329">
        <f>'Punten per wedstrijd'!D902</f>
        <v>0</v>
      </c>
      <c r="U724" s="452" t="s">
        <v>783</v>
      </c>
      <c r="V724" s="107" t="s">
        <v>154</v>
      </c>
      <c r="W724" s="107"/>
      <c r="X724" s="329">
        <f>'Punten per wedstrijd'!D95</f>
        <v>6227.8499999999995</v>
      </c>
      <c r="Y724" s="452" t="s">
        <v>783</v>
      </c>
      <c r="Z724" s="107" t="s">
        <v>2717</v>
      </c>
      <c r="AA724" s="107"/>
      <c r="AB724" s="329">
        <f>'Punten per wedstrijd'!D395</f>
        <v>1181</v>
      </c>
      <c r="AC724" s="452" t="s">
        <v>783</v>
      </c>
      <c r="AD724" s="285" t="s">
        <v>11</v>
      </c>
      <c r="AE724" s="107"/>
      <c r="AF724" s="329">
        <f>'Punten per wedstrijd'!D590</f>
        <v>530.70000000000005</v>
      </c>
    </row>
    <row r="725" spans="1:32" s="3" customFormat="1" ht="15.75" customHeight="1">
      <c r="A725" s="451" t="s">
        <v>784</v>
      </c>
      <c r="B725" s="107" t="s">
        <v>2724</v>
      </c>
      <c r="C725" s="107"/>
      <c r="D725" s="329">
        <f>'Punten per wedstrijd'!D1022</f>
        <v>5979.3</v>
      </c>
      <c r="E725" s="452" t="s">
        <v>784</v>
      </c>
      <c r="F725" s="284" t="s">
        <v>3631</v>
      </c>
      <c r="G725" s="107"/>
      <c r="H725" s="329">
        <f>'Punten per wedstrijd'!D226</f>
        <v>5601.2</v>
      </c>
      <c r="I725" s="452" t="s">
        <v>784</v>
      </c>
      <c r="J725" s="107" t="s">
        <v>658</v>
      </c>
      <c r="K725" s="107"/>
      <c r="L725" s="329">
        <f>'Punten per wedstrijd'!D559</f>
        <v>1646.2999999999997</v>
      </c>
      <c r="M725" s="452" t="s">
        <v>784</v>
      </c>
      <c r="N725" s="106" t="s">
        <v>1349</v>
      </c>
      <c r="O725" s="107"/>
      <c r="P725" s="329">
        <f>'Punten per wedstrijd'!D800</f>
        <v>375.59999999999997</v>
      </c>
      <c r="Q725" s="452" t="s">
        <v>784</v>
      </c>
      <c r="R725" s="107" t="s">
        <v>2714</v>
      </c>
      <c r="S725" s="452"/>
      <c r="T725" s="329">
        <f>'Punten per wedstrijd'!D903</f>
        <v>0</v>
      </c>
      <c r="U725" s="452" t="s">
        <v>784</v>
      </c>
      <c r="V725" s="107" t="s">
        <v>3626</v>
      </c>
      <c r="W725" s="107"/>
      <c r="X725" s="329">
        <f>'Punten per wedstrijd'!D62</f>
        <v>6212.0000000000009</v>
      </c>
      <c r="Y725" s="452" t="s">
        <v>784</v>
      </c>
      <c r="Z725" s="107" t="s">
        <v>3626</v>
      </c>
      <c r="AA725" s="107"/>
      <c r="AB725" s="329">
        <f>'Punten per wedstrijd'!D342</f>
        <v>1169.9000000000001</v>
      </c>
      <c r="AC725" s="452" t="s">
        <v>784</v>
      </c>
      <c r="AD725" s="107" t="s">
        <v>2220</v>
      </c>
      <c r="AE725" s="107"/>
      <c r="AF725" s="329">
        <f>'Punten per wedstrijd'!D613</f>
        <v>528.40000000000009</v>
      </c>
    </row>
    <row r="726" spans="1:32" s="3" customFormat="1" ht="15.75" customHeight="1">
      <c r="A726" s="451" t="s">
        <v>785</v>
      </c>
      <c r="B726" s="107" t="s">
        <v>2710</v>
      </c>
      <c r="C726" s="107"/>
      <c r="D726" s="329">
        <f>'Punten per wedstrijd'!D1034</f>
        <v>5976.7</v>
      </c>
      <c r="E726" s="452" t="s">
        <v>785</v>
      </c>
      <c r="F726" s="285" t="s">
        <v>1668</v>
      </c>
      <c r="G726" s="107"/>
      <c r="H726" s="329">
        <f>'Punten per wedstrijd'!D212</f>
        <v>5535.15</v>
      </c>
      <c r="I726" s="452" t="s">
        <v>785</v>
      </c>
      <c r="J726" s="107" t="s">
        <v>162</v>
      </c>
      <c r="K726" s="107"/>
      <c r="L726" s="329">
        <f>'Punten per wedstrijd'!D469</f>
        <v>1630.3</v>
      </c>
      <c r="M726" s="452" t="s">
        <v>785</v>
      </c>
      <c r="N726" s="284" t="s">
        <v>3618</v>
      </c>
      <c r="O726" s="107"/>
      <c r="P726" s="329">
        <f>'Punten per wedstrijd'!D727</f>
        <v>375.2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284" t="s">
        <v>3618</v>
      </c>
      <c r="W726" s="107"/>
      <c r="X726" s="329">
        <f>'Punten per wedstrijd'!D27</f>
        <v>6209.9500000000007</v>
      </c>
      <c r="Y726" s="452" t="s">
        <v>785</v>
      </c>
      <c r="Z726" s="285" t="s">
        <v>15</v>
      </c>
      <c r="AA726" s="107"/>
      <c r="AB726" s="329">
        <f>'Punten per wedstrijd'!D321</f>
        <v>1162.0999999999999</v>
      </c>
      <c r="AC726" s="452" t="s">
        <v>785</v>
      </c>
      <c r="AD726" s="107" t="s">
        <v>2203</v>
      </c>
      <c r="AE726" s="107"/>
      <c r="AF726" s="329">
        <f>'Punten per wedstrijd'!D631</f>
        <v>524.25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106" t="s">
        <v>1343</v>
      </c>
      <c r="G727" s="107"/>
      <c r="H727" s="329">
        <f>'Punten per wedstrijd'!D223</f>
        <v>5491.1999999999989</v>
      </c>
      <c r="I727" s="452" t="s">
        <v>786</v>
      </c>
      <c r="J727" s="285" t="s">
        <v>1654</v>
      </c>
      <c r="K727" s="107"/>
      <c r="L727" s="329">
        <f>'Punten per wedstrijd'!D466</f>
        <v>1624.5</v>
      </c>
      <c r="M727" s="452" t="s">
        <v>786</v>
      </c>
      <c r="N727" s="107" t="s">
        <v>2209</v>
      </c>
      <c r="O727" s="107"/>
      <c r="P727" s="329">
        <f>'Punten per wedstrijd'!D777</f>
        <v>370.1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284" t="s">
        <v>143</v>
      </c>
      <c r="W727" s="107"/>
      <c r="X727" s="329">
        <f>'Punten per wedstrijd'!D122</f>
        <v>6207.1500000000005</v>
      </c>
      <c r="Y727" s="452" t="s">
        <v>786</v>
      </c>
      <c r="Z727" s="106" t="s">
        <v>1345</v>
      </c>
      <c r="AA727" s="107"/>
      <c r="AB727" s="329">
        <f>'Punten per wedstrijd'!D364</f>
        <v>1157.4000000000001</v>
      </c>
      <c r="AC727" s="452" t="s">
        <v>786</v>
      </c>
      <c r="AD727" s="284" t="s">
        <v>142</v>
      </c>
      <c r="AE727" s="107"/>
      <c r="AF727" s="329">
        <f>'Punten per wedstrijd'!D659</f>
        <v>521.30000000000007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284" t="s">
        <v>3624</v>
      </c>
      <c r="G728" s="107"/>
      <c r="H728" s="329">
        <f>'Punten per wedstrijd'!D195</f>
        <v>5442.6999999999989</v>
      </c>
      <c r="I728" s="452" t="s">
        <v>787</v>
      </c>
      <c r="J728" s="107" t="s">
        <v>2719</v>
      </c>
      <c r="K728" s="107"/>
      <c r="L728" s="329">
        <f>'Punten per wedstrijd'!D448</f>
        <v>1609.1</v>
      </c>
      <c r="M728" s="452" t="s">
        <v>787</v>
      </c>
      <c r="N728" s="107" t="s">
        <v>153</v>
      </c>
      <c r="O728" s="107"/>
      <c r="P728" s="329">
        <f>'Punten per wedstrijd'!D723</f>
        <v>368.50000000000006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5" t="s">
        <v>25</v>
      </c>
      <c r="W728" s="107"/>
      <c r="X728" s="329">
        <f>'Punten per wedstrijd'!D81</f>
        <v>6193.3000000000011</v>
      </c>
      <c r="Y728" s="452" t="s">
        <v>787</v>
      </c>
      <c r="Z728" s="107" t="s">
        <v>180</v>
      </c>
      <c r="AA728" s="107"/>
      <c r="AB728" s="329">
        <f>'Punten per wedstrijd'!D410</f>
        <v>1153.8000000000002</v>
      </c>
      <c r="AC728" s="452" t="s">
        <v>787</v>
      </c>
      <c r="AD728" s="284" t="s">
        <v>3631</v>
      </c>
      <c r="AE728" s="107"/>
      <c r="AF728" s="329">
        <f>'Punten per wedstrijd'!D646</f>
        <v>519.30000000000007</v>
      </c>
    </row>
    <row r="729" spans="1:32" s="3" customFormat="1" ht="15.75" customHeight="1">
      <c r="A729" s="451" t="s">
        <v>788</v>
      </c>
      <c r="B729" s="107" t="s">
        <v>3678</v>
      </c>
      <c r="C729" s="107"/>
      <c r="D729" s="329">
        <f>'Punten per wedstrijd'!D1098</f>
        <v>5934.9</v>
      </c>
      <c r="E729" s="452" t="s">
        <v>788</v>
      </c>
      <c r="F729" s="285" t="s">
        <v>1753</v>
      </c>
      <c r="G729" s="107"/>
      <c r="H729" s="329">
        <f>'Punten per wedstrijd'!D247</f>
        <v>5438.7500000000009</v>
      </c>
      <c r="I729" s="452" t="s">
        <v>788</v>
      </c>
      <c r="J729" s="285" t="s">
        <v>1668</v>
      </c>
      <c r="K729" s="107"/>
      <c r="L729" s="329">
        <f>'Punten per wedstrijd'!D492</f>
        <v>1598.2500000000002</v>
      </c>
      <c r="M729" s="452" t="s">
        <v>788</v>
      </c>
      <c r="N729" s="285" t="s">
        <v>1656</v>
      </c>
      <c r="O729" s="107"/>
      <c r="P729" s="329">
        <f>'Punten per wedstrijd'!D711</f>
        <v>367.2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107" t="s">
        <v>654</v>
      </c>
      <c r="W729" s="107"/>
      <c r="X729" s="329">
        <f>'Punten per wedstrijd'!D105</f>
        <v>6161.5999999999995</v>
      </c>
      <c r="Y729" s="452" t="s">
        <v>788</v>
      </c>
      <c r="Z729" s="285" t="s">
        <v>23</v>
      </c>
      <c r="AA729" s="107"/>
      <c r="AB729" s="329">
        <f>'Punten per wedstrijd'!D360</f>
        <v>1153.5000000000002</v>
      </c>
      <c r="AC729" s="452" t="s">
        <v>788</v>
      </c>
      <c r="AD729" s="107" t="s">
        <v>2721</v>
      </c>
      <c r="AE729" s="107"/>
      <c r="AF729" s="329">
        <f>'Punten per wedstrijd'!D686</f>
        <v>510.39999999999986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2195</v>
      </c>
      <c r="G730" s="107"/>
      <c r="H730" s="329">
        <f>'Punten per wedstrijd'!D149</f>
        <v>5418.45</v>
      </c>
      <c r="I730" s="452" t="s">
        <v>789</v>
      </c>
      <c r="J730" s="106" t="s">
        <v>1349</v>
      </c>
      <c r="K730" s="107"/>
      <c r="L730" s="329">
        <f>'Punten per wedstrijd'!D520</f>
        <v>1585.1</v>
      </c>
      <c r="M730" s="452" t="s">
        <v>789</v>
      </c>
      <c r="N730" s="107" t="s">
        <v>700</v>
      </c>
      <c r="O730" s="107"/>
      <c r="P730" s="329">
        <f>'Punten per wedstrijd'!D764</f>
        <v>366.60000000000008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107" t="s">
        <v>2847</v>
      </c>
      <c r="W730" s="107"/>
      <c r="X730" s="329">
        <f>'Punten per wedstrijd'!D17</f>
        <v>6157.55</v>
      </c>
      <c r="Y730" s="452" t="s">
        <v>789</v>
      </c>
      <c r="Z730" s="284" t="s">
        <v>3618</v>
      </c>
      <c r="AA730" s="107"/>
      <c r="AB730" s="329">
        <f>'Punten per wedstrijd'!D307</f>
        <v>1152.4000000000001</v>
      </c>
      <c r="AC730" s="452" t="s">
        <v>789</v>
      </c>
      <c r="AD730" s="106" t="s">
        <v>1337</v>
      </c>
      <c r="AE730" s="107"/>
      <c r="AF730" s="329">
        <f>'Punten per wedstrijd'!D568</f>
        <v>508.8</v>
      </c>
    </row>
    <row r="731" spans="1:32" s="3" customFormat="1" ht="15.75" customHeight="1">
      <c r="A731" s="451" t="s">
        <v>790</v>
      </c>
      <c r="B731" s="284" t="s">
        <v>3623</v>
      </c>
      <c r="C731" s="107"/>
      <c r="D731" s="329">
        <f>'Punten per wedstrijd'!D1031</f>
        <v>5920.4</v>
      </c>
      <c r="E731" s="452" t="s">
        <v>790</v>
      </c>
      <c r="F731" s="107" t="s">
        <v>2714</v>
      </c>
      <c r="G731" s="107"/>
      <c r="H731" s="329">
        <f>'Punten per wedstrijd'!D203</f>
        <v>5417.9</v>
      </c>
      <c r="I731" s="452" t="s">
        <v>790</v>
      </c>
      <c r="J731" s="107" t="s">
        <v>2201</v>
      </c>
      <c r="K731" s="107"/>
      <c r="L731" s="329">
        <f>'Punten per wedstrijd'!D470</f>
        <v>1576.2</v>
      </c>
      <c r="M731" s="452" t="s">
        <v>790</v>
      </c>
      <c r="N731" s="284" t="s">
        <v>3634</v>
      </c>
      <c r="O731" s="107"/>
      <c r="P731" s="329">
        <f>'Punten per wedstrijd'!D794</f>
        <v>364.40000000000003</v>
      </c>
      <c r="Q731" s="452" t="s">
        <v>790</v>
      </c>
      <c r="R731" s="284" t="s">
        <v>3627</v>
      </c>
      <c r="S731" s="452"/>
      <c r="T731" s="329">
        <f>'Punten per wedstrijd'!D909</f>
        <v>0</v>
      </c>
      <c r="U731" s="452" t="s">
        <v>790</v>
      </c>
      <c r="V731" s="284" t="s">
        <v>3621</v>
      </c>
      <c r="W731" s="107"/>
      <c r="X731" s="329">
        <f>'Punten per wedstrijd'!D45</f>
        <v>6151.7500000000009</v>
      </c>
      <c r="Y731" s="452" t="s">
        <v>790</v>
      </c>
      <c r="Z731" s="284" t="s">
        <v>21</v>
      </c>
      <c r="AA731" s="107"/>
      <c r="AB731" s="329">
        <f>'Punten per wedstrijd'!D345</f>
        <v>1141.8</v>
      </c>
      <c r="AC731" s="452" t="s">
        <v>790</v>
      </c>
      <c r="AD731" s="107" t="s">
        <v>2196</v>
      </c>
      <c r="AE731" s="107"/>
      <c r="AF731" s="329">
        <f>'Punten per wedstrijd'!D582</f>
        <v>506.24999999999994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107" t="s">
        <v>2706</v>
      </c>
      <c r="G732" s="107"/>
      <c r="H732" s="329">
        <f>'Punten per wedstrijd'!D159</f>
        <v>5412.15</v>
      </c>
      <c r="I732" s="452" t="s">
        <v>791</v>
      </c>
      <c r="J732" s="107" t="s">
        <v>2193</v>
      </c>
      <c r="K732" s="107"/>
      <c r="L732" s="329">
        <f>'Punten per wedstrijd'!D487</f>
        <v>1573.1999999999996</v>
      </c>
      <c r="M732" s="452" t="s">
        <v>791</v>
      </c>
      <c r="N732" s="285" t="s">
        <v>1657</v>
      </c>
      <c r="O732" s="107"/>
      <c r="P732" s="329">
        <f>'Punten per wedstrijd'!D705</f>
        <v>364.25</v>
      </c>
      <c r="Q732" s="452" t="s">
        <v>791</v>
      </c>
      <c r="R732" s="107" t="s">
        <v>2725</v>
      </c>
      <c r="S732" s="452"/>
      <c r="T732" s="329">
        <f>'Punten per wedstrijd'!D910</f>
        <v>0</v>
      </c>
      <c r="U732" s="452" t="s">
        <v>791</v>
      </c>
      <c r="V732" s="107" t="s">
        <v>2722</v>
      </c>
      <c r="W732" s="107"/>
      <c r="X732" s="329">
        <f>'Punten per wedstrijd'!D98</f>
        <v>6141.6</v>
      </c>
      <c r="Y732" s="452" t="s">
        <v>791</v>
      </c>
      <c r="Z732" s="285" t="s">
        <v>31</v>
      </c>
      <c r="AA732" s="107"/>
      <c r="AB732" s="329">
        <f>'Punten per wedstrijd'!D394</f>
        <v>1140.6000000000001</v>
      </c>
      <c r="AC732" s="452" t="s">
        <v>791</v>
      </c>
      <c r="AD732" s="107" t="s">
        <v>2728</v>
      </c>
      <c r="AE732" s="107"/>
      <c r="AF732" s="329">
        <f>'Punten per wedstrijd'!D693</f>
        <v>505.7</v>
      </c>
    </row>
    <row r="733" spans="1:32" s="3" customFormat="1" ht="15.75" customHeight="1">
      <c r="A733" s="451" t="s">
        <v>792</v>
      </c>
      <c r="B733" s="107" t="s">
        <v>2831</v>
      </c>
      <c r="C733" s="107"/>
      <c r="D733" s="329">
        <f>'Punten per wedstrijd'!D1091</f>
        <v>5912.2</v>
      </c>
      <c r="E733" s="452" t="s">
        <v>792</v>
      </c>
      <c r="F733" s="107" t="s">
        <v>2210</v>
      </c>
      <c r="G733" s="107"/>
      <c r="H733" s="329">
        <f>'Punten per wedstrijd'!D236</f>
        <v>5406.4000000000005</v>
      </c>
      <c r="I733" s="452" t="s">
        <v>792</v>
      </c>
      <c r="J733" s="284" t="s">
        <v>3628</v>
      </c>
      <c r="K733" s="107"/>
      <c r="L733" s="329">
        <f>'Punten per wedstrijd'!D493</f>
        <v>1556.1</v>
      </c>
      <c r="M733" s="452" t="s">
        <v>792</v>
      </c>
      <c r="N733" s="107" t="s">
        <v>2831</v>
      </c>
      <c r="O733" s="107"/>
      <c r="P733" s="329">
        <f>'Punten per wedstrijd'!D811</f>
        <v>362.99999999999994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2710</v>
      </c>
      <c r="W733" s="107"/>
      <c r="X733" s="329">
        <f>'Punten per wedstrijd'!D54</f>
        <v>6141.1</v>
      </c>
      <c r="Y733" s="452" t="s">
        <v>792</v>
      </c>
      <c r="Z733" s="107" t="s">
        <v>2216</v>
      </c>
      <c r="AA733" s="107"/>
      <c r="AB733" s="329">
        <f>'Punten per wedstrijd'!D324</f>
        <v>1127.5999999999999</v>
      </c>
      <c r="AC733" s="452" t="s">
        <v>792</v>
      </c>
      <c r="AD733" s="107" t="s">
        <v>2847</v>
      </c>
      <c r="AE733" s="107"/>
      <c r="AF733" s="329">
        <f>'Punten per wedstrijd'!D577</f>
        <v>503.10000000000008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284" t="s">
        <v>3614</v>
      </c>
      <c r="G734" s="107"/>
      <c r="H734" s="329">
        <f>'Punten per wedstrijd'!D153</f>
        <v>5369.4</v>
      </c>
      <c r="I734" s="452" t="s">
        <v>793</v>
      </c>
      <c r="J734" s="107" t="s">
        <v>3626</v>
      </c>
      <c r="K734" s="107"/>
      <c r="L734" s="329">
        <f>'Punten per wedstrijd'!D482</f>
        <v>1550.2000000000003</v>
      </c>
      <c r="M734" s="452" t="s">
        <v>793</v>
      </c>
      <c r="N734" s="284" t="s">
        <v>3637</v>
      </c>
      <c r="O734" s="107"/>
      <c r="P734" s="329">
        <f>'Punten per wedstrijd'!D813</f>
        <v>357.5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285" t="s">
        <v>17</v>
      </c>
      <c r="W734" s="107"/>
      <c r="X734" s="329">
        <f>'Punten per wedstrijd'!D47</f>
        <v>6019.0999999999995</v>
      </c>
      <c r="Y734" s="452" t="s">
        <v>793</v>
      </c>
      <c r="Z734" s="107" t="s">
        <v>2727</v>
      </c>
      <c r="AA734" s="107"/>
      <c r="AB734" s="329">
        <f>'Punten per wedstrijd'!D417</f>
        <v>1124.1000000000001</v>
      </c>
      <c r="AC734" s="452" t="s">
        <v>793</v>
      </c>
      <c r="AD734" s="107" t="s">
        <v>2722</v>
      </c>
      <c r="AE734" s="107"/>
      <c r="AF734" s="329">
        <f>'Punten per wedstrijd'!D658</f>
        <v>496.54999999999995</v>
      </c>
    </row>
    <row r="735" spans="1:32" s="3" customFormat="1" ht="15.75" customHeight="1">
      <c r="A735" s="451" t="s">
        <v>794</v>
      </c>
      <c r="B735" s="107" t="s">
        <v>2732</v>
      </c>
      <c r="C735" s="107"/>
      <c r="D735" s="329">
        <f>'Punten per wedstrijd'!D1038</f>
        <v>5884.7000000000007</v>
      </c>
      <c r="E735" s="452" t="s">
        <v>794</v>
      </c>
      <c r="F735" s="107" t="s">
        <v>687</v>
      </c>
      <c r="G735" s="107"/>
      <c r="H735" s="329">
        <f>'Punten per wedstrijd'!D178</f>
        <v>5349.8</v>
      </c>
      <c r="I735" s="452" t="s">
        <v>794</v>
      </c>
      <c r="J735" s="106" t="s">
        <v>1342</v>
      </c>
      <c r="K735" s="107"/>
      <c r="L735" s="329">
        <f>'Punten per wedstrijd'!D436</f>
        <v>1541</v>
      </c>
      <c r="M735" s="452" t="s">
        <v>794</v>
      </c>
      <c r="N735" s="107" t="s">
        <v>2210</v>
      </c>
      <c r="O735" s="107"/>
      <c r="P735" s="329">
        <f>'Punten per wedstrijd'!D796</f>
        <v>354.59999999999997</v>
      </c>
      <c r="Q735" s="452" t="s">
        <v>794</v>
      </c>
      <c r="R735" s="284" t="s">
        <v>3629</v>
      </c>
      <c r="S735" s="452"/>
      <c r="T735" s="329">
        <f>'Punten per wedstrijd'!D914</f>
        <v>0</v>
      </c>
      <c r="U735" s="452" t="s">
        <v>794</v>
      </c>
      <c r="V735" s="285" t="s">
        <v>1664</v>
      </c>
      <c r="W735" s="107"/>
      <c r="X735" s="329">
        <f>'Punten per wedstrijd'!D12</f>
        <v>6011.6</v>
      </c>
      <c r="Y735" s="452" t="s">
        <v>794</v>
      </c>
      <c r="Z735" s="107" t="s">
        <v>2721</v>
      </c>
      <c r="AA735" s="107"/>
      <c r="AB735" s="329">
        <f>'Punten per wedstrijd'!D406</f>
        <v>1120.7</v>
      </c>
      <c r="AC735" s="452" t="s">
        <v>794</v>
      </c>
      <c r="AD735" s="107" t="s">
        <v>639</v>
      </c>
      <c r="AE735" s="107"/>
      <c r="AF735" s="329">
        <f>'Punten per wedstrijd'!D599</f>
        <v>496.3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284" t="s">
        <v>3634</v>
      </c>
      <c r="G736" s="107"/>
      <c r="H736" s="329">
        <f>'Punten per wedstrijd'!D234</f>
        <v>5324.85</v>
      </c>
      <c r="I736" s="452" t="s">
        <v>795</v>
      </c>
      <c r="J736" s="107" t="s">
        <v>638</v>
      </c>
      <c r="K736" s="107"/>
      <c r="L736" s="329">
        <f>'Punten per wedstrijd'!D528</f>
        <v>1535.1999999999998</v>
      </c>
      <c r="M736" s="452" t="s">
        <v>795</v>
      </c>
      <c r="N736" s="107" t="s">
        <v>162</v>
      </c>
      <c r="O736" s="107"/>
      <c r="P736" s="329">
        <f>'Punten per wedstrijd'!D749</f>
        <v>352.2000000000001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3639</v>
      </c>
      <c r="W736" s="107"/>
      <c r="X736" s="329">
        <f>'Punten per wedstrijd'!D123</f>
        <v>5985.2</v>
      </c>
      <c r="Y736" s="452" t="s">
        <v>795</v>
      </c>
      <c r="Z736" s="107" t="s">
        <v>141</v>
      </c>
      <c r="AA736" s="107"/>
      <c r="AB736" s="329">
        <f>'Punten per wedstrijd'!D346</f>
        <v>1100.0000000000002</v>
      </c>
      <c r="AC736" s="452" t="s">
        <v>795</v>
      </c>
      <c r="AD736" s="107" t="s">
        <v>2720</v>
      </c>
      <c r="AE736" s="107"/>
      <c r="AF736" s="329">
        <f>'Punten per wedstrijd'!D684</f>
        <v>492.9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6" t="s">
        <v>1342</v>
      </c>
      <c r="G737" s="107"/>
      <c r="H737" s="329">
        <f>'Punten per wedstrijd'!D156</f>
        <v>5303.7</v>
      </c>
      <c r="I737" s="452" t="s">
        <v>796</v>
      </c>
      <c r="J737" s="107" t="s">
        <v>2720</v>
      </c>
      <c r="K737" s="107"/>
      <c r="L737" s="329">
        <f>'Punten per wedstrijd'!D544</f>
        <v>1535.1000000000001</v>
      </c>
      <c r="M737" s="452" t="s">
        <v>796</v>
      </c>
      <c r="N737" s="107" t="s">
        <v>3626</v>
      </c>
      <c r="O737" s="107"/>
      <c r="P737" s="329">
        <f>'Punten per wedstrijd'!D762</f>
        <v>350.40000000000003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2201</v>
      </c>
      <c r="W737" s="107"/>
      <c r="X737" s="329">
        <f>'Punten per wedstrijd'!D50</f>
        <v>5957.0999999999995</v>
      </c>
      <c r="Y737" s="452" t="s">
        <v>796</v>
      </c>
      <c r="Z737" s="107" t="s">
        <v>2201</v>
      </c>
      <c r="AA737" s="107"/>
      <c r="AB737" s="329">
        <f>'Punten per wedstrijd'!D330</f>
        <v>1096.5</v>
      </c>
      <c r="AC737" s="452" t="s">
        <v>796</v>
      </c>
      <c r="AD737" s="285" t="s">
        <v>23</v>
      </c>
      <c r="AE737" s="107"/>
      <c r="AF737" s="329">
        <f>'Punten per wedstrijd'!D640</f>
        <v>490.5</v>
      </c>
    </row>
    <row r="738" spans="1:32" s="3" customFormat="1" ht="15.75" customHeight="1">
      <c r="A738" s="452" t="s">
        <v>797</v>
      </c>
      <c r="B738" s="284" t="s">
        <v>3633</v>
      </c>
      <c r="C738" s="107"/>
      <c r="D738" s="329">
        <f>'Punten per wedstrijd'!D1073</f>
        <v>5830.9000000000005</v>
      </c>
      <c r="E738" s="452" t="s">
        <v>797</v>
      </c>
      <c r="F738" s="284" t="s">
        <v>143</v>
      </c>
      <c r="G738" s="107"/>
      <c r="H738" s="329">
        <f>'Punten per wedstrijd'!D262</f>
        <v>5302.3</v>
      </c>
      <c r="I738" s="452" t="s">
        <v>797</v>
      </c>
      <c r="J738" s="285" t="s">
        <v>1671</v>
      </c>
      <c r="K738" s="107"/>
      <c r="L738" s="329">
        <f>'Punten per wedstrijd'!D549</f>
        <v>1530.6999999999998</v>
      </c>
      <c r="M738" s="452" t="s">
        <v>797</v>
      </c>
      <c r="N738" s="107" t="s">
        <v>2712</v>
      </c>
      <c r="O738" s="107"/>
      <c r="P738" s="329">
        <f>'Punten per wedstrijd'!D785</f>
        <v>350.1</v>
      </c>
      <c r="Q738" s="452" t="s">
        <v>797</v>
      </c>
      <c r="R738" s="107" t="s">
        <v>3630</v>
      </c>
      <c r="S738" s="452"/>
      <c r="T738" s="329">
        <f>'Punten per wedstrijd'!D919</f>
        <v>0</v>
      </c>
      <c r="U738" s="452" t="s">
        <v>797</v>
      </c>
      <c r="V738" s="285" t="s">
        <v>1671</v>
      </c>
      <c r="W738" s="107"/>
      <c r="X738" s="329">
        <f>'Punten per wedstrijd'!D129</f>
        <v>5950.45</v>
      </c>
      <c r="Y738" s="452" t="s">
        <v>797</v>
      </c>
      <c r="Z738" s="285" t="s">
        <v>1649</v>
      </c>
      <c r="AA738" s="107"/>
      <c r="AB738" s="329">
        <f>'Punten per wedstrijd'!D389</f>
        <v>1092.9000000000001</v>
      </c>
      <c r="AC738" s="452" t="s">
        <v>797</v>
      </c>
      <c r="AD738" s="285" t="s">
        <v>1664</v>
      </c>
      <c r="AE738" s="107"/>
      <c r="AF738" s="329">
        <f>'Punten per wedstrijd'!D572</f>
        <v>489.40000000000003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2724</v>
      </c>
      <c r="G739" s="107"/>
      <c r="H739" s="329">
        <f>'Punten per wedstrijd'!D182</f>
        <v>5285.6000000000013</v>
      </c>
      <c r="I739" s="452" t="s">
        <v>798</v>
      </c>
      <c r="J739" s="107" t="s">
        <v>2725</v>
      </c>
      <c r="K739" s="107"/>
      <c r="L739" s="329">
        <f>'Punten per wedstrijd'!D490</f>
        <v>1515.3000000000002</v>
      </c>
      <c r="M739" s="452" t="s">
        <v>798</v>
      </c>
      <c r="N739" s="106" t="s">
        <v>1344</v>
      </c>
      <c r="O739" s="107"/>
      <c r="P739" s="329">
        <f>'Punten per wedstrijd'!D733</f>
        <v>348.90000000000003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284" t="s">
        <v>3631</v>
      </c>
      <c r="W739" s="107"/>
      <c r="X739" s="329">
        <f>'Punten per wedstrijd'!D86</f>
        <v>5936.25</v>
      </c>
      <c r="Y739" s="452" t="s">
        <v>798</v>
      </c>
      <c r="Z739" s="285" t="s">
        <v>1664</v>
      </c>
      <c r="AA739" s="107"/>
      <c r="AB739" s="329">
        <f>'Punten per wedstrijd'!D292</f>
        <v>1085.9000000000001</v>
      </c>
      <c r="AC739" s="452" t="s">
        <v>798</v>
      </c>
      <c r="AD739" s="285" t="s">
        <v>1666</v>
      </c>
      <c r="AE739" s="107"/>
      <c r="AF739" s="329">
        <f>'Punten per wedstrijd'!D592</f>
        <v>485.29999999999995</v>
      </c>
    </row>
    <row r="740" spans="1:32" s="3" customFormat="1" ht="15.75" customHeight="1">
      <c r="A740" s="452" t="s">
        <v>799</v>
      </c>
      <c r="B740" s="107" t="s">
        <v>3615</v>
      </c>
      <c r="C740" s="107"/>
      <c r="D740" s="329">
        <f>'Punten per wedstrijd'!D995</f>
        <v>5744.6000000000013</v>
      </c>
      <c r="E740" s="452" t="s">
        <v>799</v>
      </c>
      <c r="F740" s="107" t="s">
        <v>2713</v>
      </c>
      <c r="G740" s="107"/>
      <c r="H740" s="329">
        <f>'Punten per wedstrijd'!D250</f>
        <v>5241.7999999999993</v>
      </c>
      <c r="I740" s="452" t="s">
        <v>799</v>
      </c>
      <c r="J740" s="107" t="s">
        <v>2710</v>
      </c>
      <c r="K740" s="107"/>
      <c r="L740" s="329">
        <f>'Punten per wedstrijd'!D474</f>
        <v>1491.2</v>
      </c>
      <c r="M740" s="452" t="s">
        <v>799</v>
      </c>
      <c r="N740" s="284" t="s">
        <v>3627</v>
      </c>
      <c r="O740" s="107"/>
      <c r="P740" s="329">
        <f>'Punten per wedstrijd'!D769</f>
        <v>346.3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107" t="s">
        <v>2715</v>
      </c>
      <c r="W740" s="107"/>
      <c r="X740" s="329">
        <f>'Punten per wedstrijd'!D36</f>
        <v>5931.8</v>
      </c>
      <c r="Y740" s="452" t="s">
        <v>799</v>
      </c>
      <c r="Z740" s="285" t="s">
        <v>33</v>
      </c>
      <c r="AA740" s="107"/>
      <c r="AB740" s="329">
        <f>'Punten per wedstrijd'!D400</f>
        <v>1077.7</v>
      </c>
      <c r="AC740" s="452" t="s">
        <v>799</v>
      </c>
      <c r="AD740" s="107" t="s">
        <v>2209</v>
      </c>
      <c r="AE740" s="107"/>
      <c r="AF740" s="329">
        <f>'Punten per wedstrijd'!D637</f>
        <v>485.05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2723</v>
      </c>
      <c r="G741" s="107"/>
      <c r="H741" s="329">
        <f>'Punten per wedstrijd'!D242</f>
        <v>5221.6000000000004</v>
      </c>
      <c r="I741" s="452" t="s">
        <v>800</v>
      </c>
      <c r="J741" s="285" t="s">
        <v>1667</v>
      </c>
      <c r="K741" s="107"/>
      <c r="L741" s="329">
        <f>'Punten per wedstrijd'!D488</f>
        <v>1484.4999999999995</v>
      </c>
      <c r="M741" s="452" t="s">
        <v>800</v>
      </c>
      <c r="N741" s="107" t="s">
        <v>2725</v>
      </c>
      <c r="O741" s="107"/>
      <c r="P741" s="329">
        <f>'Punten per wedstrijd'!D770</f>
        <v>341.8</v>
      </c>
      <c r="Q741" s="452" t="s">
        <v>800</v>
      </c>
      <c r="R741" s="107" t="s">
        <v>2711</v>
      </c>
      <c r="S741" s="452"/>
      <c r="T741" s="329">
        <f>'Punten per wedstrijd'!D922</f>
        <v>0</v>
      </c>
      <c r="U741" s="452" t="s">
        <v>800</v>
      </c>
      <c r="V741" s="285" t="s">
        <v>1658</v>
      </c>
      <c r="W741" s="107"/>
      <c r="X741" s="329">
        <f>'Punten per wedstrijd'!D35</f>
        <v>5924.0499999999993</v>
      </c>
      <c r="Y741" s="452" t="s">
        <v>800</v>
      </c>
      <c r="Z741" s="107" t="s">
        <v>3678</v>
      </c>
      <c r="AA741" s="107"/>
      <c r="AB741" s="329">
        <f>'Punten per wedstrijd'!D398</f>
        <v>1062</v>
      </c>
      <c r="AC741" s="452" t="s">
        <v>800</v>
      </c>
      <c r="AD741" s="107" t="s">
        <v>2202</v>
      </c>
      <c r="AE741" s="107"/>
      <c r="AF741" s="329">
        <f>'Punten per wedstrijd'!D636</f>
        <v>479.65000000000009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2196</v>
      </c>
      <c r="G742" s="107"/>
      <c r="H742" s="329">
        <f>'Punten per wedstrijd'!D162</f>
        <v>5219.8</v>
      </c>
      <c r="I742" s="452" t="s">
        <v>801</v>
      </c>
      <c r="J742" s="107" t="s">
        <v>653</v>
      </c>
      <c r="K742" s="107"/>
      <c r="L742" s="329">
        <f>'Punten per wedstrijd'!D526</f>
        <v>1480.2999999999997</v>
      </c>
      <c r="M742" s="452" t="s">
        <v>801</v>
      </c>
      <c r="N742" s="107" t="s">
        <v>639</v>
      </c>
      <c r="O742" s="107"/>
      <c r="P742" s="329">
        <f>'Punten per wedstrijd'!D739</f>
        <v>339.6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106" t="s">
        <v>1343</v>
      </c>
      <c r="W742" s="107"/>
      <c r="X742" s="329">
        <f>'Punten per wedstrijd'!D83</f>
        <v>5900.5999999999995</v>
      </c>
      <c r="Y742" s="452" t="s">
        <v>801</v>
      </c>
      <c r="Z742" s="285" t="s">
        <v>1655</v>
      </c>
      <c r="AA742" s="107"/>
      <c r="AB742" s="329">
        <f>'Punten per wedstrijd'!D420</f>
        <v>1057.6999999999998</v>
      </c>
      <c r="AC742" s="452" t="s">
        <v>801</v>
      </c>
      <c r="AD742" s="107" t="s">
        <v>2201</v>
      </c>
      <c r="AE742" s="107"/>
      <c r="AF742" s="329">
        <f>'Punten per wedstrijd'!D610</f>
        <v>472.4</v>
      </c>
    </row>
    <row r="743" spans="1:32" s="3" customFormat="1" ht="15.75" customHeight="1">
      <c r="A743" s="452" t="s">
        <v>802</v>
      </c>
      <c r="B743" s="284" t="s">
        <v>3629</v>
      </c>
      <c r="C743" s="107"/>
      <c r="D743" s="329">
        <f>'Punten per wedstrijd'!D1054</f>
        <v>5712.4999999999991</v>
      </c>
      <c r="E743" s="452" t="s">
        <v>802</v>
      </c>
      <c r="F743" s="107" t="s">
        <v>2731</v>
      </c>
      <c r="G743" s="107"/>
      <c r="H743" s="329">
        <f>'Punten per wedstrijd'!D200</f>
        <v>5211.0999999999995</v>
      </c>
      <c r="I743" s="452" t="s">
        <v>802</v>
      </c>
      <c r="J743" s="107" t="s">
        <v>2196</v>
      </c>
      <c r="K743" s="107"/>
      <c r="L743" s="329">
        <f>'Punten per wedstrijd'!D442</f>
        <v>1470.8000000000004</v>
      </c>
      <c r="M743" s="452" t="s">
        <v>802</v>
      </c>
      <c r="N743" s="107" t="s">
        <v>658</v>
      </c>
      <c r="O743" s="107"/>
      <c r="P743" s="329">
        <f>'Punten per wedstrijd'!D839</f>
        <v>338.80000000000007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1668</v>
      </c>
      <c r="W743" s="107"/>
      <c r="X743" s="329">
        <f>'Punten per wedstrijd'!D72</f>
        <v>5891.7499999999991</v>
      </c>
      <c r="Y743" s="452" t="s">
        <v>802</v>
      </c>
      <c r="Z743" s="107" t="s">
        <v>2725</v>
      </c>
      <c r="AA743" s="107"/>
      <c r="AB743" s="329">
        <f>'Punten per wedstrijd'!D350</f>
        <v>1053.6999999999998</v>
      </c>
      <c r="AC743" s="452" t="s">
        <v>802</v>
      </c>
      <c r="AD743" s="284" t="s">
        <v>3618</v>
      </c>
      <c r="AE743" s="107"/>
      <c r="AF743" s="329">
        <f>'Punten per wedstrijd'!D587</f>
        <v>471.9</v>
      </c>
    </row>
    <row r="744" spans="1:32" s="3" customFormat="1" ht="15.75" customHeight="1">
      <c r="A744" s="452" t="s">
        <v>803</v>
      </c>
      <c r="B744" s="107" t="s">
        <v>2847</v>
      </c>
      <c r="C744" s="107"/>
      <c r="D744" s="329">
        <f>'Punten per wedstrijd'!D997</f>
        <v>5708.4000000000005</v>
      </c>
      <c r="E744" s="452" t="s">
        <v>803</v>
      </c>
      <c r="F744" s="285" t="s">
        <v>1656</v>
      </c>
      <c r="G744" s="107"/>
      <c r="H744" s="329">
        <f>'Punten per wedstrijd'!D151</f>
        <v>5163.05</v>
      </c>
      <c r="I744" s="452" t="s">
        <v>803</v>
      </c>
      <c r="J744" s="284" t="s">
        <v>3625</v>
      </c>
      <c r="K744" s="107"/>
      <c r="L744" s="329">
        <f>'Punten per wedstrijd'!D477</f>
        <v>1461.2</v>
      </c>
      <c r="M744" s="452" t="s">
        <v>803</v>
      </c>
      <c r="N744" s="107" t="s">
        <v>638</v>
      </c>
      <c r="O744" s="107"/>
      <c r="P744" s="329">
        <f>'Punten per wedstrijd'!D808</f>
        <v>337.20000000000005</v>
      </c>
      <c r="Q744" s="452" t="s">
        <v>803</v>
      </c>
      <c r="R744" s="107" t="s">
        <v>2712</v>
      </c>
      <c r="S744" s="452"/>
      <c r="T744" s="329">
        <f>'Punten per wedstrijd'!D925</f>
        <v>0</v>
      </c>
      <c r="U744" s="452" t="s">
        <v>803</v>
      </c>
      <c r="V744" s="107" t="s">
        <v>2707</v>
      </c>
      <c r="W744" s="107"/>
      <c r="X744" s="329">
        <f>'Punten per wedstrijd'!D91</f>
        <v>5882.25</v>
      </c>
      <c r="Y744" s="452" t="s">
        <v>803</v>
      </c>
      <c r="Z744" s="107" t="s">
        <v>686</v>
      </c>
      <c r="AA744" s="107"/>
      <c r="AB744" s="329">
        <f>'Punten per wedstrijd'!D399</f>
        <v>1031.2</v>
      </c>
      <c r="AC744" s="452" t="s">
        <v>803</v>
      </c>
      <c r="AD744" s="284" t="s">
        <v>3640</v>
      </c>
      <c r="AE744" s="107"/>
      <c r="AF744" s="329">
        <f>'Punten per wedstrijd'!D687</f>
        <v>469.99999999999994</v>
      </c>
    </row>
    <row r="745" spans="1:32" s="3" customFormat="1" ht="15.75" customHeight="1">
      <c r="A745" s="452" t="s">
        <v>804</v>
      </c>
      <c r="B745" s="107" t="s">
        <v>2726</v>
      </c>
      <c r="C745" s="107"/>
      <c r="D745" s="329">
        <f>'Punten per wedstrijd'!D1108</f>
        <v>5701.9</v>
      </c>
      <c r="E745" s="452" t="s">
        <v>804</v>
      </c>
      <c r="F745" s="107" t="s">
        <v>2200</v>
      </c>
      <c r="G745" s="107"/>
      <c r="H745" s="329">
        <f>'Punten per wedstrijd'!D196</f>
        <v>5146.2</v>
      </c>
      <c r="I745" s="452" t="s">
        <v>804</v>
      </c>
      <c r="J745" s="107" t="s">
        <v>2210</v>
      </c>
      <c r="K745" s="107"/>
      <c r="L745" s="329">
        <f>'Punten per wedstrijd'!D516</f>
        <v>1455.8000000000002</v>
      </c>
      <c r="M745" s="452" t="s">
        <v>804</v>
      </c>
      <c r="N745" s="106" t="s">
        <v>1342</v>
      </c>
      <c r="O745" s="107"/>
      <c r="P745" s="329">
        <f>'Punten per wedstrijd'!D716</f>
        <v>336</v>
      </c>
      <c r="Q745" s="452" t="s">
        <v>804</v>
      </c>
      <c r="R745" s="284" t="s">
        <v>3631</v>
      </c>
      <c r="S745" s="452"/>
      <c r="T745" s="329">
        <f>'Punten per wedstrijd'!D926</f>
        <v>0</v>
      </c>
      <c r="U745" s="452" t="s">
        <v>804</v>
      </c>
      <c r="V745" s="284" t="s">
        <v>3625</v>
      </c>
      <c r="W745" s="107"/>
      <c r="X745" s="329">
        <f>'Punten per wedstrijd'!D57</f>
        <v>5871.6499999999978</v>
      </c>
      <c r="Y745" s="452" t="s">
        <v>804</v>
      </c>
      <c r="Z745" s="285" t="s">
        <v>1661</v>
      </c>
      <c r="AA745" s="107"/>
      <c r="AB745" s="329">
        <f>'Punten per wedstrijd'!D309</f>
        <v>1029.1000000000001</v>
      </c>
      <c r="AC745" s="452" t="s">
        <v>804</v>
      </c>
      <c r="AD745" s="106" t="s">
        <v>1349</v>
      </c>
      <c r="AE745" s="107"/>
      <c r="AF745" s="329">
        <f>'Punten per wedstrijd'!D660</f>
        <v>464.29999999999995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2728</v>
      </c>
      <c r="G746" s="107"/>
      <c r="H746" s="329">
        <f>'Punten per wedstrijd'!D273</f>
        <v>5144.5</v>
      </c>
      <c r="I746" s="452" t="s">
        <v>805</v>
      </c>
      <c r="J746" s="107" t="s">
        <v>2732</v>
      </c>
      <c r="K746" s="107"/>
      <c r="L746" s="329">
        <f>'Punten per wedstrijd'!D478</f>
        <v>1442.7</v>
      </c>
      <c r="M746" s="452" t="s">
        <v>805</v>
      </c>
      <c r="N746" s="107" t="s">
        <v>2193</v>
      </c>
      <c r="O746" s="107"/>
      <c r="P746" s="329">
        <f>'Punten per wedstrijd'!D767</f>
        <v>334.6</v>
      </c>
      <c r="Q746" s="452" t="s">
        <v>805</v>
      </c>
      <c r="R746" s="284" t="s">
        <v>3632</v>
      </c>
      <c r="S746" s="452"/>
      <c r="T746" s="329">
        <f>'Punten per wedstrijd'!D927</f>
        <v>0</v>
      </c>
      <c r="U746" s="452" t="s">
        <v>805</v>
      </c>
      <c r="V746" s="285" t="s">
        <v>31</v>
      </c>
      <c r="W746" s="107"/>
      <c r="X746" s="329">
        <f>'Punten per wedstrijd'!D114</f>
        <v>5866.2499999999991</v>
      </c>
      <c r="Y746" s="452" t="s">
        <v>805</v>
      </c>
      <c r="Z746" s="106" t="s">
        <v>1349</v>
      </c>
      <c r="AA746" s="107"/>
      <c r="AB746" s="329">
        <f>'Punten per wedstrijd'!D380</f>
        <v>1024</v>
      </c>
      <c r="AC746" s="452" t="s">
        <v>805</v>
      </c>
      <c r="AD746" s="107" t="s">
        <v>162</v>
      </c>
      <c r="AE746" s="107"/>
      <c r="AF746" s="329">
        <f>'Punten per wedstrijd'!D609</f>
        <v>463.60000000000014</v>
      </c>
    </row>
    <row r="747" spans="1:32" s="3" customFormat="1" ht="15.75" customHeight="1">
      <c r="A747" s="452" t="s">
        <v>806</v>
      </c>
      <c r="B747" s="107" t="s">
        <v>2729</v>
      </c>
      <c r="C747" s="107"/>
      <c r="D747" s="329">
        <f>'Punten per wedstrijd'!D1116</f>
        <v>5664.6</v>
      </c>
      <c r="E747" s="452" t="s">
        <v>806</v>
      </c>
      <c r="F747" s="284" t="s">
        <v>3637</v>
      </c>
      <c r="G747" s="107"/>
      <c r="H747" s="329">
        <f>'Punten per wedstrijd'!D253</f>
        <v>5099.4000000000005</v>
      </c>
      <c r="I747" s="452" t="s">
        <v>806</v>
      </c>
      <c r="J747" s="107" t="s">
        <v>694</v>
      </c>
      <c r="K747" s="107"/>
      <c r="L747" s="329">
        <f>'Punten per wedstrijd'!D536</f>
        <v>1433.05</v>
      </c>
      <c r="M747" s="452" t="s">
        <v>806</v>
      </c>
      <c r="N747" s="285" t="s">
        <v>37</v>
      </c>
      <c r="O747" s="107"/>
      <c r="P747" s="329">
        <f>'Punten per wedstrijd'!D821</f>
        <v>334.3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633</v>
      </c>
      <c r="W747" s="107"/>
      <c r="X747" s="329">
        <f>'Punten per wedstrijd'!D34</f>
        <v>5776.2500000000009</v>
      </c>
      <c r="Y747" s="452" t="s">
        <v>806</v>
      </c>
      <c r="Z747" s="107" t="s">
        <v>2196</v>
      </c>
      <c r="AA747" s="107"/>
      <c r="AB747" s="329">
        <f>'Punten per wedstrijd'!D302</f>
        <v>1016.55</v>
      </c>
      <c r="AC747" s="452" t="s">
        <v>806</v>
      </c>
      <c r="AD747" s="284" t="s">
        <v>3625</v>
      </c>
      <c r="AE747" s="107"/>
      <c r="AF747" s="329">
        <f>'Punten per wedstrijd'!D617</f>
        <v>460.3</v>
      </c>
    </row>
    <row r="748" spans="1:32" s="3" customFormat="1" ht="15.75" customHeight="1">
      <c r="A748" s="452" t="s">
        <v>807</v>
      </c>
      <c r="B748" s="284" t="s">
        <v>3618</v>
      </c>
      <c r="C748" s="107"/>
      <c r="D748" s="329">
        <f>'Punten per wedstrijd'!D1007</f>
        <v>5639.0999999999995</v>
      </c>
      <c r="E748" s="452" t="s">
        <v>807</v>
      </c>
      <c r="F748" s="107" t="s">
        <v>2732</v>
      </c>
      <c r="G748" s="107"/>
      <c r="H748" s="329">
        <f>'Punten per wedstrijd'!D198</f>
        <v>5084</v>
      </c>
      <c r="I748" s="452" t="s">
        <v>807</v>
      </c>
      <c r="J748" s="284" t="s">
        <v>3631</v>
      </c>
      <c r="K748" s="107"/>
      <c r="L748" s="329">
        <f>'Punten per wedstrijd'!D506</f>
        <v>1425.9999999999998</v>
      </c>
      <c r="M748" s="452" t="s">
        <v>807</v>
      </c>
      <c r="N748" s="285" t="s">
        <v>23</v>
      </c>
      <c r="O748" s="107"/>
      <c r="P748" s="329">
        <f>'Punten per wedstrijd'!D780</f>
        <v>333.4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285" t="s">
        <v>1649</v>
      </c>
      <c r="W748" s="107"/>
      <c r="X748" s="329">
        <f>'Punten per wedstrijd'!D109</f>
        <v>5708.7</v>
      </c>
      <c r="Y748" s="452" t="s">
        <v>807</v>
      </c>
      <c r="Z748" s="284" t="s">
        <v>3613</v>
      </c>
      <c r="AA748" s="107"/>
      <c r="AB748" s="329">
        <f>'Punten per wedstrijd'!D287</f>
        <v>1014.3</v>
      </c>
      <c r="AC748" s="452" t="s">
        <v>807</v>
      </c>
      <c r="AD748" s="284" t="s">
        <v>3633</v>
      </c>
      <c r="AE748" s="107"/>
      <c r="AF748" s="329">
        <f>'Punten per wedstrijd'!D653</f>
        <v>460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2209</v>
      </c>
      <c r="G749" s="107"/>
      <c r="H749" s="329">
        <f>'Punten per wedstrijd'!D217</f>
        <v>5050.9999999999991</v>
      </c>
      <c r="I749" s="452" t="s">
        <v>808</v>
      </c>
      <c r="J749" s="285" t="s">
        <v>11</v>
      </c>
      <c r="K749" s="107"/>
      <c r="L749" s="329">
        <f>'Punten per wedstrijd'!D450</f>
        <v>1418.4000000000003</v>
      </c>
      <c r="M749" s="452" t="s">
        <v>808</v>
      </c>
      <c r="N749" s="284" t="s">
        <v>3628</v>
      </c>
      <c r="O749" s="107"/>
      <c r="P749" s="329">
        <f>'Punten per wedstrijd'!D773</f>
        <v>332</v>
      </c>
      <c r="Q749" s="452" t="s">
        <v>808</v>
      </c>
      <c r="R749" s="107" t="s">
        <v>2707</v>
      </c>
      <c r="S749" s="452"/>
      <c r="T749" s="329">
        <f>'Punten per wedstrijd'!D931</f>
        <v>0</v>
      </c>
      <c r="U749" s="452" t="s">
        <v>808</v>
      </c>
      <c r="V749" s="107" t="s">
        <v>2727</v>
      </c>
      <c r="W749" s="107"/>
      <c r="X749" s="329">
        <f>'Punten per wedstrijd'!D137</f>
        <v>5678.7999999999993</v>
      </c>
      <c r="Y749" s="452" t="s">
        <v>808</v>
      </c>
      <c r="Z749" s="107" t="s">
        <v>2847</v>
      </c>
      <c r="AA749" s="107"/>
      <c r="AB749" s="329">
        <f>'Punten per wedstrijd'!D297</f>
        <v>1011.0999999999999</v>
      </c>
      <c r="AC749" s="452" t="s">
        <v>808</v>
      </c>
      <c r="AD749" s="284" t="s">
        <v>3614</v>
      </c>
      <c r="AE749" s="107"/>
      <c r="AF749" s="329">
        <f>'Punten per wedstrijd'!D573</f>
        <v>459.6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3615</v>
      </c>
      <c r="G750" s="107"/>
      <c r="H750" s="329">
        <f>'Punten per wedstrijd'!D155</f>
        <v>5035</v>
      </c>
      <c r="I750" s="452" t="s">
        <v>809</v>
      </c>
      <c r="J750" s="107" t="s">
        <v>2831</v>
      </c>
      <c r="K750" s="107"/>
      <c r="L750" s="329">
        <f>'Punten per wedstrijd'!D531</f>
        <v>1417.3000000000002</v>
      </c>
      <c r="M750" s="452" t="s">
        <v>809</v>
      </c>
      <c r="N750" s="285" t="s">
        <v>1649</v>
      </c>
      <c r="O750" s="107"/>
      <c r="P750" s="329">
        <f>'Punten per wedstrijd'!D809</f>
        <v>331.15</v>
      </c>
      <c r="Q750" s="452" t="s">
        <v>809</v>
      </c>
      <c r="R750" s="284" t="s">
        <v>3633</v>
      </c>
      <c r="S750" s="452"/>
      <c r="T750" s="329">
        <f>'Punten per wedstrijd'!D933</f>
        <v>0</v>
      </c>
      <c r="U750" s="452" t="s">
        <v>809</v>
      </c>
      <c r="V750" s="107" t="s">
        <v>682</v>
      </c>
      <c r="W750" s="107"/>
      <c r="X750" s="329">
        <f>'Punten per wedstrijd'!D90</f>
        <v>5665.9999999999991</v>
      </c>
      <c r="Y750" s="452" t="s">
        <v>809</v>
      </c>
      <c r="Z750" s="107" t="s">
        <v>2203</v>
      </c>
      <c r="AA750" s="107"/>
      <c r="AB750" s="329">
        <f>'Punten per wedstrijd'!D351</f>
        <v>1010.4000000000001</v>
      </c>
      <c r="AC750" s="452" t="s">
        <v>809</v>
      </c>
      <c r="AD750" s="285" t="s">
        <v>1667</v>
      </c>
      <c r="AE750" s="107"/>
      <c r="AF750" s="329">
        <f>'Punten per wedstrijd'!D628</f>
        <v>451.6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2831</v>
      </c>
      <c r="G751" s="107"/>
      <c r="H751" s="329">
        <f>'Punten per wedstrijd'!D251</f>
        <v>5003.8999999999987</v>
      </c>
      <c r="I751" s="452" t="s">
        <v>810</v>
      </c>
      <c r="J751" s="107" t="s">
        <v>2209</v>
      </c>
      <c r="K751" s="107"/>
      <c r="L751" s="329">
        <f>'Punten per wedstrijd'!D497</f>
        <v>1404.3</v>
      </c>
      <c r="M751" s="452" t="s">
        <v>810</v>
      </c>
      <c r="N751" s="284" t="s">
        <v>3632</v>
      </c>
      <c r="O751" s="107"/>
      <c r="P751" s="329">
        <f>'Punten per wedstrijd'!D787</f>
        <v>330.5</v>
      </c>
      <c r="Q751" s="452" t="s">
        <v>810</v>
      </c>
      <c r="R751" s="284" t="s">
        <v>3634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5664.8</v>
      </c>
      <c r="Y751" s="452" t="s">
        <v>810</v>
      </c>
      <c r="Z751" s="106" t="s">
        <v>1344</v>
      </c>
      <c r="AA751" s="107"/>
      <c r="AB751" s="329">
        <f>'Punten per wedstrijd'!D313</f>
        <v>1010.3000000000001</v>
      </c>
      <c r="AC751" s="452" t="s">
        <v>810</v>
      </c>
      <c r="AD751" s="107" t="s">
        <v>682</v>
      </c>
      <c r="AE751" s="107"/>
      <c r="AF751" s="329">
        <f>'Punten per wedstrijd'!D650</f>
        <v>440.8</v>
      </c>
    </row>
    <row r="752" spans="1:32" s="3" customFormat="1" ht="15.75" customHeight="1">
      <c r="A752" s="452" t="s">
        <v>811</v>
      </c>
      <c r="B752" s="284" t="s">
        <v>3614</v>
      </c>
      <c r="C752" s="107"/>
      <c r="D752" s="329">
        <f>'Punten per wedstrijd'!D993</f>
        <v>5535.3000000000011</v>
      </c>
      <c r="E752" s="452" t="s">
        <v>811</v>
      </c>
      <c r="F752" s="107" t="s">
        <v>2220</v>
      </c>
      <c r="G752" s="107"/>
      <c r="H752" s="329">
        <f>'Punten per wedstrijd'!D193</f>
        <v>4992.3</v>
      </c>
      <c r="I752" s="452" t="s">
        <v>811</v>
      </c>
      <c r="J752" s="284" t="s">
        <v>3613</v>
      </c>
      <c r="K752" s="107"/>
      <c r="L752" s="329">
        <f>'Punten per wedstrijd'!D427</f>
        <v>1399.1</v>
      </c>
      <c r="M752" s="452" t="s">
        <v>811</v>
      </c>
      <c r="N752" s="107" t="s">
        <v>2706</v>
      </c>
      <c r="O752" s="107"/>
      <c r="P752" s="329">
        <f>'Punten per wedstrijd'!D719</f>
        <v>329.5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285" t="s">
        <v>23</v>
      </c>
      <c r="W752" s="107"/>
      <c r="X752" s="329">
        <f>'Punten per wedstrijd'!D80</f>
        <v>5654.6</v>
      </c>
      <c r="Y752" s="452" t="s">
        <v>811</v>
      </c>
      <c r="Z752" s="107" t="s">
        <v>2714</v>
      </c>
      <c r="AA752" s="107"/>
      <c r="AB752" s="329">
        <f>'Punten per wedstrijd'!D343</f>
        <v>1008.6</v>
      </c>
      <c r="AC752" s="452" t="s">
        <v>811</v>
      </c>
      <c r="AD752" s="107" t="s">
        <v>651</v>
      </c>
      <c r="AE752" s="107"/>
      <c r="AF752" s="329">
        <f>'Punten per wedstrijd'!D649</f>
        <v>436.49999999999994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3639</v>
      </c>
      <c r="G753" s="107"/>
      <c r="H753" s="329">
        <f>'Punten per wedstrijd'!D263</f>
        <v>4985.5</v>
      </c>
      <c r="I753" s="452" t="s">
        <v>812</v>
      </c>
      <c r="J753" s="284" t="s">
        <v>3614</v>
      </c>
      <c r="K753" s="107"/>
      <c r="L753" s="329">
        <f>'Punten per wedstrijd'!D433</f>
        <v>1386.8999999999996</v>
      </c>
      <c r="M753" s="452" t="s">
        <v>812</v>
      </c>
      <c r="N753" s="107" t="s">
        <v>668</v>
      </c>
      <c r="O753" s="107"/>
      <c r="P753" s="329">
        <f>'Punten per wedstrijd'!D778</f>
        <v>327.2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2706</v>
      </c>
      <c r="W753" s="107"/>
      <c r="X753" s="329">
        <f>'Punten per wedstrijd'!D19</f>
        <v>5649.0999999999995</v>
      </c>
      <c r="Y753" s="452" t="s">
        <v>812</v>
      </c>
      <c r="Z753" s="284" t="s">
        <v>3621</v>
      </c>
      <c r="AA753" s="107"/>
      <c r="AB753" s="329">
        <f>'Punten per wedstrijd'!D325</f>
        <v>1007.5</v>
      </c>
      <c r="AC753" s="452" t="s">
        <v>812</v>
      </c>
      <c r="AD753" s="285" t="s">
        <v>15</v>
      </c>
      <c r="AE753" s="107"/>
      <c r="AF753" s="329">
        <f>'Punten per wedstrijd'!D601</f>
        <v>432.3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4931.4000000000005</v>
      </c>
      <c r="I754" s="452" t="s">
        <v>813</v>
      </c>
      <c r="J754" s="285" t="s">
        <v>1649</v>
      </c>
      <c r="K754" s="107"/>
      <c r="L754" s="329">
        <f>'Punten per wedstrijd'!D529</f>
        <v>1384.8500000000001</v>
      </c>
      <c r="M754" s="452" t="s">
        <v>813</v>
      </c>
      <c r="N754" s="107" t="s">
        <v>2723</v>
      </c>
      <c r="O754" s="107"/>
      <c r="P754" s="329">
        <f>'Punten per wedstrijd'!D802</f>
        <v>323.00000000000006</v>
      </c>
      <c r="Q754" s="452" t="s">
        <v>813</v>
      </c>
      <c r="R754" s="107" t="s">
        <v>2722</v>
      </c>
      <c r="S754" s="452"/>
      <c r="T754" s="329">
        <f>'Punten per wedstrijd'!D938</f>
        <v>0</v>
      </c>
      <c r="U754" s="452" t="s">
        <v>813</v>
      </c>
      <c r="V754" s="285" t="s">
        <v>15</v>
      </c>
      <c r="W754" s="107"/>
      <c r="X754" s="329">
        <f>'Punten per wedstrijd'!D41</f>
        <v>5622.2999999999993</v>
      </c>
      <c r="Y754" s="452" t="s">
        <v>813</v>
      </c>
      <c r="Z754" s="107" t="s">
        <v>2202</v>
      </c>
      <c r="AA754" s="107"/>
      <c r="AB754" s="329">
        <f>'Punten per wedstrijd'!D356</f>
        <v>995.6</v>
      </c>
      <c r="AC754" s="452" t="s">
        <v>813</v>
      </c>
      <c r="AD754" s="107" t="s">
        <v>2710</v>
      </c>
      <c r="AE754" s="107"/>
      <c r="AF754" s="329">
        <f>'Punten per wedstrijd'!D614</f>
        <v>429.3</v>
      </c>
    </row>
    <row r="755" spans="1:32" s="3" customFormat="1" ht="15.75" customHeight="1">
      <c r="A755" s="452" t="s">
        <v>814</v>
      </c>
      <c r="B755" s="284" t="s">
        <v>3635</v>
      </c>
      <c r="C755" s="107"/>
      <c r="D755" s="329">
        <f>'Punten per wedstrijd'!D1083</f>
        <v>5433.2</v>
      </c>
      <c r="E755" s="452" t="s">
        <v>814</v>
      </c>
      <c r="F755" s="107" t="s">
        <v>2212</v>
      </c>
      <c r="G755" s="107"/>
      <c r="H755" s="329">
        <f>'Punten per wedstrijd'!D166</f>
        <v>4905.8</v>
      </c>
      <c r="I755" s="452" t="s">
        <v>814</v>
      </c>
      <c r="J755" s="284" t="s">
        <v>3639</v>
      </c>
      <c r="K755" s="107"/>
      <c r="L755" s="329">
        <f>'Punten per wedstrijd'!D543</f>
        <v>1371.9000000000003</v>
      </c>
      <c r="M755" s="452" t="s">
        <v>814</v>
      </c>
      <c r="N755" s="284" t="s">
        <v>3639</v>
      </c>
      <c r="O755" s="107"/>
      <c r="P755" s="329">
        <f>'Punten per wedstrijd'!D823</f>
        <v>320.2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2721</v>
      </c>
      <c r="W755" s="107"/>
      <c r="X755" s="329">
        <f>'Punten per wedstrijd'!D126</f>
        <v>5612.2</v>
      </c>
      <c r="Y755" s="452" t="s">
        <v>814</v>
      </c>
      <c r="Z755" s="106" t="s">
        <v>1343</v>
      </c>
      <c r="AA755" s="107"/>
      <c r="AB755" s="329">
        <f>'Punten per wedstrijd'!D363</f>
        <v>989.29999999999984</v>
      </c>
      <c r="AC755" s="452" t="s">
        <v>814</v>
      </c>
      <c r="AD755" s="285" t="s">
        <v>1753</v>
      </c>
      <c r="AE755" s="107"/>
      <c r="AF755" s="329">
        <f>'Punten per wedstrijd'!D667</f>
        <v>425.2</v>
      </c>
    </row>
    <row r="756" spans="1:32" s="3" customFormat="1" ht="15.75" customHeight="1">
      <c r="A756" s="452" t="s">
        <v>1950</v>
      </c>
      <c r="B756" s="284" t="s">
        <v>3636</v>
      </c>
      <c r="C756" s="107"/>
      <c r="D756" s="329">
        <f>'Punten per wedstrijd'!D1092</f>
        <v>5408.5</v>
      </c>
      <c r="E756" s="452" t="s">
        <v>1950</v>
      </c>
      <c r="F756" s="107" t="s">
        <v>162</v>
      </c>
      <c r="G756" s="107"/>
      <c r="H756" s="329">
        <f>'Punten per wedstrijd'!D189</f>
        <v>4868.4000000000005</v>
      </c>
      <c r="I756" s="452" t="s">
        <v>1950</v>
      </c>
      <c r="J756" s="284" t="s">
        <v>3629</v>
      </c>
      <c r="K756" s="107"/>
      <c r="L756" s="329">
        <f>'Punten per wedstrijd'!D494</f>
        <v>1360.4999999999998</v>
      </c>
      <c r="M756" s="452" t="s">
        <v>1950</v>
      </c>
      <c r="N756" s="107" t="s">
        <v>686</v>
      </c>
      <c r="O756" s="107"/>
      <c r="P756" s="329">
        <f>'Punten per wedstrijd'!D819</f>
        <v>318.3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107" t="s">
        <v>2714</v>
      </c>
      <c r="W756" s="107"/>
      <c r="X756" s="329">
        <f>'Punten per wedstrijd'!D63</f>
        <v>5600.2000000000007</v>
      </c>
      <c r="Y756" s="452" t="s">
        <v>1950</v>
      </c>
      <c r="Z756" s="107" t="s">
        <v>682</v>
      </c>
      <c r="AA756" s="107"/>
      <c r="AB756" s="329">
        <f>'Punten per wedstrijd'!D370</f>
        <v>973.90000000000009</v>
      </c>
      <c r="AC756" s="452" t="s">
        <v>1950</v>
      </c>
      <c r="AD756" s="107" t="s">
        <v>3615</v>
      </c>
      <c r="AE756" s="107"/>
      <c r="AF756" s="329">
        <f>'Punten per wedstrijd'!D575</f>
        <v>421.5</v>
      </c>
    </row>
    <row r="757" spans="1:32" s="3" customFormat="1" ht="15.75" customHeight="1">
      <c r="A757" s="452" t="s">
        <v>2169</v>
      </c>
      <c r="B757" s="107" t="s">
        <v>2731</v>
      </c>
      <c r="C757" s="107"/>
      <c r="D757" s="329">
        <f>'Punten per wedstrijd'!D1040</f>
        <v>5384.6</v>
      </c>
      <c r="E757" s="452" t="s">
        <v>2169</v>
      </c>
      <c r="F757" s="284" t="s">
        <v>3613</v>
      </c>
      <c r="G757" s="107"/>
      <c r="H757" s="329">
        <f>'Punten per wedstrijd'!D147</f>
        <v>4850.2</v>
      </c>
      <c r="I757" s="452" t="s">
        <v>2169</v>
      </c>
      <c r="J757" s="107" t="s">
        <v>2723</v>
      </c>
      <c r="K757" s="107"/>
      <c r="L757" s="329">
        <f>'Punten per wedstrijd'!D522</f>
        <v>1357.1000000000001</v>
      </c>
      <c r="M757" s="452" t="s">
        <v>2169</v>
      </c>
      <c r="N757" s="107" t="s">
        <v>3630</v>
      </c>
      <c r="O757" s="107"/>
      <c r="P757" s="329">
        <f>'Punten per wedstrijd'!D779</f>
        <v>317.2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2731</v>
      </c>
      <c r="W757" s="107"/>
      <c r="X757" s="329">
        <f>'Punten per wedstrijd'!D60</f>
        <v>5597</v>
      </c>
      <c r="Y757" s="452" t="s">
        <v>2169</v>
      </c>
      <c r="Z757" s="285" t="s">
        <v>1668</v>
      </c>
      <c r="AA757" s="107"/>
      <c r="AB757" s="329">
        <f>'Punten per wedstrijd'!D352</f>
        <v>969</v>
      </c>
      <c r="AC757" s="452" t="s">
        <v>2169</v>
      </c>
      <c r="AD757" s="285" t="s">
        <v>1649</v>
      </c>
      <c r="AE757" s="107"/>
      <c r="AF757" s="329">
        <f>'Punten per wedstrijd'!D669</f>
        <v>421.00000000000006</v>
      </c>
    </row>
    <row r="758" spans="1:32" s="3" customFormat="1" ht="15.75" customHeight="1">
      <c r="A758" s="452" t="s">
        <v>2170</v>
      </c>
      <c r="B758" s="284" t="s">
        <v>3641</v>
      </c>
      <c r="C758" s="107"/>
      <c r="D758" s="329">
        <f>'Punten per wedstrijd'!D1115</f>
        <v>5372.6</v>
      </c>
      <c r="E758" s="452" t="s">
        <v>2170</v>
      </c>
      <c r="F758" s="107" t="s">
        <v>2217</v>
      </c>
      <c r="G758" s="107"/>
      <c r="H758" s="329">
        <f>'Punten per wedstrijd'!D272</f>
        <v>4838.7999999999993</v>
      </c>
      <c r="I758" s="452" t="s">
        <v>2170</v>
      </c>
      <c r="J758" s="107" t="s">
        <v>3615</v>
      </c>
      <c r="K758" s="107"/>
      <c r="L758" s="329">
        <f>'Punten per wedstrijd'!D435</f>
        <v>1348.6</v>
      </c>
      <c r="M758" s="452" t="s">
        <v>2170</v>
      </c>
      <c r="N758" s="106" t="s">
        <v>1346</v>
      </c>
      <c r="O758" s="107"/>
      <c r="P758" s="329">
        <f>'Punten per wedstrijd'!D706</f>
        <v>316.09999999999997</v>
      </c>
      <c r="Q758" s="452" t="s">
        <v>2170</v>
      </c>
      <c r="R758" s="107" t="s">
        <v>2723</v>
      </c>
      <c r="S758" s="452"/>
      <c r="T758" s="329">
        <f>'Punten per wedstrijd'!D942</f>
        <v>0</v>
      </c>
      <c r="U758" s="452" t="s">
        <v>2170</v>
      </c>
      <c r="V758" s="107" t="s">
        <v>2203</v>
      </c>
      <c r="W758" s="107"/>
      <c r="X758" s="329">
        <f>'Punten per wedstrijd'!D71</f>
        <v>5540.1</v>
      </c>
      <c r="Y758" s="452" t="s">
        <v>2170</v>
      </c>
      <c r="Z758" s="107" t="s">
        <v>2209</v>
      </c>
      <c r="AA758" s="107"/>
      <c r="AB758" s="329">
        <f>'Punten per wedstrijd'!D357</f>
        <v>961.8</v>
      </c>
      <c r="AC758" s="452" t="s">
        <v>2170</v>
      </c>
      <c r="AD758" s="107" t="s">
        <v>658</v>
      </c>
      <c r="AE758" s="107"/>
      <c r="AF758" s="329">
        <f>'Punten per wedstrijd'!D699</f>
        <v>410.7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686</v>
      </c>
      <c r="G759" s="107"/>
      <c r="H759" s="329">
        <f>'Punten per wedstrijd'!D259</f>
        <v>4826.0999999999995</v>
      </c>
      <c r="I759" s="452" t="s">
        <v>2171</v>
      </c>
      <c r="J759" s="107" t="s">
        <v>2217</v>
      </c>
      <c r="K759" s="107"/>
      <c r="L759" s="329">
        <f>'Punten per wedstrijd'!D552</f>
        <v>1345.8000000000002</v>
      </c>
      <c r="M759" s="452" t="s">
        <v>2171</v>
      </c>
      <c r="N759" s="285" t="s">
        <v>1658</v>
      </c>
      <c r="O759" s="107"/>
      <c r="P759" s="329">
        <f>'Punten per wedstrijd'!D735</f>
        <v>314.5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284" t="s">
        <v>3636</v>
      </c>
      <c r="W759" s="107"/>
      <c r="X759" s="329">
        <f>'Punten per wedstrijd'!D112</f>
        <v>5522.8499999999995</v>
      </c>
      <c r="Y759" s="452" t="s">
        <v>2171</v>
      </c>
      <c r="Z759" s="107" t="s">
        <v>2720</v>
      </c>
      <c r="AA759" s="107"/>
      <c r="AB759" s="329">
        <f>'Punten per wedstrijd'!D404</f>
        <v>961.40000000000009</v>
      </c>
      <c r="AC759" s="452" t="s">
        <v>2171</v>
      </c>
      <c r="AD759" s="106" t="s">
        <v>1346</v>
      </c>
      <c r="AE759" s="107"/>
      <c r="AF759" s="329">
        <f>'Punten per wedstrijd'!D566</f>
        <v>410.7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3618</v>
      </c>
      <c r="G760" s="107"/>
      <c r="H760" s="329">
        <f>'Punten per wedstrijd'!D167</f>
        <v>4825.2000000000007</v>
      </c>
      <c r="I760" s="452" t="s">
        <v>2172</v>
      </c>
      <c r="J760" s="285" t="s">
        <v>1</v>
      </c>
      <c r="K760" s="107"/>
      <c r="L760" s="329">
        <f>'Punten per wedstrijd'!D430</f>
        <v>1345.2999999999997</v>
      </c>
      <c r="M760" s="452" t="s">
        <v>2172</v>
      </c>
      <c r="N760" s="285" t="s">
        <v>15</v>
      </c>
      <c r="O760" s="107"/>
      <c r="P760" s="329">
        <f>'Punten per wedstrijd'!D741</f>
        <v>309.8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285" t="s">
        <v>11</v>
      </c>
      <c r="W760" s="107"/>
      <c r="X760" s="329">
        <f>'Punten per wedstrijd'!D30</f>
        <v>5478.7</v>
      </c>
      <c r="Y760" s="452" t="s">
        <v>2172</v>
      </c>
      <c r="Z760" s="107" t="s">
        <v>2728</v>
      </c>
      <c r="AA760" s="107"/>
      <c r="AB760" s="329">
        <f>'Punten per wedstrijd'!D413</f>
        <v>947.99999999999989</v>
      </c>
      <c r="AC760" s="452" t="s">
        <v>2172</v>
      </c>
      <c r="AD760" s="107" t="s">
        <v>3626</v>
      </c>
      <c r="AE760" s="107"/>
      <c r="AF760" s="329">
        <f>'Punten per wedstrijd'!D622</f>
        <v>408.4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284" t="s">
        <v>3623</v>
      </c>
      <c r="G761" s="107"/>
      <c r="H761" s="329">
        <f>'Punten per wedstrijd'!D191</f>
        <v>4811.5</v>
      </c>
      <c r="I761" s="452" t="s">
        <v>2173</v>
      </c>
      <c r="J761" s="107" t="s">
        <v>2731</v>
      </c>
      <c r="K761" s="107"/>
      <c r="L761" s="329">
        <f>'Punten per wedstrijd'!D480</f>
        <v>1336.2</v>
      </c>
      <c r="M761" s="452" t="s">
        <v>2173</v>
      </c>
      <c r="N761" s="107" t="s">
        <v>2716</v>
      </c>
      <c r="O761" s="107"/>
      <c r="P761" s="329">
        <f>'Punten per wedstrijd'!D714</f>
        <v>309.10000000000002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2831</v>
      </c>
      <c r="W761" s="107"/>
      <c r="X761" s="329">
        <f>'Punten per wedstrijd'!D111</f>
        <v>5436.9000000000005</v>
      </c>
      <c r="Y761" s="452" t="s">
        <v>2173</v>
      </c>
      <c r="Z761" s="284" t="s">
        <v>3628</v>
      </c>
      <c r="AA761" s="107"/>
      <c r="AB761" s="329">
        <f>'Punten per wedstrijd'!D353</f>
        <v>942.79999999999984</v>
      </c>
      <c r="AC761" s="452" t="s">
        <v>2173</v>
      </c>
      <c r="AD761" s="107" t="s">
        <v>683</v>
      </c>
      <c r="AE761" s="107"/>
      <c r="AF761" s="329">
        <f>'Punten per wedstrijd'!D661</f>
        <v>394.79999999999995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3616</v>
      </c>
      <c r="G762" s="107"/>
      <c r="H762" s="329">
        <f>'Punten per wedstrijd'!D160</f>
        <v>4727.8</v>
      </c>
      <c r="I762" s="452" t="s">
        <v>2174</v>
      </c>
      <c r="J762" s="285" t="s">
        <v>1665</v>
      </c>
      <c r="K762" s="107"/>
      <c r="L762" s="329">
        <f>'Punten per wedstrijd'!D444</f>
        <v>1326.6</v>
      </c>
      <c r="M762" s="452" t="s">
        <v>2174</v>
      </c>
      <c r="N762" s="285" t="s">
        <v>1</v>
      </c>
      <c r="O762" s="107"/>
      <c r="P762" s="329">
        <f>'Punten per wedstrijd'!D710</f>
        <v>305.3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2728</v>
      </c>
      <c r="W762" s="107"/>
      <c r="X762" s="329">
        <f>'Punten per wedstrijd'!D133</f>
        <v>5424.9999999999991</v>
      </c>
      <c r="Y762" s="452" t="s">
        <v>2174</v>
      </c>
      <c r="Z762" s="285" t="s">
        <v>1653</v>
      </c>
      <c r="AA762" s="107"/>
      <c r="AB762" s="329">
        <f>'Punten per wedstrijd'!D301</f>
        <v>925.5</v>
      </c>
      <c r="AC762" s="452" t="s">
        <v>2174</v>
      </c>
      <c r="AD762" s="106" t="s">
        <v>1343</v>
      </c>
      <c r="AE762" s="107"/>
      <c r="AF762" s="329">
        <f>'Punten per wedstrijd'!D643</f>
        <v>391.59999999999997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2733</v>
      </c>
      <c r="G763" s="107"/>
      <c r="H763" s="329">
        <f>'Punten per wedstrijd'!D232</f>
        <v>4702</v>
      </c>
      <c r="I763" s="452" t="s">
        <v>2175</v>
      </c>
      <c r="J763" s="285" t="s">
        <v>1656</v>
      </c>
      <c r="K763" s="107"/>
      <c r="L763" s="329">
        <f>'Punten per wedstrijd'!D431</f>
        <v>1303.95</v>
      </c>
      <c r="M763" s="452" t="s">
        <v>2175</v>
      </c>
      <c r="N763" s="107" t="s">
        <v>2197</v>
      </c>
      <c r="O763" s="107"/>
      <c r="P763" s="329">
        <f>'Punten per wedstrijd'!D731</f>
        <v>300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2725</v>
      </c>
      <c r="W763" s="107"/>
      <c r="X763" s="329">
        <f>'Punten per wedstrijd'!D70</f>
        <v>5413.15</v>
      </c>
      <c r="Y763" s="452" t="s">
        <v>2175</v>
      </c>
      <c r="Z763" s="107" t="s">
        <v>3615</v>
      </c>
      <c r="AA763" s="107"/>
      <c r="AB763" s="329">
        <f>'Punten per wedstrijd'!D295</f>
        <v>923.19999999999982</v>
      </c>
      <c r="AC763" s="452" t="s">
        <v>2175</v>
      </c>
      <c r="AD763" s="107" t="s">
        <v>686</v>
      </c>
      <c r="AE763" s="107"/>
      <c r="AF763" s="329">
        <f>'Punten per wedstrijd'!D679</f>
        <v>388.20000000000005</v>
      </c>
    </row>
    <row r="764" spans="1:32" s="3" customFormat="1" ht="15.75" customHeight="1">
      <c r="A764" s="452" t="s">
        <v>2176</v>
      </c>
      <c r="B764" s="284" t="s">
        <v>3621</v>
      </c>
      <c r="C764" s="107"/>
      <c r="D764" s="329">
        <f>'Punten per wedstrijd'!D1025</f>
        <v>5290.15</v>
      </c>
      <c r="E764" s="452" t="s">
        <v>2176</v>
      </c>
      <c r="F764" s="107" t="s">
        <v>2726</v>
      </c>
      <c r="G764" s="107"/>
      <c r="H764" s="329">
        <f>'Punten per wedstrijd'!D268</f>
        <v>4676.7</v>
      </c>
      <c r="I764" s="452" t="s">
        <v>2176</v>
      </c>
      <c r="J764" s="285" t="s">
        <v>23</v>
      </c>
      <c r="K764" s="107"/>
      <c r="L764" s="329">
        <f>'Punten per wedstrijd'!D500</f>
        <v>1256.5999999999999</v>
      </c>
      <c r="M764" s="452" t="s">
        <v>2176</v>
      </c>
      <c r="N764" s="284" t="s">
        <v>3636</v>
      </c>
      <c r="O764" s="107"/>
      <c r="P764" s="329">
        <f>'Punten per wedstrijd'!D812</f>
        <v>299.89999999999998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285" t="s">
        <v>33</v>
      </c>
      <c r="W764" s="107"/>
      <c r="X764" s="329">
        <f>'Punten per wedstrijd'!D120</f>
        <v>5389.4000000000015</v>
      </c>
      <c r="Y764" s="452" t="s">
        <v>2176</v>
      </c>
      <c r="Z764" s="285" t="s">
        <v>1654</v>
      </c>
      <c r="AA764" s="107"/>
      <c r="AB764" s="329">
        <f>'Punten per wedstrijd'!D326</f>
        <v>922.3</v>
      </c>
      <c r="AC764" s="452" t="s">
        <v>2176</v>
      </c>
      <c r="AD764" s="285" t="s">
        <v>1661</v>
      </c>
      <c r="AE764" s="107"/>
      <c r="AF764" s="329">
        <f>'Punten per wedstrijd'!D589</f>
        <v>388</v>
      </c>
    </row>
    <row r="765" spans="1:32" s="3" customFormat="1" ht="15.75" customHeight="1">
      <c r="A765" s="452" t="s">
        <v>2177</v>
      </c>
      <c r="B765" s="107" t="s">
        <v>2713</v>
      </c>
      <c r="C765" s="107"/>
      <c r="D765" s="329">
        <f>'Punten per wedstrijd'!D1090</f>
        <v>5286.1</v>
      </c>
      <c r="E765" s="452" t="s">
        <v>2177</v>
      </c>
      <c r="F765" s="285" t="s">
        <v>1657</v>
      </c>
      <c r="G765" s="107"/>
      <c r="H765" s="329">
        <f>'Punten per wedstrijd'!D145</f>
        <v>4670.8999999999996</v>
      </c>
      <c r="I765" s="452" t="s">
        <v>2177</v>
      </c>
      <c r="J765" s="284" t="s">
        <v>3627</v>
      </c>
      <c r="K765" s="107"/>
      <c r="L765" s="329">
        <f>'Punten per wedstrijd'!D489</f>
        <v>1245.8000000000004</v>
      </c>
      <c r="M765" s="452" t="s">
        <v>2177</v>
      </c>
      <c r="N765" s="107" t="s">
        <v>653</v>
      </c>
      <c r="O765" s="107"/>
      <c r="P765" s="329">
        <f>'Punten per wedstrijd'!D806</f>
        <v>299.2</v>
      </c>
      <c r="Q765" s="452" t="s">
        <v>2177</v>
      </c>
      <c r="R765" s="107" t="s">
        <v>2713</v>
      </c>
      <c r="S765" s="452"/>
      <c r="T765" s="329">
        <f>'Punten per wedstrijd'!D950</f>
        <v>0</v>
      </c>
      <c r="U765" s="452" t="s">
        <v>2177</v>
      </c>
      <c r="V765" s="285" t="s">
        <v>1656</v>
      </c>
      <c r="W765" s="107"/>
      <c r="X765" s="329">
        <f>'Punten per wedstrijd'!D11</f>
        <v>5365.35</v>
      </c>
      <c r="Y765" s="452" t="s">
        <v>2177</v>
      </c>
      <c r="Z765" s="107" t="s">
        <v>2193</v>
      </c>
      <c r="AA765" s="107"/>
      <c r="AB765" s="329">
        <f>'Punten per wedstrijd'!D347</f>
        <v>919.10000000000014</v>
      </c>
      <c r="AC765" s="452" t="s">
        <v>2177</v>
      </c>
      <c r="AD765" s="284" t="s">
        <v>3619</v>
      </c>
      <c r="AE765" s="107"/>
      <c r="AF765" s="329">
        <f>'Punten per wedstrijd'!D597</f>
        <v>387.5</v>
      </c>
    </row>
    <row r="766" spans="1:32" s="3" customFormat="1" ht="15.75" customHeight="1">
      <c r="A766" s="452" t="s">
        <v>2178</v>
      </c>
      <c r="B766" s="107" t="s">
        <v>2719</v>
      </c>
      <c r="C766" s="107"/>
      <c r="D766" s="329">
        <f>'Punten per wedstrijd'!D1008</f>
        <v>5280.5</v>
      </c>
      <c r="E766" s="452" t="s">
        <v>2178</v>
      </c>
      <c r="F766" s="284" t="s">
        <v>3619</v>
      </c>
      <c r="G766" s="107"/>
      <c r="H766" s="329">
        <f>'Punten per wedstrijd'!D177</f>
        <v>4655.1000000000004</v>
      </c>
      <c r="I766" s="452" t="s">
        <v>2178</v>
      </c>
      <c r="J766" s="285" t="s">
        <v>1753</v>
      </c>
      <c r="K766" s="107"/>
      <c r="L766" s="329">
        <f>'Punten per wedstrijd'!D527</f>
        <v>1236.8</v>
      </c>
      <c r="M766" s="452" t="s">
        <v>2178</v>
      </c>
      <c r="N766" s="284" t="s">
        <v>3640</v>
      </c>
      <c r="O766" s="107"/>
      <c r="P766" s="329">
        <f>'Punten per wedstrijd'!D827</f>
        <v>298.50000000000006</v>
      </c>
      <c r="Q766" s="452" t="s">
        <v>2178</v>
      </c>
      <c r="R766" s="107" t="s">
        <v>2831</v>
      </c>
      <c r="S766" s="452"/>
      <c r="T766" s="329">
        <f>'Punten per wedstrijd'!D951</f>
        <v>0</v>
      </c>
      <c r="U766" s="452" t="s">
        <v>2178</v>
      </c>
      <c r="V766" s="106" t="s">
        <v>1344</v>
      </c>
      <c r="W766" s="107"/>
      <c r="X766" s="329">
        <f>'Punten per wedstrijd'!D33</f>
        <v>5365.3</v>
      </c>
      <c r="Y766" s="452" t="s">
        <v>2178</v>
      </c>
      <c r="Z766" s="107" t="s">
        <v>683</v>
      </c>
      <c r="AA766" s="107"/>
      <c r="AB766" s="329">
        <f>'Punten per wedstrijd'!D381</f>
        <v>917.79999999999984</v>
      </c>
      <c r="AC766" s="452" t="s">
        <v>2178</v>
      </c>
      <c r="AD766" s="284" t="s">
        <v>3629</v>
      </c>
      <c r="AE766" s="107"/>
      <c r="AF766" s="329">
        <f>'Punten per wedstrijd'!D634</f>
        <v>386.20000000000005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2847</v>
      </c>
      <c r="G767" s="107"/>
      <c r="H767" s="329">
        <f>'Punten per wedstrijd'!D157</f>
        <v>4642.6500000000005</v>
      </c>
      <c r="I767" s="452" t="s">
        <v>2179</v>
      </c>
      <c r="J767" s="107" t="s">
        <v>686</v>
      </c>
      <c r="K767" s="107"/>
      <c r="L767" s="329">
        <f>'Punten per wedstrijd'!D539</f>
        <v>1228.1000000000001</v>
      </c>
      <c r="M767" s="452" t="s">
        <v>2179</v>
      </c>
      <c r="N767" s="284" t="s">
        <v>3622</v>
      </c>
      <c r="O767" s="107"/>
      <c r="P767" s="329">
        <f>'Punten per wedstrijd'!D748</f>
        <v>298.20000000000005</v>
      </c>
      <c r="Q767" s="452" t="s">
        <v>2179</v>
      </c>
      <c r="R767" s="284" t="s">
        <v>3636</v>
      </c>
      <c r="S767" s="452"/>
      <c r="T767" s="329">
        <f>'Punten per wedstrijd'!D952</f>
        <v>0</v>
      </c>
      <c r="U767" s="452" t="s">
        <v>2179</v>
      </c>
      <c r="V767" s="107" t="s">
        <v>669</v>
      </c>
      <c r="W767" s="107"/>
      <c r="X767" s="329">
        <f>'Punten per wedstrijd'!D97</f>
        <v>5363.6500000000005</v>
      </c>
      <c r="Y767" s="452" t="s">
        <v>2179</v>
      </c>
      <c r="Z767" s="107" t="s">
        <v>633</v>
      </c>
      <c r="AA767" s="107"/>
      <c r="AB767" s="329">
        <f>'Punten per wedstrijd'!D314</f>
        <v>912.70000000000016</v>
      </c>
      <c r="AC767" s="452" t="s">
        <v>2179</v>
      </c>
      <c r="AD767" s="107" t="s">
        <v>2198</v>
      </c>
      <c r="AE767" s="107"/>
      <c r="AF767" s="329">
        <f>'Punten per wedstrijd'!D648</f>
        <v>384.1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106" t="s">
        <v>1345</v>
      </c>
      <c r="G768" s="107"/>
      <c r="H768" s="329">
        <f>'Punten per wedstrijd'!D224</f>
        <v>4636.8</v>
      </c>
      <c r="I768" s="452" t="s">
        <v>2180</v>
      </c>
      <c r="J768" s="284" t="s">
        <v>3637</v>
      </c>
      <c r="K768" s="107"/>
      <c r="L768" s="329">
        <f>'Punten per wedstrijd'!D533</f>
        <v>1213.5999999999999</v>
      </c>
      <c r="M768" s="452" t="s">
        <v>2180</v>
      </c>
      <c r="N768" s="284" t="s">
        <v>3621</v>
      </c>
      <c r="O768" s="107"/>
      <c r="P768" s="329">
        <f>'Punten per wedstrijd'!D745</f>
        <v>289.8</v>
      </c>
      <c r="Q768" s="452" t="s">
        <v>2180</v>
      </c>
      <c r="R768" s="284" t="s">
        <v>3637</v>
      </c>
      <c r="S768" s="452"/>
      <c r="T768" s="329">
        <f>'Punten per wedstrijd'!D953</f>
        <v>0</v>
      </c>
      <c r="U768" s="452" t="s">
        <v>2180</v>
      </c>
      <c r="V768" s="107" t="s">
        <v>2717</v>
      </c>
      <c r="W768" s="107"/>
      <c r="X768" s="329">
        <f>'Punten per wedstrijd'!D115</f>
        <v>5356.9</v>
      </c>
      <c r="Y768" s="452" t="s">
        <v>2180</v>
      </c>
      <c r="Z768" s="285" t="s">
        <v>1665</v>
      </c>
      <c r="AA768" s="107"/>
      <c r="AB768" s="329">
        <f>'Punten per wedstrijd'!D304</f>
        <v>879.7</v>
      </c>
      <c r="AC768" s="452" t="s">
        <v>2180</v>
      </c>
      <c r="AD768" s="107" t="s">
        <v>2200</v>
      </c>
      <c r="AE768" s="107"/>
      <c r="AF768" s="329">
        <f>'Punten per wedstrijd'!D616</f>
        <v>383.79999999999995</v>
      </c>
    </row>
    <row r="769" spans="1:32" s="3" customFormat="1" ht="15.75" customHeight="1">
      <c r="A769" s="452" t="s">
        <v>2181</v>
      </c>
      <c r="B769" s="107" t="s">
        <v>3630</v>
      </c>
      <c r="C769" s="107"/>
      <c r="D769" s="329">
        <f>'Punten per wedstrijd'!D1059</f>
        <v>5244.5</v>
      </c>
      <c r="E769" s="452" t="s">
        <v>2181</v>
      </c>
      <c r="F769" s="284" t="s">
        <v>3636</v>
      </c>
      <c r="G769" s="107"/>
      <c r="H769" s="329">
        <f>'Punten per wedstrijd'!D252</f>
        <v>4598.1000000000004</v>
      </c>
      <c r="I769" s="452" t="s">
        <v>2181</v>
      </c>
      <c r="J769" s="106" t="s">
        <v>1346</v>
      </c>
      <c r="K769" s="107"/>
      <c r="L769" s="329">
        <f>'Punten per wedstrijd'!D426</f>
        <v>1212.8000000000002</v>
      </c>
      <c r="M769" s="452" t="s">
        <v>2181</v>
      </c>
      <c r="N769" s="107" t="s">
        <v>633</v>
      </c>
      <c r="O769" s="107"/>
      <c r="P769" s="329">
        <f>'Punten per wedstrijd'!D734</f>
        <v>289.49999999999994</v>
      </c>
      <c r="Q769" s="452" t="s">
        <v>2181</v>
      </c>
      <c r="R769" s="107" t="s">
        <v>2717</v>
      </c>
      <c r="S769" s="452"/>
      <c r="T769" s="329">
        <f>'Punten per wedstrijd'!D955</f>
        <v>0</v>
      </c>
      <c r="U769" s="452" t="s">
        <v>2181</v>
      </c>
      <c r="V769" s="107" t="s">
        <v>683</v>
      </c>
      <c r="W769" s="107"/>
      <c r="X769" s="329">
        <f>'Punten per wedstrijd'!D101</f>
        <v>5314.2999999999984</v>
      </c>
      <c r="Y769" s="452" t="s">
        <v>2181</v>
      </c>
      <c r="Z769" s="285" t="s">
        <v>1667</v>
      </c>
      <c r="AA769" s="107"/>
      <c r="AB769" s="329">
        <f>'Punten per wedstrijd'!D348</f>
        <v>875.49999999999989</v>
      </c>
      <c r="AC769" s="452" t="s">
        <v>2181</v>
      </c>
      <c r="AD769" s="107" t="s">
        <v>155</v>
      </c>
      <c r="AE769" s="107"/>
      <c r="AF769" s="329">
        <f>'Punten per wedstrijd'!D694</f>
        <v>379.1</v>
      </c>
    </row>
    <row r="770" spans="1:32" s="3" customFormat="1" ht="15.75" customHeight="1">
      <c r="A770" s="452" t="s">
        <v>2182</v>
      </c>
      <c r="B770" s="107" t="s">
        <v>2733</v>
      </c>
      <c r="C770" s="107"/>
      <c r="D770" s="329">
        <f>'Punten per wedstrijd'!D1072</f>
        <v>5226.3</v>
      </c>
      <c r="E770" s="452" t="s">
        <v>2182</v>
      </c>
      <c r="F770" s="107" t="s">
        <v>3678</v>
      </c>
      <c r="G770" s="107"/>
      <c r="H770" s="329">
        <f>'Punten per wedstrijd'!D258</f>
        <v>4568.3999999999996</v>
      </c>
      <c r="I770" s="452" t="s">
        <v>2182</v>
      </c>
      <c r="J770" s="107" t="s">
        <v>700</v>
      </c>
      <c r="K770" s="107"/>
      <c r="L770" s="329">
        <f>'Punten per wedstrijd'!D484</f>
        <v>1203.7</v>
      </c>
      <c r="M770" s="452" t="s">
        <v>2182</v>
      </c>
      <c r="N770" s="107" t="s">
        <v>2720</v>
      </c>
      <c r="O770" s="107"/>
      <c r="P770" s="329">
        <f>'Punten per wedstrijd'!D824</f>
        <v>283.10000000000002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107" t="s">
        <v>2217</v>
      </c>
      <c r="W770" s="107"/>
      <c r="X770" s="329">
        <f>'Punten per wedstrijd'!D132</f>
        <v>5302.5500000000011</v>
      </c>
      <c r="Y770" s="452" t="s">
        <v>2182</v>
      </c>
      <c r="Z770" s="107" t="s">
        <v>675</v>
      </c>
      <c r="AA770" s="107"/>
      <c r="AB770" s="329">
        <f>'Punten per wedstrijd'!D298</f>
        <v>873</v>
      </c>
      <c r="AC770" s="452" t="s">
        <v>2182</v>
      </c>
      <c r="AD770" s="285" t="s">
        <v>31</v>
      </c>
      <c r="AE770" s="107"/>
      <c r="AF770" s="329">
        <f>'Punten per wedstrijd'!D674</f>
        <v>377.05</v>
      </c>
    </row>
    <row r="771" spans="1:32" s="3" customFormat="1" ht="15.75" customHeight="1">
      <c r="A771" s="452" t="s">
        <v>2183</v>
      </c>
      <c r="B771" s="284" t="s">
        <v>3619</v>
      </c>
      <c r="C771" s="107"/>
      <c r="D771" s="329">
        <f>'Punten per wedstrijd'!D1017</f>
        <v>5222.8999999999987</v>
      </c>
      <c r="E771" s="452" t="s">
        <v>2183</v>
      </c>
      <c r="F771" s="285" t="s">
        <v>1667</v>
      </c>
      <c r="G771" s="107"/>
      <c r="H771" s="329">
        <f>'Punten per wedstrijd'!D208</f>
        <v>4548.6000000000004</v>
      </c>
      <c r="I771" s="452" t="s">
        <v>2183</v>
      </c>
      <c r="J771" s="285" t="s">
        <v>1690</v>
      </c>
      <c r="K771" s="107"/>
      <c r="L771" s="329">
        <f>'Punten per wedstrijd'!D524</f>
        <v>1200.8500000000001</v>
      </c>
      <c r="M771" s="452" t="s">
        <v>2183</v>
      </c>
      <c r="N771" s="107" t="s">
        <v>2202</v>
      </c>
      <c r="O771" s="107"/>
      <c r="P771" s="329">
        <f>'Punten per wedstrijd'!D776</f>
        <v>283</v>
      </c>
      <c r="Q771" s="452" t="s">
        <v>2183</v>
      </c>
      <c r="R771" s="107" t="s">
        <v>3678</v>
      </c>
      <c r="S771" s="452"/>
      <c r="T771" s="329">
        <f>'Punten per wedstrijd'!D958</f>
        <v>0</v>
      </c>
      <c r="U771" s="452" t="s">
        <v>2183</v>
      </c>
      <c r="V771" s="107" t="s">
        <v>2713</v>
      </c>
      <c r="W771" s="107"/>
      <c r="X771" s="329">
        <f>'Punten per wedstrijd'!D110</f>
        <v>5299</v>
      </c>
      <c r="Y771" s="452" t="s">
        <v>2183</v>
      </c>
      <c r="Z771" s="284" t="s">
        <v>3614</v>
      </c>
      <c r="AA771" s="107"/>
      <c r="AB771" s="329">
        <f>'Punten per wedstrijd'!D293</f>
        <v>872.69999999999993</v>
      </c>
      <c r="AC771" s="452" t="s">
        <v>2183</v>
      </c>
      <c r="AD771" s="284" t="s">
        <v>3620</v>
      </c>
      <c r="AE771" s="107"/>
      <c r="AF771" s="329">
        <f>'Punten per wedstrijd'!D603</f>
        <v>376.90000000000003</v>
      </c>
    </row>
    <row r="772" spans="1:32" s="3" customFormat="1" ht="15.75" customHeight="1">
      <c r="A772" s="452" t="s">
        <v>2184</v>
      </c>
      <c r="B772" s="284" t="s">
        <v>3616</v>
      </c>
      <c r="C772" s="107"/>
      <c r="D772" s="329">
        <f>'Punten per wedstrijd'!D1000</f>
        <v>5171.8</v>
      </c>
      <c r="E772" s="452" t="s">
        <v>2184</v>
      </c>
      <c r="F772" s="107" t="s">
        <v>2716</v>
      </c>
      <c r="G772" s="107"/>
      <c r="H772" s="329">
        <f>'Punten per wedstrijd'!D154</f>
        <v>4548.0000000000009</v>
      </c>
      <c r="I772" s="452" t="s">
        <v>2184</v>
      </c>
      <c r="J772" s="107" t="s">
        <v>2715</v>
      </c>
      <c r="K772" s="107"/>
      <c r="L772" s="329">
        <f>'Punten per wedstrijd'!D456</f>
        <v>1194.8999999999999</v>
      </c>
      <c r="M772" s="452" t="s">
        <v>2184</v>
      </c>
      <c r="N772" s="285" t="s">
        <v>1690</v>
      </c>
      <c r="O772" s="107"/>
      <c r="P772" s="329">
        <f>'Punten per wedstrijd'!D804</f>
        <v>280.8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653</v>
      </c>
      <c r="W772" s="107"/>
      <c r="X772" s="329">
        <f>'Punten per wedstrijd'!D106</f>
        <v>5291.1</v>
      </c>
      <c r="Y772" s="452" t="s">
        <v>2184</v>
      </c>
      <c r="Z772" s="284" t="s">
        <v>3637</v>
      </c>
      <c r="AA772" s="107"/>
      <c r="AB772" s="329">
        <f>'Punten per wedstrijd'!D393</f>
        <v>848.9</v>
      </c>
      <c r="AC772" s="452" t="s">
        <v>2184</v>
      </c>
      <c r="AD772" s="285" t="s">
        <v>1655</v>
      </c>
      <c r="AE772" s="107"/>
      <c r="AF772" s="329">
        <f>'Punten per wedstrijd'!D700</f>
        <v>372.6</v>
      </c>
    </row>
    <row r="773" spans="1:32" s="3" customFormat="1" ht="15.75" customHeight="1">
      <c r="A773" s="452" t="s">
        <v>2185</v>
      </c>
      <c r="B773" s="107" t="s">
        <v>2715</v>
      </c>
      <c r="C773" s="107"/>
      <c r="D773" s="329">
        <f>'Punten per wedstrijd'!D1016</f>
        <v>5044.2</v>
      </c>
      <c r="E773" s="452" t="s">
        <v>2185</v>
      </c>
      <c r="F773" s="107" t="s">
        <v>2201</v>
      </c>
      <c r="G773" s="107"/>
      <c r="H773" s="329">
        <f>'Punten per wedstrijd'!D190</f>
        <v>4535.4000000000005</v>
      </c>
      <c r="I773" s="452" t="s">
        <v>2185</v>
      </c>
      <c r="J773" s="107" t="s">
        <v>3678</v>
      </c>
      <c r="K773" s="107"/>
      <c r="L773" s="329">
        <f>'Punten per wedstrijd'!D538</f>
        <v>1187.7</v>
      </c>
      <c r="M773" s="452" t="s">
        <v>2185</v>
      </c>
      <c r="N773" s="284" t="s">
        <v>3641</v>
      </c>
      <c r="O773" s="107"/>
      <c r="P773" s="329">
        <f>'Punten per wedstrijd'!D835</f>
        <v>278.8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162</v>
      </c>
      <c r="W773" s="107"/>
      <c r="X773" s="329">
        <f>'Punten per wedstrijd'!D49</f>
        <v>5280.8000000000011</v>
      </c>
      <c r="Y773" s="452" t="s">
        <v>2185</v>
      </c>
      <c r="Z773" s="107" t="s">
        <v>658</v>
      </c>
      <c r="AA773" s="107"/>
      <c r="AB773" s="329">
        <f>'Punten per wedstrijd'!D419</f>
        <v>843.1</v>
      </c>
      <c r="AC773" s="452" t="s">
        <v>2185</v>
      </c>
      <c r="AD773" s="107" t="s">
        <v>675</v>
      </c>
      <c r="AE773" s="107"/>
      <c r="AF773" s="329">
        <f>'Punten per wedstrijd'!D578</f>
        <v>355.29999999999995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4" t="s">
        <v>3635</v>
      </c>
      <c r="G774" s="107"/>
      <c r="H774" s="329">
        <f>'Punten per wedstrijd'!D243</f>
        <v>4451.6000000000004</v>
      </c>
      <c r="I774" s="452" t="s">
        <v>2186</v>
      </c>
      <c r="J774" s="107" t="s">
        <v>675</v>
      </c>
      <c r="K774" s="107"/>
      <c r="L774" s="329">
        <f>'Punten per wedstrijd'!D438</f>
        <v>1186.0999999999997</v>
      </c>
      <c r="M774" s="452" t="s">
        <v>2186</v>
      </c>
      <c r="N774" s="284" t="s">
        <v>3631</v>
      </c>
      <c r="O774" s="107"/>
      <c r="P774" s="329">
        <f>'Punten per wedstrijd'!D786</f>
        <v>273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4" t="s">
        <v>3619</v>
      </c>
      <c r="W774" s="107"/>
      <c r="X774" s="329">
        <f>'Punten per wedstrijd'!D37</f>
        <v>5204.5000000000009</v>
      </c>
      <c r="Y774" s="452" t="s">
        <v>2186</v>
      </c>
      <c r="Z774" s="284" t="s">
        <v>3620</v>
      </c>
      <c r="AA774" s="107"/>
      <c r="AB774" s="329">
        <f>'Punten per wedstrijd'!D323</f>
        <v>828.3</v>
      </c>
      <c r="AC774" s="452" t="s">
        <v>2186</v>
      </c>
      <c r="AD774" s="285" t="s">
        <v>1690</v>
      </c>
      <c r="AE774" s="107"/>
      <c r="AF774" s="329">
        <f>'Punten per wedstrijd'!D664</f>
        <v>350.29999999999995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675</v>
      </c>
      <c r="G775" s="107"/>
      <c r="H775" s="329">
        <f>'Punten per wedstrijd'!D158</f>
        <v>4444.6500000000005</v>
      </c>
      <c r="I775" s="452" t="s">
        <v>2187</v>
      </c>
      <c r="J775" s="107" t="s">
        <v>180</v>
      </c>
      <c r="K775" s="107"/>
      <c r="L775" s="329">
        <f>'Punten per wedstrijd'!D550</f>
        <v>1160.4000000000001</v>
      </c>
      <c r="M775" s="452" t="s">
        <v>2187</v>
      </c>
      <c r="N775" s="107" t="s">
        <v>2713</v>
      </c>
      <c r="O775" s="107"/>
      <c r="P775" s="329">
        <f>'Punten per wedstrijd'!D810</f>
        <v>265.8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107" t="s">
        <v>155</v>
      </c>
      <c r="W775" s="107"/>
      <c r="X775" s="329">
        <f>'Punten per wedstrijd'!D134</f>
        <v>5164.2999999999993</v>
      </c>
      <c r="Y775" s="452" t="s">
        <v>2187</v>
      </c>
      <c r="Z775" s="106" t="s">
        <v>1346</v>
      </c>
      <c r="AA775" s="107"/>
      <c r="AB775" s="329">
        <f>'Punten per wedstrijd'!D286</f>
        <v>821.50000000000011</v>
      </c>
      <c r="AC775" s="452" t="s">
        <v>2187</v>
      </c>
      <c r="AD775" s="284" t="s">
        <v>3621</v>
      </c>
      <c r="AE775" s="107"/>
      <c r="AF775" s="329">
        <f>'Punten per wedstrijd'!D605</f>
        <v>349.49999999999989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4" t="s">
        <v>3628</v>
      </c>
      <c r="G776" s="107"/>
      <c r="H776" s="329">
        <f>'Punten per wedstrijd'!D213</f>
        <v>4394.0999999999995</v>
      </c>
      <c r="I776" s="452" t="s">
        <v>2188</v>
      </c>
      <c r="J776" s="284" t="s">
        <v>3635</v>
      </c>
      <c r="K776" s="107"/>
      <c r="L776" s="329">
        <f>'Punten per wedstrijd'!D523</f>
        <v>1156.9999999999998</v>
      </c>
      <c r="M776" s="452" t="s">
        <v>2188</v>
      </c>
      <c r="N776" s="285" t="s">
        <v>1665</v>
      </c>
      <c r="O776" s="107"/>
      <c r="P776" s="329">
        <f>'Punten per wedstrijd'!D724</f>
        <v>256.3</v>
      </c>
      <c r="Q776" s="452" t="s">
        <v>2188</v>
      </c>
      <c r="R776" s="284" t="s">
        <v>3639</v>
      </c>
      <c r="S776" s="452"/>
      <c r="T776" s="329">
        <f>'Punten per wedstrijd'!D963</f>
        <v>0</v>
      </c>
      <c r="U776" s="452" t="s">
        <v>2188</v>
      </c>
      <c r="V776" s="285" t="s">
        <v>1690</v>
      </c>
      <c r="W776" s="107"/>
      <c r="X776" s="329">
        <f>'Punten per wedstrijd'!D104</f>
        <v>5122.9999999999991</v>
      </c>
      <c r="Y776" s="452" t="s">
        <v>2188</v>
      </c>
      <c r="Z776" s="107" t="s">
        <v>2197</v>
      </c>
      <c r="AA776" s="107"/>
      <c r="AB776" s="329">
        <f>'Punten per wedstrijd'!D311</f>
        <v>811.1</v>
      </c>
      <c r="AC776" s="452" t="s">
        <v>2188</v>
      </c>
      <c r="AD776" s="107" t="s">
        <v>653</v>
      </c>
      <c r="AE776" s="107"/>
      <c r="AF776" s="329">
        <f>'Punten per wedstrijd'!D666</f>
        <v>343.40000000000003</v>
      </c>
    </row>
    <row r="777" spans="1:32" s="3" customFormat="1" ht="15.75" customHeight="1">
      <c r="A777" s="452" t="s">
        <v>2189</v>
      </c>
      <c r="B777" s="284" t="s">
        <v>3638</v>
      </c>
      <c r="C777" s="107"/>
      <c r="D777" s="329">
        <f>'Punten per wedstrijd'!D1097</f>
        <v>4988.8000000000011</v>
      </c>
      <c r="E777" s="452" t="s">
        <v>2189</v>
      </c>
      <c r="F777" s="285" t="s">
        <v>1658</v>
      </c>
      <c r="G777" s="107"/>
      <c r="H777" s="329">
        <f>'Punten per wedstrijd'!D175</f>
        <v>4378.3</v>
      </c>
      <c r="I777" s="452" t="s">
        <v>2189</v>
      </c>
      <c r="J777" s="285" t="s">
        <v>1658</v>
      </c>
      <c r="K777" s="107"/>
      <c r="L777" s="329">
        <f>'Punten per wedstrijd'!D455</f>
        <v>1151.0000000000002</v>
      </c>
      <c r="M777" s="452" t="s">
        <v>2189</v>
      </c>
      <c r="N777" s="107" t="s">
        <v>2726</v>
      </c>
      <c r="O777" s="107"/>
      <c r="P777" s="329">
        <f>'Punten per wedstrijd'!D828</f>
        <v>249.8</v>
      </c>
      <c r="Q777" s="452" t="s">
        <v>2189</v>
      </c>
      <c r="R777" s="107" t="s">
        <v>2720</v>
      </c>
      <c r="S777" s="452"/>
      <c r="T777" s="329">
        <f>'Punten per wedstrijd'!D964</f>
        <v>0</v>
      </c>
      <c r="U777" s="452" t="s">
        <v>2189</v>
      </c>
      <c r="V777" s="107" t="s">
        <v>2720</v>
      </c>
      <c r="W777" s="107"/>
      <c r="X777" s="329">
        <f>'Punten per wedstrijd'!D124</f>
        <v>5049.1499999999996</v>
      </c>
      <c r="Y777" s="452" t="s">
        <v>2189</v>
      </c>
      <c r="Z777" s="107" t="s">
        <v>2713</v>
      </c>
      <c r="AA777" s="107"/>
      <c r="AB777" s="329">
        <f>'Punten per wedstrijd'!D390</f>
        <v>807.9</v>
      </c>
      <c r="AC777" s="452" t="s">
        <v>2189</v>
      </c>
      <c r="AD777" s="284" t="s">
        <v>3635</v>
      </c>
      <c r="AE777" s="107"/>
      <c r="AF777" s="329">
        <f>'Punten per wedstrijd'!D663</f>
        <v>338.9</v>
      </c>
    </row>
    <row r="778" spans="1:32" s="3" customFormat="1" ht="15.75" customHeight="1">
      <c r="A778" s="452" t="s">
        <v>2190</v>
      </c>
      <c r="B778" s="107" t="s">
        <v>2728</v>
      </c>
      <c r="C778" s="107"/>
      <c r="D778" s="329">
        <f>'Punten per wedstrijd'!D1113</f>
        <v>4962.3</v>
      </c>
      <c r="E778" s="452" t="s">
        <v>2190</v>
      </c>
      <c r="F778" s="284" t="s">
        <v>3640</v>
      </c>
      <c r="G778" s="107"/>
      <c r="H778" s="329">
        <f>'Punten per wedstrijd'!D267</f>
        <v>4258.8999999999996</v>
      </c>
      <c r="I778" s="452" t="s">
        <v>2190</v>
      </c>
      <c r="J778" s="107" t="s">
        <v>2713</v>
      </c>
      <c r="K778" s="107"/>
      <c r="L778" s="329">
        <f>'Punten per wedstrijd'!D530</f>
        <v>1144</v>
      </c>
      <c r="M778" s="452" t="s">
        <v>2190</v>
      </c>
      <c r="N778" s="107" t="s">
        <v>694</v>
      </c>
      <c r="O778" s="107"/>
      <c r="P778" s="329">
        <f>'Punten per wedstrijd'!D816</f>
        <v>249.20000000000002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1753</v>
      </c>
      <c r="W778" s="107"/>
      <c r="X778" s="329">
        <f>'Punten per wedstrijd'!D107</f>
        <v>5047.45</v>
      </c>
      <c r="Y778" s="452" t="s">
        <v>2190</v>
      </c>
      <c r="Z778" s="107" t="s">
        <v>155</v>
      </c>
      <c r="AA778" s="107"/>
      <c r="AB778" s="329">
        <f>'Punten per wedstrijd'!D414</f>
        <v>792.05</v>
      </c>
      <c r="AC778" s="452" t="s">
        <v>2190</v>
      </c>
      <c r="AD778" s="107" t="s">
        <v>2197</v>
      </c>
      <c r="AE778" s="107"/>
      <c r="AF778" s="329">
        <f>'Punten per wedstrijd'!D591</f>
        <v>335.00000000000006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4212.1499999999996</v>
      </c>
      <c r="I779" s="452" t="s">
        <v>2191</v>
      </c>
      <c r="J779" s="107" t="s">
        <v>2212</v>
      </c>
      <c r="K779" s="107"/>
      <c r="L779" s="329">
        <f>'Punten per wedstrijd'!D446</f>
        <v>1138.8999999999999</v>
      </c>
      <c r="M779" s="452" t="s">
        <v>2191</v>
      </c>
      <c r="N779" s="107" t="s">
        <v>2198</v>
      </c>
      <c r="O779" s="107"/>
      <c r="P779" s="329">
        <f>'Punten per wedstrijd'!D788</f>
        <v>236.79999999999998</v>
      </c>
      <c r="Q779" s="452" t="s">
        <v>2191</v>
      </c>
      <c r="R779" s="107" t="s">
        <v>2721</v>
      </c>
      <c r="S779" s="452"/>
      <c r="T779" s="329">
        <f>'Punten per wedstrijd'!D966</f>
        <v>0</v>
      </c>
      <c r="U779" s="452" t="s">
        <v>2191</v>
      </c>
      <c r="V779" s="285" t="s">
        <v>1657</v>
      </c>
      <c r="W779" s="107"/>
      <c r="X779" s="329">
        <f>'Punten per wedstrijd'!D5</f>
        <v>4995.5500000000011</v>
      </c>
      <c r="Y779" s="452" t="s">
        <v>2191</v>
      </c>
      <c r="Z779" s="285" t="s">
        <v>1658</v>
      </c>
      <c r="AA779" s="107"/>
      <c r="AB779" s="329">
        <f>'Punten per wedstrijd'!D315</f>
        <v>785.75000000000011</v>
      </c>
      <c r="AC779" s="452" t="s">
        <v>2191</v>
      </c>
      <c r="AD779" s="285" t="s">
        <v>1653</v>
      </c>
      <c r="AE779" s="107"/>
      <c r="AF779" s="329">
        <f>'Punten per wedstrijd'!D581</f>
        <v>329.2</v>
      </c>
    </row>
    <row r="780" spans="1:32" s="3" customFormat="1" ht="15.75" customHeight="1">
      <c r="A780" s="452" t="s">
        <v>2192</v>
      </c>
      <c r="B780" s="284" t="s">
        <v>3648</v>
      </c>
      <c r="C780" s="107"/>
      <c r="D780" s="329">
        <f>'Punten per wedstrijd'!D1020</f>
        <v>4780.6000000000004</v>
      </c>
      <c r="E780" s="452" t="s">
        <v>2192</v>
      </c>
      <c r="F780" s="107" t="s">
        <v>2729</v>
      </c>
      <c r="G780" s="107"/>
      <c r="H780" s="329">
        <f>'Punten per wedstrijd'!D276</f>
        <v>4208.7</v>
      </c>
      <c r="I780" s="452" t="s">
        <v>2192</v>
      </c>
      <c r="J780" s="284" t="s">
        <v>3618</v>
      </c>
      <c r="K780" s="107"/>
      <c r="L780" s="329">
        <f>'Punten per wedstrijd'!D447</f>
        <v>1133.6000000000001</v>
      </c>
      <c r="M780" s="452" t="s">
        <v>2192</v>
      </c>
      <c r="N780" s="107" t="s">
        <v>2212</v>
      </c>
      <c r="O780" s="107"/>
      <c r="P780" s="329">
        <f>'Punten per wedstrijd'!D726</f>
        <v>236.79999999999998</v>
      </c>
      <c r="Q780" s="452" t="s">
        <v>2192</v>
      </c>
      <c r="R780" s="107" t="s">
        <v>2726</v>
      </c>
      <c r="S780" s="452"/>
      <c r="T780" s="329">
        <f>'Punten per wedstrijd'!D968</f>
        <v>0</v>
      </c>
      <c r="U780" s="452" t="s">
        <v>2192</v>
      </c>
      <c r="V780" s="107" t="s">
        <v>2196</v>
      </c>
      <c r="W780" s="107"/>
      <c r="X780" s="329">
        <f>'Punten per wedstrijd'!D22</f>
        <v>4981.5499999999993</v>
      </c>
      <c r="Y780" s="452" t="s">
        <v>2192</v>
      </c>
      <c r="Z780" s="107" t="s">
        <v>653</v>
      </c>
      <c r="AA780" s="107"/>
      <c r="AB780" s="329">
        <f>'Punten per wedstrijd'!D386</f>
        <v>784.09999999999991</v>
      </c>
      <c r="AC780" s="452" t="s">
        <v>2192</v>
      </c>
      <c r="AD780" s="107" t="s">
        <v>141</v>
      </c>
      <c r="AE780" s="107"/>
      <c r="AF780" s="329">
        <f>'Punten per wedstrijd'!D626</f>
        <v>319.40000000000003</v>
      </c>
    </row>
    <row r="781" spans="1:32" s="3" customFormat="1" ht="15.75" customHeight="1">
      <c r="A781" s="452" t="s">
        <v>2303</v>
      </c>
      <c r="B781" s="107" t="s">
        <v>2716</v>
      </c>
      <c r="C781" s="107"/>
      <c r="D781" s="329">
        <f>'Punten per wedstrijd'!D994</f>
        <v>4639.2000000000007</v>
      </c>
      <c r="E781" s="452" t="s">
        <v>2303</v>
      </c>
      <c r="F781" s="107" t="s">
        <v>633</v>
      </c>
      <c r="G781" s="107"/>
      <c r="H781" s="329">
        <f>'Punten per wedstrijd'!D174</f>
        <v>4132.3999999999996</v>
      </c>
      <c r="I781" s="452" t="s">
        <v>2303</v>
      </c>
      <c r="J781" s="107" t="s">
        <v>2198</v>
      </c>
      <c r="K781" s="107"/>
      <c r="L781" s="329">
        <f>'Punten per wedstrijd'!D508</f>
        <v>1111.5</v>
      </c>
      <c r="M781" s="452" t="s">
        <v>2303</v>
      </c>
      <c r="N781" s="107" t="s">
        <v>2731</v>
      </c>
      <c r="O781" s="107"/>
      <c r="P781" s="329">
        <f>'Punten per wedstrijd'!D760</f>
        <v>231.7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284" t="s">
        <v>3620</v>
      </c>
      <c r="W781" s="107"/>
      <c r="X781" s="329">
        <f>'Punten per wedstrijd'!D43</f>
        <v>4952.2</v>
      </c>
      <c r="Y781" s="452" t="s">
        <v>2303</v>
      </c>
      <c r="Z781" s="107" t="s">
        <v>2731</v>
      </c>
      <c r="AA781" s="107"/>
      <c r="AB781" s="329">
        <f>'Punten per wedstrijd'!D340</f>
        <v>774</v>
      </c>
      <c r="AC781" s="452" t="s">
        <v>2303</v>
      </c>
      <c r="AD781" s="284" t="s">
        <v>3628</v>
      </c>
      <c r="AE781" s="107"/>
      <c r="AF781" s="329">
        <f>'Punten per wedstrijd'!D633</f>
        <v>316.89999999999998</v>
      </c>
    </row>
    <row r="782" spans="1:32" s="3" customFormat="1" ht="15.75" customHeight="1">
      <c r="A782" s="452" t="s">
        <v>2304</v>
      </c>
      <c r="B782" s="284" t="s">
        <v>3628</v>
      </c>
      <c r="C782" s="107"/>
      <c r="D782" s="329">
        <f>'Punten per wedstrijd'!D1053</f>
        <v>4637.5000000000009</v>
      </c>
      <c r="E782" s="452" t="s">
        <v>2304</v>
      </c>
      <c r="F782" s="285" t="s">
        <v>1</v>
      </c>
      <c r="G782" s="107"/>
      <c r="H782" s="329">
        <f>'Punten per wedstrijd'!D150</f>
        <v>4021</v>
      </c>
      <c r="I782" s="452" t="s">
        <v>2304</v>
      </c>
      <c r="J782" s="284" t="s">
        <v>3621</v>
      </c>
      <c r="K782" s="107"/>
      <c r="L782" s="329">
        <f>'Punten per wedstrijd'!D465</f>
        <v>1073.55</v>
      </c>
      <c r="M782" s="452" t="s">
        <v>2304</v>
      </c>
      <c r="N782" s="107" t="s">
        <v>2201</v>
      </c>
      <c r="O782" s="107"/>
      <c r="P782" s="329">
        <f>'Punten per wedstrijd'!D750</f>
        <v>228.1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639</v>
      </c>
      <c r="W782" s="107"/>
      <c r="X782" s="329">
        <f>'Punten per wedstrijd'!D39</f>
        <v>4937</v>
      </c>
      <c r="Y782" s="452" t="s">
        <v>2304</v>
      </c>
      <c r="Z782" s="285" t="s">
        <v>1753</v>
      </c>
      <c r="AA782" s="107"/>
      <c r="AB782" s="329">
        <f>'Punten per wedstrijd'!D387</f>
        <v>772.8</v>
      </c>
      <c r="AC782" s="452" t="s">
        <v>2304</v>
      </c>
      <c r="AD782" s="284" t="s">
        <v>3637</v>
      </c>
      <c r="AE782" s="107"/>
      <c r="AF782" s="329">
        <f>'Punten per wedstrijd'!D673</f>
        <v>315.89999999999998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3906.8</v>
      </c>
      <c r="I783" s="452" t="s">
        <v>2305</v>
      </c>
      <c r="J783" s="107" t="s">
        <v>2220</v>
      </c>
      <c r="K783" s="107"/>
      <c r="L783" s="329">
        <f>'Punten per wedstrijd'!D473</f>
        <v>1065</v>
      </c>
      <c r="M783" s="452" t="s">
        <v>2305</v>
      </c>
      <c r="N783" s="284" t="s">
        <v>3635</v>
      </c>
      <c r="O783" s="107"/>
      <c r="P783" s="329">
        <f>'Punten per wedstrijd'!D803</f>
        <v>224.8</v>
      </c>
      <c r="Q783" s="452" t="s">
        <v>2305</v>
      </c>
      <c r="R783" s="107" t="s">
        <v>2709</v>
      </c>
      <c r="S783" s="452"/>
      <c r="T783" s="329">
        <f>'Punten per wedstrijd'!D971</f>
        <v>0</v>
      </c>
      <c r="U783" s="452" t="s">
        <v>2305</v>
      </c>
      <c r="V783" s="285" t="s">
        <v>1661</v>
      </c>
      <c r="W783" s="107"/>
      <c r="X783" s="329">
        <f>'Punten per wedstrijd'!D29</f>
        <v>4845.3000000000011</v>
      </c>
      <c r="Y783" s="452" t="s">
        <v>2305</v>
      </c>
      <c r="Z783" s="285" t="s">
        <v>1</v>
      </c>
      <c r="AA783" s="107"/>
      <c r="AB783" s="329">
        <f>'Punten per wedstrijd'!D290</f>
        <v>759.50000000000011</v>
      </c>
      <c r="AC783" s="452" t="s">
        <v>2305</v>
      </c>
      <c r="AD783" s="285" t="s">
        <v>1668</v>
      </c>
      <c r="AE783" s="107"/>
      <c r="AF783" s="329">
        <f>'Punten per wedstrijd'!D632</f>
        <v>313.7</v>
      </c>
    </row>
    <row r="784" spans="1:32" s="3" customFormat="1" ht="15.75" customHeight="1">
      <c r="A784" s="452" t="s">
        <v>2683</v>
      </c>
      <c r="B784" s="285" t="s">
        <v>1690</v>
      </c>
      <c r="C784" s="107"/>
      <c r="D784" s="329">
        <f>'Punten per wedstrijd'!D1084</f>
        <v>4436.5999999999995</v>
      </c>
      <c r="E784" s="452" t="s">
        <v>2683</v>
      </c>
      <c r="F784" s="284" t="s">
        <v>3621</v>
      </c>
      <c r="G784" s="107"/>
      <c r="H784" s="329">
        <f>'Punten per wedstrijd'!D185</f>
        <v>3878.5499999999997</v>
      </c>
      <c r="I784" s="452" t="s">
        <v>2683</v>
      </c>
      <c r="J784" s="284" t="s">
        <v>3633</v>
      </c>
      <c r="K784" s="107"/>
      <c r="L784" s="329">
        <f>'Punten per wedstrijd'!D513</f>
        <v>1058.5999999999999</v>
      </c>
      <c r="M784" s="452" t="s">
        <v>2683</v>
      </c>
      <c r="N784" s="284" t="s">
        <v>3638</v>
      </c>
      <c r="O784" s="107"/>
      <c r="P784" s="329">
        <f>'Punten per wedstrijd'!D817</f>
        <v>220.19999999999993</v>
      </c>
      <c r="Q784" s="452" t="s">
        <v>2683</v>
      </c>
      <c r="R784" s="107" t="s">
        <v>2217</v>
      </c>
      <c r="S784" s="452"/>
      <c r="T784" s="329">
        <f>'Punten per wedstrijd'!D972</f>
        <v>0</v>
      </c>
      <c r="U784" s="452" t="s">
        <v>2683</v>
      </c>
      <c r="V784" s="107" t="s">
        <v>141</v>
      </c>
      <c r="W784" s="107"/>
      <c r="X784" s="329">
        <f>'Punten per wedstrijd'!D66</f>
        <v>4828.1000000000004</v>
      </c>
      <c r="Y784" s="452" t="s">
        <v>2683</v>
      </c>
      <c r="Z784" s="284" t="s">
        <v>3619</v>
      </c>
      <c r="AA784" s="107"/>
      <c r="AB784" s="329">
        <f>'Punten per wedstrijd'!D317</f>
        <v>731.5</v>
      </c>
      <c r="AC784" s="452" t="s">
        <v>2683</v>
      </c>
      <c r="AD784" s="284" t="s">
        <v>3636</v>
      </c>
      <c r="AE784" s="107"/>
      <c r="AF784" s="329">
        <f>'Punten per wedstrijd'!D672</f>
        <v>297.10000000000002</v>
      </c>
    </row>
    <row r="785" spans="1:1565" s="3" customFormat="1" ht="15.75" customHeight="1">
      <c r="A785" s="452" t="s">
        <v>2684</v>
      </c>
      <c r="B785" s="107" t="s">
        <v>694</v>
      </c>
      <c r="C785" s="107"/>
      <c r="D785" s="329">
        <f>'Punten per wedstrijd'!D1096</f>
        <v>4290.8999999999996</v>
      </c>
      <c r="E785" s="452" t="s">
        <v>2684</v>
      </c>
      <c r="F785" s="107" t="s">
        <v>700</v>
      </c>
      <c r="G785" s="107"/>
      <c r="H785" s="329">
        <f>'Punten per wedstrijd'!D204</f>
        <v>3871.9000000000005</v>
      </c>
      <c r="I785" s="452" t="s">
        <v>2684</v>
      </c>
      <c r="J785" s="284" t="s">
        <v>3616</v>
      </c>
      <c r="K785" s="107"/>
      <c r="L785" s="329">
        <f>'Punten per wedstrijd'!D440</f>
        <v>1028.8999999999999</v>
      </c>
      <c r="M785" s="452" t="s">
        <v>2684</v>
      </c>
      <c r="N785" s="285" t="s">
        <v>1667</v>
      </c>
      <c r="O785" s="107"/>
      <c r="P785" s="329">
        <f>'Punten per wedstrijd'!D768</f>
        <v>197.5</v>
      </c>
      <c r="Q785" s="452" t="s">
        <v>2684</v>
      </c>
      <c r="R785" s="107" t="s">
        <v>2728</v>
      </c>
      <c r="S785" s="452"/>
      <c r="T785" s="329">
        <f>'Punten per wedstrijd'!D973</f>
        <v>0</v>
      </c>
      <c r="U785" s="452" t="s">
        <v>2684</v>
      </c>
      <c r="V785" s="106" t="s">
        <v>1346</v>
      </c>
      <c r="W785" s="107"/>
      <c r="X785" s="329">
        <f>'Punten per wedstrijd'!D6</f>
        <v>4726.2</v>
      </c>
      <c r="Y785" s="452" t="s">
        <v>2684</v>
      </c>
      <c r="Z785" s="107" t="s">
        <v>2726</v>
      </c>
      <c r="AA785" s="107"/>
      <c r="AB785" s="329">
        <f>'Punten per wedstrijd'!D408</f>
        <v>716.3</v>
      </c>
      <c r="AC785" s="452" t="s">
        <v>2684</v>
      </c>
      <c r="AD785" s="285" t="s">
        <v>1656</v>
      </c>
      <c r="AE785" s="107"/>
      <c r="AF785" s="329">
        <f>'Punten per wedstrijd'!D571</f>
        <v>295.2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2685</v>
      </c>
      <c r="B786" s="285" t="s">
        <v>1657</v>
      </c>
      <c r="C786" s="107"/>
      <c r="D786" s="329">
        <f>'Punten per wedstrijd'!D985</f>
        <v>4282.8999999999996</v>
      </c>
      <c r="E786" s="452" t="s">
        <v>2685</v>
      </c>
      <c r="F786" s="107" t="s">
        <v>694</v>
      </c>
      <c r="G786" s="107"/>
      <c r="H786" s="329">
        <f>'Punten per wedstrijd'!D256</f>
        <v>3816.8500000000004</v>
      </c>
      <c r="I786" s="452" t="s">
        <v>2685</v>
      </c>
      <c r="J786" s="107" t="s">
        <v>633</v>
      </c>
      <c r="K786" s="107"/>
      <c r="L786" s="329">
        <f>'Punten per wedstrijd'!D454</f>
        <v>1022.3000000000001</v>
      </c>
      <c r="M786" s="452" t="s">
        <v>2685</v>
      </c>
      <c r="N786" s="284" t="s">
        <v>3616</v>
      </c>
      <c r="O786" s="107"/>
      <c r="P786" s="329">
        <f>'Punten per wedstrijd'!D720</f>
        <v>174.29999999999998</v>
      </c>
      <c r="Q786" s="452" t="s">
        <v>2685</v>
      </c>
      <c r="R786" s="107" t="s">
        <v>155</v>
      </c>
      <c r="S786" s="452"/>
      <c r="T786" s="329">
        <f>'Punten per wedstrijd'!D974</f>
        <v>0</v>
      </c>
      <c r="U786" s="452" t="s">
        <v>2685</v>
      </c>
      <c r="V786" s="285" t="s">
        <v>1665</v>
      </c>
      <c r="W786" s="107"/>
      <c r="X786" s="329">
        <f>'Punten per wedstrijd'!D24</f>
        <v>4614.1000000000004</v>
      </c>
      <c r="Y786" s="452" t="s">
        <v>2685</v>
      </c>
      <c r="Z786" s="285" t="s">
        <v>1690</v>
      </c>
      <c r="AA786" s="107"/>
      <c r="AB786" s="329">
        <f>'Punten per wedstrijd'!D384</f>
        <v>715.2</v>
      </c>
      <c r="AC786" s="452" t="s">
        <v>2685</v>
      </c>
      <c r="AD786" s="107" t="s">
        <v>2831</v>
      </c>
      <c r="AE786" s="107"/>
      <c r="AF786" s="329">
        <f>'Punten per wedstrijd'!D671</f>
        <v>291.90000000000003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2686</v>
      </c>
      <c r="B787" s="107" t="s">
        <v>2193</v>
      </c>
      <c r="C787" s="107"/>
      <c r="D787" s="329">
        <f>'Punten per wedstrijd'!D1047</f>
        <v>4125.7999999999993</v>
      </c>
      <c r="E787" s="452" t="s">
        <v>2686</v>
      </c>
      <c r="F787" s="107" t="s">
        <v>639</v>
      </c>
      <c r="G787" s="107"/>
      <c r="H787" s="329">
        <f>'Punten per wedstrijd'!D179</f>
        <v>3650.5</v>
      </c>
      <c r="I787" s="452" t="s">
        <v>2686</v>
      </c>
      <c r="J787" s="107" t="s">
        <v>639</v>
      </c>
      <c r="K787" s="107"/>
      <c r="L787" s="329">
        <f>'Punten per wedstrijd'!D459</f>
        <v>1017.0999999999998</v>
      </c>
      <c r="M787" s="452" t="s">
        <v>2686</v>
      </c>
      <c r="N787" s="107" t="s">
        <v>675</v>
      </c>
      <c r="O787" s="107"/>
      <c r="P787" s="329">
        <f>'Punten per wedstrijd'!D718</f>
        <v>173.29999999999998</v>
      </c>
      <c r="Q787" s="452" t="s">
        <v>2686</v>
      </c>
      <c r="R787" s="284" t="s">
        <v>3641</v>
      </c>
      <c r="S787" s="452"/>
      <c r="T787" s="329">
        <f>'Punten per wedstrijd'!D975</f>
        <v>0</v>
      </c>
      <c r="U787" s="452" t="s">
        <v>2686</v>
      </c>
      <c r="V787" s="285" t="s">
        <v>1667</v>
      </c>
      <c r="W787" s="107"/>
      <c r="X787" s="329">
        <f>'Punten per wedstrijd'!D68</f>
        <v>4374</v>
      </c>
      <c r="Y787" s="452" t="s">
        <v>2686</v>
      </c>
      <c r="Z787" s="284" t="s">
        <v>3616</v>
      </c>
      <c r="AA787" s="107"/>
      <c r="AB787" s="329">
        <f>'Punten per wedstrijd'!D300</f>
        <v>697.39999999999986</v>
      </c>
      <c r="AC787" s="452" t="s">
        <v>2686</v>
      </c>
      <c r="AD787" s="285" t="s">
        <v>1658</v>
      </c>
      <c r="AE787" s="107"/>
      <c r="AF787" s="329">
        <f>'Punten per wedstrijd'!D595</f>
        <v>282.5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2687</v>
      </c>
      <c r="B788" s="107" t="s">
        <v>639</v>
      </c>
      <c r="C788" s="107"/>
      <c r="D788" s="329">
        <f>'Punten per wedstrijd'!D1019</f>
        <v>3955.25</v>
      </c>
      <c r="E788" s="452" t="s">
        <v>2687</v>
      </c>
      <c r="F788" s="284" t="s">
        <v>3633</v>
      </c>
      <c r="G788" s="107"/>
      <c r="H788" s="329">
        <f>'Punten per wedstrijd'!D233</f>
        <v>3619.4</v>
      </c>
      <c r="I788" s="452" t="s">
        <v>2687</v>
      </c>
      <c r="J788" s="107" t="s">
        <v>2726</v>
      </c>
      <c r="K788" s="107"/>
      <c r="L788" s="329">
        <f>'Punten per wedstrijd'!D548</f>
        <v>954.90000000000009</v>
      </c>
      <c r="M788" s="452" t="s">
        <v>2687</v>
      </c>
      <c r="N788" s="107" t="s">
        <v>2847</v>
      </c>
      <c r="O788" s="107"/>
      <c r="P788" s="329">
        <f>'Punten per wedstrijd'!D717</f>
        <v>159.19999999999999</v>
      </c>
      <c r="Q788" s="452" t="s">
        <v>2687</v>
      </c>
      <c r="R788" s="107" t="s">
        <v>2729</v>
      </c>
      <c r="S788" s="452"/>
      <c r="T788" s="329">
        <f>'Punten per wedstrijd'!D976</f>
        <v>0</v>
      </c>
      <c r="U788" s="452" t="s">
        <v>2687</v>
      </c>
      <c r="V788" s="107" t="s">
        <v>2198</v>
      </c>
      <c r="W788" s="107"/>
      <c r="X788" s="329">
        <f>'Punten per wedstrijd'!D88</f>
        <v>4367.45</v>
      </c>
      <c r="Y788" s="452" t="s">
        <v>2687</v>
      </c>
      <c r="Z788" s="285" t="s">
        <v>1656</v>
      </c>
      <c r="AA788" s="107"/>
      <c r="AB788" s="329">
        <f>'Punten per wedstrijd'!D291</f>
        <v>609.80000000000007</v>
      </c>
      <c r="AC788" s="452" t="s">
        <v>2687</v>
      </c>
      <c r="AD788" s="107" t="s">
        <v>2713</v>
      </c>
      <c r="AE788" s="107"/>
      <c r="AF788" s="329">
        <f>'Punten per wedstrijd'!D670</f>
        <v>279.39999999999992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2688</v>
      </c>
      <c r="B789" s="285" t="s">
        <v>1665</v>
      </c>
      <c r="C789" s="107"/>
      <c r="D789" s="329">
        <f>'Punten per wedstrijd'!D1004</f>
        <v>3881.2999999999997</v>
      </c>
      <c r="E789" s="452" t="s">
        <v>2688</v>
      </c>
      <c r="F789" s="107" t="s">
        <v>668</v>
      </c>
      <c r="G789" s="107"/>
      <c r="H789" s="329">
        <f>'Punten per wedstrijd'!D218</f>
        <v>3572.8</v>
      </c>
      <c r="I789" s="452" t="s">
        <v>2688</v>
      </c>
      <c r="J789" s="284" t="s">
        <v>3636</v>
      </c>
      <c r="K789" s="107"/>
      <c r="L789" s="329">
        <f>'Punten per wedstrijd'!D532</f>
        <v>923.69999999999993</v>
      </c>
      <c r="M789" s="452" t="s">
        <v>2688</v>
      </c>
      <c r="N789" s="107" t="s">
        <v>2203</v>
      </c>
      <c r="O789" s="107"/>
      <c r="P789" s="329">
        <f>'Punten per wedstrijd'!D771</f>
        <v>157.39999999999998</v>
      </c>
      <c r="Q789" s="452" t="s">
        <v>2688</v>
      </c>
      <c r="R789" s="107" t="s">
        <v>2727</v>
      </c>
      <c r="S789" s="452"/>
      <c r="T789" s="329">
        <f>'Punten per wedstrijd'!D977</f>
        <v>0</v>
      </c>
      <c r="U789" s="452" t="s">
        <v>2688</v>
      </c>
      <c r="V789" s="285" t="s">
        <v>1</v>
      </c>
      <c r="W789" s="107"/>
      <c r="X789" s="329">
        <f>'Punten per wedstrijd'!D10</f>
        <v>4329.8999999999996</v>
      </c>
      <c r="Y789" s="452" t="s">
        <v>2688</v>
      </c>
      <c r="Z789" s="107" t="s">
        <v>2217</v>
      </c>
      <c r="AA789" s="107"/>
      <c r="AB789" s="329">
        <f>'Punten per wedstrijd'!D412</f>
        <v>559.79999999999995</v>
      </c>
      <c r="AC789" s="452" t="s">
        <v>2688</v>
      </c>
      <c r="AD789" s="107" t="s">
        <v>2726</v>
      </c>
      <c r="AE789" s="107"/>
      <c r="AF789" s="329">
        <f>'Punten per wedstrijd'!D688</f>
        <v>254.10000000000002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2689</v>
      </c>
      <c r="B790" s="284" t="s">
        <v>3634</v>
      </c>
      <c r="C790" s="107"/>
      <c r="D790" s="329">
        <f>'Punten per wedstrijd'!D1074</f>
        <v>3823.85</v>
      </c>
      <c r="E790" s="452" t="s">
        <v>2689</v>
      </c>
      <c r="F790" s="285" t="s">
        <v>1665</v>
      </c>
      <c r="G790" s="107"/>
      <c r="H790" s="329">
        <f>'Punten per wedstrijd'!D164</f>
        <v>3332.6</v>
      </c>
      <c r="I790" s="452" t="s">
        <v>2689</v>
      </c>
      <c r="J790" s="107" t="s">
        <v>2197</v>
      </c>
      <c r="K790" s="107"/>
      <c r="L790" s="329">
        <f>'Punten per wedstrijd'!D451</f>
        <v>709.90000000000009</v>
      </c>
      <c r="M790" s="452" t="s">
        <v>2689</v>
      </c>
      <c r="N790" s="284" t="s">
        <v>3629</v>
      </c>
      <c r="O790" s="107"/>
      <c r="P790" s="329">
        <f>'Punten per wedstrijd'!D774</f>
        <v>135.10000000000002</v>
      </c>
      <c r="Q790" s="452" t="s">
        <v>2689</v>
      </c>
      <c r="R790" s="107" t="s">
        <v>2708</v>
      </c>
      <c r="S790" s="452"/>
      <c r="T790" s="329">
        <f>'Punten per wedstrijd'!D978</f>
        <v>0</v>
      </c>
      <c r="U790" s="452" t="s">
        <v>2689</v>
      </c>
      <c r="V790" s="285" t="s">
        <v>1654</v>
      </c>
      <c r="W790" s="107"/>
      <c r="X790" s="329">
        <f>'Punten per wedstrijd'!D46</f>
        <v>4236.1500000000005</v>
      </c>
      <c r="Y790" s="452" t="s">
        <v>2689</v>
      </c>
      <c r="Z790" s="107" t="s">
        <v>2831</v>
      </c>
      <c r="AA790" s="107"/>
      <c r="AB790" s="329">
        <f>'Punten per wedstrijd'!D391</f>
        <v>471.9</v>
      </c>
      <c r="AC790" s="452" t="s">
        <v>2689</v>
      </c>
      <c r="AD790" s="107" t="s">
        <v>2217</v>
      </c>
      <c r="AE790" s="107"/>
      <c r="AF790" s="329">
        <f>'Punten per wedstrijd'!D692</f>
        <v>228.49999999999997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2690</v>
      </c>
      <c r="B791" s="285" t="s">
        <v>1667</v>
      </c>
      <c r="C791" s="107"/>
      <c r="D791" s="329">
        <f>'Punten per wedstrijd'!D1048</f>
        <v>3340</v>
      </c>
      <c r="E791" s="452" t="s">
        <v>2690</v>
      </c>
      <c r="F791" s="107" t="s">
        <v>2193</v>
      </c>
      <c r="G791" s="107"/>
      <c r="H791" s="329">
        <f>'Punten per wedstrijd'!D207</f>
        <v>3135.2999999999997</v>
      </c>
      <c r="I791" s="452" t="s">
        <v>2690</v>
      </c>
      <c r="J791" s="107" t="s">
        <v>2200</v>
      </c>
      <c r="K791" s="107"/>
      <c r="L791" s="329">
        <f>'Punten per wedstrijd'!D476</f>
        <v>675.59999999999991</v>
      </c>
      <c r="M791" s="452" t="s">
        <v>2690</v>
      </c>
      <c r="N791" s="284" t="s">
        <v>3633</v>
      </c>
      <c r="O791" s="107"/>
      <c r="P791" s="329">
        <f>'Punten per wedstrijd'!D793</f>
        <v>125.1</v>
      </c>
      <c r="Q791" s="452" t="s">
        <v>2690</v>
      </c>
      <c r="R791" s="285" t="s">
        <v>1655</v>
      </c>
      <c r="S791" s="452"/>
      <c r="T791" s="329">
        <f>'Punten per wedstrijd'!D980</f>
        <v>0</v>
      </c>
      <c r="U791" s="452" t="s">
        <v>2690</v>
      </c>
      <c r="V791" s="107" t="s">
        <v>2193</v>
      </c>
      <c r="W791" s="107"/>
      <c r="X791" s="329">
        <f>'Punten per wedstrijd'!D67</f>
        <v>3217.7000000000003</v>
      </c>
      <c r="Y791" s="452" t="s">
        <v>2690</v>
      </c>
      <c r="Z791" s="284" t="s">
        <v>3636</v>
      </c>
      <c r="AA791" s="107"/>
      <c r="AB791" s="329">
        <f>'Punten per wedstrijd'!D392</f>
        <v>465.2</v>
      </c>
      <c r="AC791" s="452" t="s">
        <v>2690</v>
      </c>
      <c r="AD791" s="284" t="s">
        <v>3616</v>
      </c>
      <c r="AE791" s="107"/>
      <c r="AF791" s="329">
        <f>'Punten per wedstrijd'!D580</f>
        <v>207.5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3859</v>
      </c>
      <c r="IJ794" s="50" t="s">
        <v>1354</v>
      </c>
      <c r="IS794" s="50" t="s">
        <v>657</v>
      </c>
      <c r="JB794" s="50" t="s">
        <v>645</v>
      </c>
      <c r="JK794" s="247" t="s">
        <v>2852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3603</v>
      </c>
      <c r="OG794" s="247" t="s">
        <v>2852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3604</v>
      </c>
      <c r="VW794" s="50" t="s">
        <v>645</v>
      </c>
      <c r="WF794" s="50" t="s">
        <v>2233</v>
      </c>
      <c r="WO794" s="50" t="s">
        <v>1674</v>
      </c>
      <c r="WX794" s="247" t="s">
        <v>3603</v>
      </c>
      <c r="XG794" s="50" t="s">
        <v>1674</v>
      </c>
      <c r="XP794" s="50" t="s">
        <v>2247</v>
      </c>
      <c r="XY794" s="50" t="s">
        <v>3605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3606</v>
      </c>
      <c r="AAA794" s="50" t="s">
        <v>645</v>
      </c>
      <c r="AAJ794" s="50" t="s">
        <v>647</v>
      </c>
      <c r="AAS794" s="50" t="s">
        <v>2854</v>
      </c>
      <c r="ABB794" s="50" t="s">
        <v>3602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2886</v>
      </c>
      <c r="AGP794" s="247" t="s">
        <v>2896</v>
      </c>
      <c r="AGY794" s="50" t="s">
        <v>3607</v>
      </c>
      <c r="AHH794" s="50" t="s">
        <v>2867</v>
      </c>
      <c r="AHQ794" s="50" t="s">
        <v>2874</v>
      </c>
      <c r="AHZ794" s="50" t="s">
        <v>2888</v>
      </c>
      <c r="AII794" s="50" t="s">
        <v>679</v>
      </c>
      <c r="AIR794" s="50" t="s">
        <v>664</v>
      </c>
      <c r="AJA794" s="50" t="s">
        <v>3602</v>
      </c>
      <c r="AJJ794" s="50" t="s">
        <v>645</v>
      </c>
      <c r="AJS794" s="50" t="s">
        <v>1659</v>
      </c>
      <c r="AKB794" s="50" t="s">
        <v>2882</v>
      </c>
      <c r="AKK794" s="50" t="s">
        <v>2861</v>
      </c>
      <c r="AKT794" s="50" t="s">
        <v>2860</v>
      </c>
      <c r="ALC794" s="50" t="s">
        <v>2855</v>
      </c>
      <c r="ALL794" s="50" t="s">
        <v>680</v>
      </c>
      <c r="ALU794" s="50" t="s">
        <v>679</v>
      </c>
      <c r="AMD794" s="50" t="s">
        <v>2856</v>
      </c>
      <c r="AMM794" s="50" t="s">
        <v>2876</v>
      </c>
      <c r="AMV794" s="50" t="s">
        <v>664</v>
      </c>
      <c r="ANE794" s="50" t="s">
        <v>2857</v>
      </c>
      <c r="ANN794" s="50" t="s">
        <v>3608</v>
      </c>
      <c r="ANW794" s="50" t="s">
        <v>3609</v>
      </c>
      <c r="AOF794" s="50" t="s">
        <v>2892</v>
      </c>
      <c r="AOO794" s="50" t="s">
        <v>3610</v>
      </c>
      <c r="AOX794" s="50" t="s">
        <v>3611</v>
      </c>
      <c r="APG794" s="50" t="s">
        <v>2884</v>
      </c>
      <c r="APP794" s="50" t="s">
        <v>3602</v>
      </c>
      <c r="APY794" s="50" t="s">
        <v>2865</v>
      </c>
      <c r="AQH794" s="50" t="s">
        <v>665</v>
      </c>
      <c r="AQQ794" s="50" t="s">
        <v>679</v>
      </c>
      <c r="AQZ794" s="50" t="s">
        <v>1330</v>
      </c>
      <c r="ARI794" s="50" t="s">
        <v>3612</v>
      </c>
      <c r="ARR794" s="50" t="s">
        <v>2853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3642</v>
      </c>
      <c r="AWW794" s="50" t="s">
        <v>1686</v>
      </c>
      <c r="AXF794" s="50" t="s">
        <v>3643</v>
      </c>
      <c r="AXO794" s="50" t="s">
        <v>645</v>
      </c>
      <c r="AXX794" s="50" t="s">
        <v>3644</v>
      </c>
      <c r="AYG794" s="50" t="s">
        <v>3645</v>
      </c>
      <c r="AYP794" s="50" t="s">
        <v>3646</v>
      </c>
      <c r="AYY794" s="50" t="s">
        <v>3647</v>
      </c>
      <c r="AZH794" s="50" t="s">
        <v>3649</v>
      </c>
      <c r="AZQ794" s="50" t="s">
        <v>3650</v>
      </c>
      <c r="AZZ794" s="50" t="s">
        <v>646</v>
      </c>
      <c r="BAI794" s="50" t="s">
        <v>2867</v>
      </c>
      <c r="BAR794" s="50" t="s">
        <v>3652</v>
      </c>
      <c r="BBA794" s="50" t="s">
        <v>3654</v>
      </c>
      <c r="BBJ794" s="50" t="s">
        <v>3602</v>
      </c>
      <c r="BBS794" s="50" t="s">
        <v>3602</v>
      </c>
      <c r="BCB794" s="50" t="s">
        <v>3658</v>
      </c>
      <c r="BCK794" s="50" t="s">
        <v>3661</v>
      </c>
      <c r="BCT794" s="50" t="s">
        <v>3664</v>
      </c>
      <c r="BDC794" s="50" t="s">
        <v>3665</v>
      </c>
      <c r="BDL794" s="50" t="s">
        <v>3667</v>
      </c>
      <c r="BDU794" s="50" t="s">
        <v>1358</v>
      </c>
      <c r="BED794" s="50" t="s">
        <v>3670</v>
      </c>
      <c r="BEM794" s="50" t="s">
        <v>679</v>
      </c>
      <c r="BEV794" s="50" t="s">
        <v>3602</v>
      </c>
      <c r="BFE794" s="50" t="s">
        <v>3674</v>
      </c>
      <c r="BFN794" s="50" t="s">
        <v>3645</v>
      </c>
      <c r="BFW794" s="50" t="s">
        <v>1353</v>
      </c>
      <c r="BGF794" s="50" t="s">
        <v>3679</v>
      </c>
      <c r="BGO794" s="50" t="s">
        <v>684</v>
      </c>
      <c r="BGX794" s="50" t="s">
        <v>3682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2722</v>
      </c>
      <c r="AGF795" s="41"/>
      <c r="AGG795" s="10" t="s">
        <v>1687</v>
      </c>
      <c r="AGH795" s="177" t="s">
        <v>2727</v>
      </c>
      <c r="AGO795" s="41"/>
      <c r="AGP795" s="10" t="s">
        <v>1689</v>
      </c>
      <c r="AGQ795" s="177" t="s">
        <v>2831</v>
      </c>
      <c r="AGY795" s="10" t="s">
        <v>1691</v>
      </c>
      <c r="AGZ795" s="177" t="s">
        <v>2711</v>
      </c>
      <c r="AHG795" s="41"/>
      <c r="AHH795" s="10" t="s">
        <v>2222</v>
      </c>
      <c r="AHI795" s="177" t="s">
        <v>2714</v>
      </c>
      <c r="AHP795" s="41"/>
      <c r="AHQ795" s="10" t="s">
        <v>2223</v>
      </c>
      <c r="AHR795" s="177" t="s">
        <v>2719</v>
      </c>
      <c r="AHY795" s="41"/>
      <c r="AHZ795" s="10" t="s">
        <v>2224</v>
      </c>
      <c r="AIA795" s="177" t="s">
        <v>2728</v>
      </c>
      <c r="AIH795" s="41"/>
      <c r="AII795" s="10" t="s">
        <v>2225</v>
      </c>
      <c r="AIJ795" s="177" t="s">
        <v>2724</v>
      </c>
      <c r="AIQ795" s="41"/>
      <c r="AIR795" s="10" t="s">
        <v>2227</v>
      </c>
      <c r="AIS795" s="177" t="s">
        <v>2721</v>
      </c>
      <c r="AIZ795" s="41"/>
      <c r="AJA795" s="10" t="s">
        <v>2229</v>
      </c>
      <c r="AJB795" s="177" t="s">
        <v>2847</v>
      </c>
      <c r="AJI795" s="41"/>
      <c r="AJJ795" s="10" t="s">
        <v>2230</v>
      </c>
      <c r="AJK795" s="177" t="s">
        <v>2718</v>
      </c>
      <c r="AJR795" s="41"/>
      <c r="AJS795" s="10" t="s">
        <v>2231</v>
      </c>
      <c r="AJT795" s="177" t="s">
        <v>2712</v>
      </c>
      <c r="AKA795" s="41"/>
      <c r="AKB795" s="10" t="s">
        <v>2232</v>
      </c>
      <c r="AKC795" s="177" t="s">
        <v>2725</v>
      </c>
      <c r="AKJ795" s="41"/>
      <c r="AKK795" s="10" t="s">
        <v>2234</v>
      </c>
      <c r="AKL795" s="177" t="s">
        <v>2710</v>
      </c>
      <c r="AKS795" s="41"/>
      <c r="AKT795" s="10" t="s">
        <v>2236</v>
      </c>
      <c r="AKU795" s="177" t="s">
        <v>2709</v>
      </c>
      <c r="ALB795" s="41"/>
      <c r="ALC795" s="10" t="s">
        <v>2237</v>
      </c>
      <c r="ALD795" s="177" t="s">
        <v>2706</v>
      </c>
      <c r="ALK795" s="41"/>
      <c r="ALL795" s="10" t="s">
        <v>2238</v>
      </c>
      <c r="ALM795" s="177" t="s">
        <v>2733</v>
      </c>
      <c r="ALT795" s="41"/>
      <c r="ALU795" s="10" t="s">
        <v>2239</v>
      </c>
      <c r="ALV795" s="177" t="s">
        <v>2717</v>
      </c>
      <c r="AMC795" s="41"/>
      <c r="AMD795" s="10" t="s">
        <v>2240</v>
      </c>
      <c r="AME795" s="177" t="s">
        <v>2707</v>
      </c>
      <c r="AML795" s="41"/>
      <c r="AMM795" s="10" t="s">
        <v>2241</v>
      </c>
      <c r="AMN795" s="177" t="s">
        <v>2720</v>
      </c>
      <c r="AMU795" s="41"/>
      <c r="AMV795" s="10" t="s">
        <v>2242</v>
      </c>
      <c r="AMW795" s="177" t="s">
        <v>2716</v>
      </c>
      <c r="AND795" s="41"/>
      <c r="ANE795" s="10" t="s">
        <v>2243</v>
      </c>
      <c r="ANF795" s="177" t="s">
        <v>2708</v>
      </c>
      <c r="ANM795" s="41"/>
      <c r="ANN795" s="10" t="s">
        <v>2245</v>
      </c>
      <c r="ANO795" s="177" t="s">
        <v>2732</v>
      </c>
      <c r="ANV795" s="41"/>
      <c r="ANW795" s="10" t="s">
        <v>2246</v>
      </c>
      <c r="ANX795" s="177" t="s">
        <v>2729</v>
      </c>
      <c r="AOE795" s="41"/>
      <c r="AOF795" s="10" t="s">
        <v>2248</v>
      </c>
      <c r="AOG795" s="177" t="s">
        <v>2730</v>
      </c>
      <c r="AON795" s="41"/>
      <c r="AOO795" s="10" t="s">
        <v>2250</v>
      </c>
      <c r="AOP795" s="177" t="s">
        <v>2715</v>
      </c>
      <c r="AOW795" s="41"/>
      <c r="AOX795" s="10" t="s">
        <v>2251</v>
      </c>
      <c r="AOY795" s="177" t="s">
        <v>2723</v>
      </c>
      <c r="APF795" s="41"/>
      <c r="APG795" s="10" t="s">
        <v>2252</v>
      </c>
      <c r="APH795" s="177" t="s">
        <v>2726</v>
      </c>
      <c r="APO795" s="41"/>
      <c r="APP795" s="10" t="s">
        <v>2253</v>
      </c>
      <c r="APQ795" s="177" t="s">
        <v>2735</v>
      </c>
      <c r="APX795" s="41"/>
      <c r="APY795" s="10" t="s">
        <v>2254</v>
      </c>
      <c r="APZ795" s="177" t="s">
        <v>2713</v>
      </c>
      <c r="AQG795" s="41"/>
      <c r="AQH795" s="10" t="s">
        <v>2858</v>
      </c>
      <c r="AQI795" s="177" t="s">
        <v>2731</v>
      </c>
      <c r="AQP795" s="41"/>
      <c r="AQQ795" s="10" t="s">
        <v>2859</v>
      </c>
      <c r="AQR795" s="177" t="s">
        <v>1350</v>
      </c>
      <c r="AQY795" s="41"/>
      <c r="AQZ795" s="10" t="s">
        <v>2862</v>
      </c>
      <c r="ARA795" s="177" t="s">
        <v>1692</v>
      </c>
      <c r="ARH795" s="41"/>
      <c r="ARI795" s="10" t="s">
        <v>2863</v>
      </c>
      <c r="ARJ795" s="177" t="s">
        <v>2207</v>
      </c>
      <c r="ARQ795" s="41"/>
      <c r="ARR795" s="10" t="s">
        <v>2864</v>
      </c>
      <c r="ARS795" s="177" t="s">
        <v>2208</v>
      </c>
      <c r="ARZ795" s="41"/>
      <c r="ASA795" s="10" t="s">
        <v>2866</v>
      </c>
      <c r="ASB795" s="177" t="s">
        <v>1656</v>
      </c>
      <c r="ASI795" s="41"/>
      <c r="ASJ795" s="10" t="s">
        <v>2868</v>
      </c>
      <c r="ASK795" s="177" t="s">
        <v>39</v>
      </c>
      <c r="ASR795" s="41"/>
      <c r="ASS795" s="10" t="s">
        <v>2869</v>
      </c>
      <c r="AST795" s="177" t="s">
        <v>2193</v>
      </c>
      <c r="ATA795" s="41"/>
      <c r="ATB795" s="10" t="s">
        <v>2870</v>
      </c>
      <c r="ATC795" s="177" t="s">
        <v>2221</v>
      </c>
      <c r="ATJ795" s="41"/>
      <c r="ATK795" s="10" t="s">
        <v>2871</v>
      </c>
      <c r="ATL795" s="177" t="s">
        <v>144</v>
      </c>
      <c r="ATS795" s="41"/>
      <c r="ATT795" s="10" t="s">
        <v>2872</v>
      </c>
      <c r="ATU795" s="177" t="s">
        <v>156</v>
      </c>
      <c r="AUB795" s="41"/>
      <c r="AUC795" s="10" t="s">
        <v>2873</v>
      </c>
      <c r="AUD795" s="177" t="s">
        <v>1670</v>
      </c>
      <c r="AUK795" s="41"/>
      <c r="AUL795" s="10" t="s">
        <v>2875</v>
      </c>
      <c r="AUM795" s="177" t="s">
        <v>1669</v>
      </c>
      <c r="AUT795" s="41"/>
      <c r="AUU795" s="10" t="s">
        <v>2877</v>
      </c>
      <c r="AUV795" s="177" t="s">
        <v>6</v>
      </c>
      <c r="AVC795" s="41"/>
      <c r="AVD795" s="10" t="s">
        <v>2878</v>
      </c>
      <c r="AVE795" s="177" t="s">
        <v>1335</v>
      </c>
      <c r="AVL795" s="41"/>
      <c r="AVM795" s="10" t="s">
        <v>2879</v>
      </c>
      <c r="AVN795" s="177" t="s">
        <v>19</v>
      </c>
      <c r="AVU795" s="41"/>
      <c r="AVV795" s="10" t="s">
        <v>2880</v>
      </c>
      <c r="AVW795" s="177" t="s">
        <v>1651</v>
      </c>
      <c r="AWD795" s="41"/>
      <c r="AWE795" s="10" t="s">
        <v>2881</v>
      </c>
      <c r="AWF795" s="177" t="s">
        <v>29</v>
      </c>
      <c r="AWM795" s="41"/>
      <c r="AWN795" s="10" t="s">
        <v>2883</v>
      </c>
      <c r="AWO795" s="177" t="s">
        <v>3613</v>
      </c>
      <c r="AWV795" s="41"/>
      <c r="AWW795" s="10" t="s">
        <v>2885</v>
      </c>
      <c r="AWX795" s="177" t="s">
        <v>3614</v>
      </c>
      <c r="AXE795" s="41"/>
      <c r="AXF795" s="10" t="s">
        <v>2887</v>
      </c>
      <c r="AXG795" s="177" t="s">
        <v>3615</v>
      </c>
      <c r="AXN795" s="41"/>
      <c r="AXO795" s="10" t="s">
        <v>2889</v>
      </c>
      <c r="AXP795" s="177" t="s">
        <v>3616</v>
      </c>
      <c r="AXW795" s="41"/>
      <c r="AXX795" s="10" t="s">
        <v>2890</v>
      </c>
      <c r="AXY795" s="177" t="s">
        <v>3617</v>
      </c>
      <c r="AYF795" s="41"/>
      <c r="AYG795" s="10" t="s">
        <v>2891</v>
      </c>
      <c r="AYH795" s="177" t="s">
        <v>3618</v>
      </c>
      <c r="AYO795" s="41"/>
      <c r="AYP795" s="10" t="s">
        <v>2893</v>
      </c>
      <c r="AYQ795" s="177" t="s">
        <v>3619</v>
      </c>
      <c r="AYX795" s="41"/>
      <c r="AYY795" s="10" t="s">
        <v>2894</v>
      </c>
      <c r="AYZ795" s="177" t="s">
        <v>3648</v>
      </c>
      <c r="AZG795" s="41"/>
      <c r="AZH795" s="10" t="s">
        <v>2895</v>
      </c>
      <c r="AZI795" s="177" t="s">
        <v>3620</v>
      </c>
      <c r="AZP795" s="41"/>
      <c r="AZQ795" s="10" t="s">
        <v>2897</v>
      </c>
      <c r="AZR795" s="177" t="s">
        <v>3621</v>
      </c>
      <c r="AZY795" s="41"/>
      <c r="AZZ795" s="10" t="s">
        <v>2898</v>
      </c>
      <c r="BAA795" s="177" t="s">
        <v>3622</v>
      </c>
      <c r="BAH795" s="41"/>
      <c r="BAI795" s="10" t="s">
        <v>3651</v>
      </c>
      <c r="BAJ795" s="177" t="s">
        <v>3623</v>
      </c>
      <c r="BAQ795" s="41"/>
      <c r="BAR795" s="10" t="s">
        <v>3653</v>
      </c>
      <c r="BAS795" s="177" t="s">
        <v>3624</v>
      </c>
      <c r="BAZ795" s="41"/>
      <c r="BBA795" s="10" t="s">
        <v>3655</v>
      </c>
      <c r="BBB795" s="177" t="s">
        <v>3625</v>
      </c>
      <c r="BBI795" s="41"/>
      <c r="BBJ795" s="10" t="s">
        <v>3656</v>
      </c>
      <c r="BBK795" s="177" t="s">
        <v>3626</v>
      </c>
      <c r="BBR795" s="41"/>
      <c r="BBS795" s="10" t="s">
        <v>3657</v>
      </c>
      <c r="BBT795" s="177" t="s">
        <v>3627</v>
      </c>
      <c r="BCA795" s="41"/>
      <c r="BCB795" s="10" t="s">
        <v>3659</v>
      </c>
      <c r="BCC795" s="177" t="s">
        <v>3660</v>
      </c>
      <c r="BCJ795" s="41"/>
      <c r="BCK795" s="10" t="s">
        <v>3662</v>
      </c>
      <c r="BCL795" s="177" t="s">
        <v>3629</v>
      </c>
      <c r="BCS795" s="41"/>
      <c r="BCT795" s="10" t="s">
        <v>3663</v>
      </c>
      <c r="BCU795" s="177" t="s">
        <v>3630</v>
      </c>
      <c r="BDB795" s="41"/>
      <c r="BDC795" s="10" t="s">
        <v>3666</v>
      </c>
      <c r="BDD795" s="177" t="s">
        <v>3631</v>
      </c>
      <c r="BDK795" s="41"/>
      <c r="BDL795" s="10" t="s">
        <v>3668</v>
      </c>
      <c r="BDM795" s="177" t="s">
        <v>3632</v>
      </c>
      <c r="BDT795" s="41"/>
      <c r="BDU795" s="10" t="s">
        <v>3669</v>
      </c>
      <c r="BDV795" s="177" t="s">
        <v>3633</v>
      </c>
      <c r="BEC795" s="41"/>
      <c r="BED795" s="10" t="s">
        <v>3671</v>
      </c>
      <c r="BEE795" s="177" t="s">
        <v>3634</v>
      </c>
      <c r="BEL795" s="41"/>
      <c r="BEM795" s="10" t="s">
        <v>3672</v>
      </c>
      <c r="BEN795" s="177" t="s">
        <v>3635</v>
      </c>
      <c r="BEU795" s="41"/>
      <c r="BEV795" s="10" t="s">
        <v>3673</v>
      </c>
      <c r="BEW795" s="177" t="s">
        <v>3636</v>
      </c>
      <c r="BFD795" s="41"/>
      <c r="BFE795" s="10" t="s">
        <v>3675</v>
      </c>
      <c r="BFF795" s="177" t="s">
        <v>3637</v>
      </c>
      <c r="BFM795" s="41"/>
      <c r="BFN795" s="10" t="s">
        <v>3676</v>
      </c>
      <c r="BFO795" s="177" t="s">
        <v>3638</v>
      </c>
      <c r="BFV795" s="41"/>
      <c r="BFW795" s="10" t="s">
        <v>3677</v>
      </c>
      <c r="BFX795" s="177" t="s">
        <v>3678</v>
      </c>
      <c r="BGE795" s="41"/>
      <c r="BGF795" s="10" t="s">
        <v>3680</v>
      </c>
      <c r="BGG795" s="177" t="s">
        <v>3639</v>
      </c>
      <c r="BGN795" s="41"/>
      <c r="BGO795" s="10" t="s">
        <v>3681</v>
      </c>
      <c r="BGP795" s="177" t="s">
        <v>3640</v>
      </c>
      <c r="BGW795" s="41"/>
      <c r="BGX795" s="10" t="s">
        <v>2898</v>
      </c>
      <c r="BGY795" s="177" t="s">
        <v>3641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VLOOKUP(B797,$A$879:$F$2700,6,FALSE)</f>
        <v>2055</v>
      </c>
      <c r="F797" s="179" t="s">
        <v>61</v>
      </c>
      <c r="G797" s="10">
        <f>E797*1.5*D797</f>
        <v>3082.5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VLOOKUP(K797,$A$879:$F$2700,6,FALSE)</f>
        <v>2055</v>
      </c>
      <c r="O797" s="179" t="s">
        <v>61</v>
      </c>
      <c r="P797" s="10">
        <f>N797*1.5*M797</f>
        <v>3082.5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VLOOKUP(T797,$A$879:$F$2700,6,FALSE)</f>
        <v>2055</v>
      </c>
      <c r="X797" s="179" t="s">
        <v>61</v>
      </c>
      <c r="Y797" s="10">
        <f>W797*1.5*V797</f>
        <v>3082.5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VLOOKUP(AC797,$A$879:$F$2700,6,FALSE)</f>
        <v>2055</v>
      </c>
      <c r="AG797" s="179" t="s">
        <v>61</v>
      </c>
      <c r="AH797" s="10">
        <f>AF797*1.5*AE797</f>
        <v>3082.5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VLOOKUP(AL797,$A$879:$F$2700,6,FALSE)</f>
        <v>2055</v>
      </c>
      <c r="AP797" s="179" t="s">
        <v>61</v>
      </c>
      <c r="AQ797" s="10">
        <f>AO797*1.5*AN797</f>
        <v>3082.5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VLOOKUP(AU797,$A$879:$F$2700,6,FALSE)</f>
        <v>2055</v>
      </c>
      <c r="AY797" s="179" t="s">
        <v>61</v>
      </c>
      <c r="AZ797" s="10">
        <f>AX797*1.5*AW797</f>
        <v>3082.5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VLOOKUP(BD797,$A$879:$F$2700,6,FALSE)</f>
        <v>2055</v>
      </c>
      <c r="BH797" s="179" t="s">
        <v>61</v>
      </c>
      <c r="BI797" s="10">
        <f>BG797*1.5*BF797</f>
        <v>3082.5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VLOOKUP(BM797,$A$879:$F$2700,6,FALSE)</f>
        <v>2055</v>
      </c>
      <c r="BQ797" s="179" t="s">
        <v>61</v>
      </c>
      <c r="BR797" s="10">
        <f>BP797*1.5*BO797</f>
        <v>3082.5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VLOOKUP(BV797,$A$879:$F$2700,6,FALSE)</f>
        <v>2055</v>
      </c>
      <c r="BZ797" s="179" t="s">
        <v>61</v>
      </c>
      <c r="CA797" s="10">
        <f>BY797*1.5*BX797</f>
        <v>3082.5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VLOOKUP(CE797,$A$879:$F$2700,6,FALSE)</f>
        <v>2055</v>
      </c>
      <c r="CI797" s="179" t="s">
        <v>61</v>
      </c>
      <c r="CJ797" s="10">
        <f>CH797*1.5*CG797</f>
        <v>3082.5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VLOOKUP(CN797,$A$879:$F$2700,6,FALSE)</f>
        <v>2055</v>
      </c>
      <c r="CR797" s="179" t="s">
        <v>61</v>
      </c>
      <c r="CS797" s="10">
        <f>CQ797*1.5*CP797</f>
        <v>3082.5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VLOOKUP(CW797,$A$879:$F$2700,6,FALSE)</f>
        <v>2055</v>
      </c>
      <c r="DA797" s="179" t="s">
        <v>61</v>
      </c>
      <c r="DB797" s="10">
        <f>CZ797*1.5*CY797</f>
        <v>3082.5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VLOOKUP(DF797,$A$879:$F$2700,6,FALSE)</f>
        <v>2055</v>
      </c>
      <c r="DJ797" s="179" t="s">
        <v>61</v>
      </c>
      <c r="DK797" s="10">
        <f>DI797*1.5*DH797</f>
        <v>3082.5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VLOOKUP(DO797,$A$879:$F$2700,6,FALSE)</f>
        <v>2055</v>
      </c>
      <c r="DS797" s="179" t="s">
        <v>61</v>
      </c>
      <c r="DT797" s="10">
        <f>DR797*1.5*DQ797</f>
        <v>3082.5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VLOOKUP(DX797,$A$879:$F$2700,6,FALSE)</f>
        <v>2055</v>
      </c>
      <c r="EB797" s="179" t="s">
        <v>61</v>
      </c>
      <c r="EC797" s="10">
        <f>EA797*1.5*DZ797</f>
        <v>3390.7500000000005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VLOOKUP(EG797,$A$879:$F$2700,6,FALSE)</f>
        <v>2055</v>
      </c>
      <c r="EK797" s="179" t="s">
        <v>61</v>
      </c>
      <c r="EL797" s="10">
        <f>EJ797*1.5*EI797</f>
        <v>3082.5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VLOOKUP(EP797,$A$879:$F$2700,6,FALSE)</f>
        <v>2055</v>
      </c>
      <c r="ET797" s="179" t="s">
        <v>61</v>
      </c>
      <c r="EU797" s="10">
        <f>ES797*1.5*ER797</f>
        <v>3082.5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VLOOKUP(EY797,$A$879:$F$2700,6,FALSE)</f>
        <v>2055</v>
      </c>
      <c r="FC797" s="179" t="s">
        <v>61</v>
      </c>
      <c r="FD797" s="10">
        <f>FB797*1.5*FA797</f>
        <v>3082.5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VLOOKUP(FH797,$A$879:$F$2700,6,FALSE)</f>
        <v>2055</v>
      </c>
      <c r="FL797" s="179" t="s">
        <v>61</v>
      </c>
      <c r="FM797" s="10">
        <f>FK797*1.5*FJ797</f>
        <v>3082.5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VLOOKUP(FQ797,$A$879:$F$2700,6,FALSE)</f>
        <v>2055</v>
      </c>
      <c r="FU797" s="179" t="s">
        <v>61</v>
      </c>
      <c r="FV797" s="10">
        <f>FT797*1.5*FS797</f>
        <v>3390.7500000000005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VLOOKUP(FZ797,$A$879:$F$2700,6,FALSE)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VLOOKUP(GI797,$A$879:$F$2700,6,FALSE)</f>
        <v>2055</v>
      </c>
      <c r="GM797" s="179" t="s">
        <v>61</v>
      </c>
      <c r="GN797" s="10">
        <f>GL797*1.5*GK797</f>
        <v>3082.5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VLOOKUP(GR797,$A$879:$F$2700,6,FALSE)</f>
        <v>2055</v>
      </c>
      <c r="GV797" s="179" t="s">
        <v>61</v>
      </c>
      <c r="GW797" s="10">
        <f>GU797*1.5*GT797</f>
        <v>3082.5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VLOOKUP(HA797,$A$879:$F$2700,6,FALSE)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VLOOKUP(HJ797,$A$879:$F$2700,6,FALSE)</f>
        <v>2055</v>
      </c>
      <c r="HN797" s="179" t="s">
        <v>61</v>
      </c>
      <c r="HO797" s="10">
        <f>HM797*1.5*HL797</f>
        <v>3082.5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VLOOKUP(HS797,$A$879:$F$2700,6,FALSE)</f>
        <v>2055</v>
      </c>
      <c r="HW797" s="179" t="s">
        <v>61</v>
      </c>
      <c r="HX797" s="10">
        <f>HV797*1.5*HU797</f>
        <v>3082.5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VLOOKUP(IB797,$A$879:$F$2700,6,FALSE)</f>
        <v>2055</v>
      </c>
      <c r="IF797" s="179" t="s">
        <v>61</v>
      </c>
      <c r="IG797" s="10">
        <f>IE797*1.5*ID797</f>
        <v>3082.5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VLOOKUP(IK797,$A$879:$F$2700,6,FALSE)</f>
        <v>2055</v>
      </c>
      <c r="IO797" s="179" t="s">
        <v>61</v>
      </c>
      <c r="IP797" s="10">
        <f>IN797*1.5*IM797</f>
        <v>3082.5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VLOOKUP(IT797,$A$879:$F$2700,6,FALSE)</f>
        <v>2055</v>
      </c>
      <c r="IX797" s="179" t="s">
        <v>61</v>
      </c>
      <c r="IY797" s="10">
        <f>IW797*1.5*IV797</f>
        <v>3082.5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VLOOKUP(JC797,$A$879:$F$2700,6,FALSE)</f>
        <v>2055</v>
      </c>
      <c r="JG797" s="179" t="s">
        <v>61</v>
      </c>
      <c r="JH797" s="10">
        <f>JF797*1.5*JE797</f>
        <v>3082.5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VLOOKUP(JL797,$A$879:$F$2700,6,FALSE)</f>
        <v>2055</v>
      </c>
      <c r="JP797" s="179" t="s">
        <v>61</v>
      </c>
      <c r="JQ797" s="10">
        <f>JO797*1.5*JN797</f>
        <v>3390.7500000000005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VLOOKUP(JU797,$A$879:$F$2700,6,FALSE)</f>
        <v>2055</v>
      </c>
      <c r="JY797" s="179" t="s">
        <v>61</v>
      </c>
      <c r="JZ797" s="10">
        <f>JX797*1.5*JW797</f>
        <v>3082.5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VLOOKUP(KD797,$A$879:$F$2700,6,FALSE)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VLOOKUP(KM797,$A$879:$F$2700,6,FALSE)</f>
        <v>2055</v>
      </c>
      <c r="KQ797" s="179" t="s">
        <v>61</v>
      </c>
      <c r="KR797" s="10">
        <f>KP797*1.5*KO797</f>
        <v>3082.5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VLOOKUP(KV797,$A$879:$F$2700,6,FALSE)</f>
        <v>2055</v>
      </c>
      <c r="KZ797" s="179" t="s">
        <v>61</v>
      </c>
      <c r="LA797" s="10">
        <f>KY797*1.5*KX797</f>
        <v>3082.5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VLOOKUP(LE797,$A$879:$F$2700,6,FALSE)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VLOOKUP(LN797,$A$879:$F$2700,6,FALSE)</f>
        <v>2055</v>
      </c>
      <c r="LR797" s="179" t="s">
        <v>61</v>
      </c>
      <c r="LS797" s="10">
        <f>LQ797*1.5*LP797</f>
        <v>3082.5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VLOOKUP(LW797,$A$879:$F$2700,6,FALSE)</f>
        <v>2055</v>
      </c>
      <c r="MA797" s="179" t="s">
        <v>61</v>
      </c>
      <c r="MB797" s="10">
        <f>LZ797*1.5*LY797</f>
        <v>3082.5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VLOOKUP(MF797,$A$879:$F$2700,6,FALSE)</f>
        <v>2055</v>
      </c>
      <c r="MJ797" s="179" t="s">
        <v>61</v>
      </c>
      <c r="MK797" s="10">
        <f>MI797*1.5*MH797</f>
        <v>3390.7500000000005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VLOOKUP(MO797,$A$879:$F$2700,6,FALSE)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VLOOKUP(MX797,$A$879:$F$2700,6,FALSE)</f>
        <v>2055</v>
      </c>
      <c r="NB797" s="179" t="s">
        <v>61</v>
      </c>
      <c r="NC797" s="10">
        <f>NA797*1.5*MZ797</f>
        <v>3082.5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VLOOKUP(NG797,$A$879:$F$2700,6,FALSE)</f>
        <v>2055</v>
      </c>
      <c r="NK797" s="179" t="s">
        <v>61</v>
      </c>
      <c r="NL797" s="10">
        <f>NJ797*1.5*NI797</f>
        <v>3082.5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VLOOKUP(NP797,$A$879:$F$2700,6,FALSE)</f>
        <v>2055</v>
      </c>
      <c r="NT797" s="179" t="s">
        <v>61</v>
      </c>
      <c r="NU797" s="10">
        <f>NS797*1.5*NR797</f>
        <v>3082.5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VLOOKUP(NY797,$A$879:$F$2700,6,FALSE)</f>
        <v>2055</v>
      </c>
      <c r="OC797" s="179" t="s">
        <v>61</v>
      </c>
      <c r="OD797" s="10">
        <f>OB797*1.5*OA797</f>
        <v>3082.5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VLOOKUP(OH797,$A$879:$F$2700,6,FALSE)</f>
        <v>2055</v>
      </c>
      <c r="OL797" s="179" t="s">
        <v>61</v>
      </c>
      <c r="OM797" s="10">
        <f>OK797*1.5*OJ797</f>
        <v>3082.5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VLOOKUP(OQ797,$A$879:$F$2700,6,FALSE)</f>
        <v>2055</v>
      </c>
      <c r="OU797" s="179" t="s">
        <v>61</v>
      </c>
      <c r="OV797" s="10">
        <f>OT797*1.5*OS797</f>
        <v>3082.5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VLOOKUP(OZ797,$A$879:$F$2700,6,FALSE)</f>
        <v>2055</v>
      </c>
      <c r="PD797" s="179" t="s">
        <v>61</v>
      </c>
      <c r="PE797" s="10">
        <f>PC797*1.5*PB797</f>
        <v>3082.5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VLOOKUP(PI797,$A$879:$F$2700,6,FALSE)</f>
        <v>2055</v>
      </c>
      <c r="PM797" s="179" t="s">
        <v>61</v>
      </c>
      <c r="PN797" s="10">
        <f>PL797*1.5*PK797</f>
        <v>3390.7500000000005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VLOOKUP(PR797,$A$879:$F$2700,6,FALSE)</f>
        <v>2055</v>
      </c>
      <c r="PV797" s="179" t="s">
        <v>61</v>
      </c>
      <c r="PW797" s="10">
        <f>PU797*1.5*PT797</f>
        <v>3390.7500000000005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VLOOKUP(QA797,$A$879:$F$2700,6,FALSE)</f>
        <v>2055</v>
      </c>
      <c r="QE797" s="179" t="s">
        <v>61</v>
      </c>
      <c r="QF797" s="10">
        <f>QD797*1.5*QC797</f>
        <v>3082.5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VLOOKUP(QJ797,$A$879:$F$2700,6,FALSE)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VLOOKUP(QS797,$A$879:$F$2700,6,FALSE)</f>
        <v>440</v>
      </c>
      <c r="QW797" s="179" t="s">
        <v>61</v>
      </c>
      <c r="QX797" s="10">
        <f>QV797*1.5*QU797</f>
        <v>726.00000000000011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VLOOKUP(RB797,$A$879:$F$2700,6,FALSE)</f>
        <v>2055</v>
      </c>
      <c r="RF797" s="179" t="s">
        <v>61</v>
      </c>
      <c r="RG797" s="10">
        <f>RE797*1.5*RD797</f>
        <v>3082.5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VLOOKUP(RK797,$A$879:$F$2700,6,FALSE)</f>
        <v>2055</v>
      </c>
      <c r="RO797" s="179" t="s">
        <v>61</v>
      </c>
      <c r="RP797" s="10">
        <f>RN797*1.5*RM797</f>
        <v>3390.7500000000005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VLOOKUP(RT797,$A$879:$F$2700,6,FALSE)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VLOOKUP(SC797,$A$879:$F$2700,6,FALSE)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VLOOKUP(SL797,$A$879:$F$2700,6,FALSE)</f>
        <v>2055</v>
      </c>
      <c r="SP797" s="179" t="s">
        <v>61</v>
      </c>
      <c r="SQ797" s="10">
        <f>SO797*1.5*SN797</f>
        <v>3082.5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VLOOKUP(SU797,$A$879:$F$2700,6,FALSE)</f>
        <v>2055</v>
      </c>
      <c r="SY797" s="179" t="s">
        <v>61</v>
      </c>
      <c r="SZ797" s="10">
        <f>SX797*1.5*SW797</f>
        <v>3082.5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VLOOKUP(TD797,$A$879:$F$2700,6,FALSE)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VLOOKUP(TM797,$A$879:$F$2700,6,FALSE)</f>
        <v>2055</v>
      </c>
      <c r="TQ797" s="179" t="s">
        <v>61</v>
      </c>
      <c r="TR797" s="10">
        <f>TP797*1.5*TO797</f>
        <v>3082.5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VLOOKUP(TV797,$A$879:$F$2700,6,FALSE)</f>
        <v>2055</v>
      </c>
      <c r="TZ797" s="179" t="s">
        <v>61</v>
      </c>
      <c r="UA797" s="10">
        <f>TY797*1.5*TX797</f>
        <v>3082.5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VLOOKUP(UE797,$A$879:$F$2700,6,FALSE)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VLOOKUP(UN797,$A$879:$F$2700,6,FALSE)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VLOOKUP(UW797,$A$879:$F$2700,6,FALSE)</f>
        <v>198</v>
      </c>
      <c r="VA797" s="179" t="s">
        <v>61</v>
      </c>
      <c r="VB797" s="10">
        <f>UZ797*1.5*UY797</f>
        <v>297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VLOOKUP(VF797,$A$879:$F$2700,6,FALSE)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VLOOKUP(VO797,$A$879:$F$2700,6,FALSE)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VLOOKUP(VX797,$A$879:$F$2700,6,FALSE)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VLOOKUP(WG797,$A$879:$F$2700,6,FALSE)</f>
        <v>2055</v>
      </c>
      <c r="WK797" s="179" t="s">
        <v>61</v>
      </c>
      <c r="WL797" s="10">
        <f>WJ797*1.5*WI797</f>
        <v>3082.5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VLOOKUP(WP797,$A$879:$F$2700,6,FALSE)</f>
        <v>2055</v>
      </c>
      <c r="WT797" s="179" t="s">
        <v>61</v>
      </c>
      <c r="WU797" s="10">
        <f>WS797*1.5*WR797</f>
        <v>3082.5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VLOOKUP(WY797,$A$879:$F$2700,6,FALSE)</f>
        <v>2055</v>
      </c>
      <c r="XC797" s="179" t="s">
        <v>61</v>
      </c>
      <c r="XD797" s="10">
        <f>XB797*1.5*XA797</f>
        <v>3082.5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VLOOKUP(XH797,$A$879:$F$2700,6,FALSE)</f>
        <v>2055</v>
      </c>
      <c r="XL797" s="179" t="s">
        <v>61</v>
      </c>
      <c r="XM797" s="10">
        <f>XK797*1.5*XJ797</f>
        <v>3082.5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VLOOKUP(XQ797,$A$879:$F$2700,6,FALSE)</f>
        <v>2055</v>
      </c>
      <c r="XU797" s="179" t="s">
        <v>61</v>
      </c>
      <c r="XV797" s="10">
        <f>XT797*1.5*XS797</f>
        <v>3082.5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VLOOKUP(XZ797,$A$879:$F$2700,6,FALSE)</f>
        <v>2055</v>
      </c>
      <c r="YD797" s="179" t="s">
        <v>61</v>
      </c>
      <c r="YE797" s="10">
        <f>YC797*1.5*YB797</f>
        <v>3082.5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VLOOKUP(YI797,$A$879:$F$2700,6,FALSE)</f>
        <v>2055</v>
      </c>
      <c r="YM797" s="179" t="s">
        <v>61</v>
      </c>
      <c r="YN797" s="10">
        <f>YL797*1.5*YK797</f>
        <v>3082.5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VLOOKUP(YR797,$A$879:$F$2700,6,FALSE)</f>
        <v>2055</v>
      </c>
      <c r="YV797" s="179" t="s">
        <v>61</v>
      </c>
      <c r="YW797" s="10">
        <f>YU797*1.5*YT797</f>
        <v>3390.7500000000005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VLOOKUP(ZA797,$A$879:$F$2700,6,FALSE)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VLOOKUP(ZJ797,$A$879:$F$2700,6,FALSE)</f>
        <v>2055</v>
      </c>
      <c r="ZN797" s="179" t="s">
        <v>61</v>
      </c>
      <c r="ZO797" s="10">
        <f>ZM797*1.5*ZL797</f>
        <v>3390.7500000000005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VLOOKUP(ZS797,$A$879:$F$2700,6,FALSE)</f>
        <v>2055</v>
      </c>
      <c r="ZW797" s="179" t="s">
        <v>61</v>
      </c>
      <c r="ZX797" s="10">
        <f>ZV797*1.5*ZU797</f>
        <v>3390.7500000000005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VLOOKUP(AAB797,$A$879:$F$2700,6,FALSE)</f>
        <v>2055</v>
      </c>
      <c r="AAF797" s="179" t="s">
        <v>61</v>
      </c>
      <c r="AAG797" s="10">
        <f>AAE797*1.5*AAD797</f>
        <v>3390.7500000000005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VLOOKUP(AAK797,$A$879:$F$2700,6,FALSE)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VLOOKUP(AAT797,$A$879:$F$2700,6,FALSE)</f>
        <v>2055</v>
      </c>
      <c r="AAX797" s="179" t="s">
        <v>61</v>
      </c>
      <c r="AAY797" s="10">
        <f>AAW797*1.5*AAV797</f>
        <v>3082.5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VLOOKUP(ABC797,$A$879:$F$2700,6,FALSE)</f>
        <v>2055</v>
      </c>
      <c r="ABG797" s="179" t="s">
        <v>61</v>
      </c>
      <c r="ABH797" s="10">
        <f>ABF797*1.5*ABE797</f>
        <v>3082.5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VLOOKUP(ABL797,$A$879:$F$2700,6,FALSE)</f>
        <v>2055</v>
      </c>
      <c r="ABP797" s="179" t="s">
        <v>61</v>
      </c>
      <c r="ABQ797" s="10">
        <f>ABO797*1.5*ABN797</f>
        <v>3390.7500000000005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VLOOKUP(ABU797,$A$879:$F$2700,6,FALSE)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VLOOKUP(ACD797,$A$879:$F$2700,6,FALSE)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VLOOKUP(ACM797,$A$879:$F$2700,6,FALSE)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VLOOKUP(ACV797,$A$879:$F$2700,6,FALSE)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VLOOKUP(ADE797,$A$879:$F$2700,6,FALSE)</f>
        <v>2055</v>
      </c>
      <c r="ADI797" s="179" t="s">
        <v>61</v>
      </c>
      <c r="ADJ797" s="10">
        <f>ADH797*1.5*ADG797</f>
        <v>3390.7500000000005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VLOOKUP(ADN797,$A$879:$F$2700,6,FALSE)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VLOOKUP(ADW797,$A$879:$F$2700,6,FALSE)</f>
        <v>616</v>
      </c>
      <c r="AEA797" s="179" t="s">
        <v>61</v>
      </c>
      <c r="AEB797" s="10">
        <f>ADZ797*1.5*ADY797</f>
        <v>924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VLOOKUP(AEF797,$A$879:$F$2700,6,FALSE)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VLOOKUP(AEO797,$A$879:$F$2700,6,FALSE)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VLOOKUP(AEX797,$A$879:$F$2700,6,FALSE)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VLOOKUP(AFG797,$A$879:$F$2700,6,FALSE)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VLOOKUP(AFP797,$A$879:$F$2700,6,FALSE)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VLOOKUP(AFY797,$A$879:$F$2700,6,FALSE)</f>
        <v>2055</v>
      </c>
      <c r="AGC797" s="179" t="s">
        <v>61</v>
      </c>
      <c r="AGD797" s="10">
        <f>AGB797*1.5*AGA797</f>
        <v>3082.5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VLOOKUP(AGH797,$A$879:$F$2700,6,FALSE)</f>
        <v>2055</v>
      </c>
      <c r="AGL797" s="179" t="s">
        <v>61</v>
      </c>
      <c r="AGM797" s="10">
        <f>AGK797*1.5*AGJ797</f>
        <v>3082.5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VLOOKUP(AGQ797,$A$879:$F$2700,6,FALSE)</f>
        <v>2055</v>
      </c>
      <c r="AGU797" s="179" t="s">
        <v>61</v>
      </c>
      <c r="AGV797" s="10">
        <f>AGT797*1.5*AGS797</f>
        <v>3082.5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VLOOKUP(AGZ797,$A$879:$F$2700,6,FALSE)</f>
        <v>2055</v>
      </c>
      <c r="AHD797" s="179" t="s">
        <v>61</v>
      </c>
      <c r="AHE797" s="10">
        <f>AHC797*1.5*AHB797</f>
        <v>3390.7500000000005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VLOOKUP(AHI797,$A$879:$F$2700,6,FALSE)</f>
        <v>2055</v>
      </c>
      <c r="AHM797" s="179" t="s">
        <v>61</v>
      </c>
      <c r="AHN797" s="10">
        <f>AHL797*1.5*AHK797</f>
        <v>3082.5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VLOOKUP(AHR797,$A$879:$F$2700,6,FALSE)</f>
        <v>2055</v>
      </c>
      <c r="AHV797" s="179" t="s">
        <v>61</v>
      </c>
      <c r="AHW797" s="10">
        <f>AHU797*1.5*AHT797</f>
        <v>3390.7500000000005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VLOOKUP(AIA797,$A$879:$F$2700,6,FALSE)</f>
        <v>2055</v>
      </c>
      <c r="AIE797" s="179" t="s">
        <v>61</v>
      </c>
      <c r="AIF797" s="10">
        <f>AID797*1.5*AIC797</f>
        <v>3082.5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VLOOKUP(AIJ797,$A$879:$F$2700,6,FALSE)</f>
        <v>2055</v>
      </c>
      <c r="AIN797" s="179" t="s">
        <v>61</v>
      </c>
      <c r="AIO797" s="10">
        <f>AIM797*1.5*AIL797</f>
        <v>3390.7500000000005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VLOOKUP(AIS797,$A$879:$F$2700,6,FALSE)</f>
        <v>2055</v>
      </c>
      <c r="AIW797" s="179" t="s">
        <v>61</v>
      </c>
      <c r="AIX797" s="10">
        <f>AIV797*1.5*AIU797</f>
        <v>3082.5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VLOOKUP(AJB797,$A$879:$F$2700,6,FALSE)</f>
        <v>2055</v>
      </c>
      <c r="AJF797" s="179" t="s">
        <v>61</v>
      </c>
      <c r="AJG797" s="10">
        <f>AJE797*1.5*AJD797</f>
        <v>3082.5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VLOOKUP(AJK797,$A$879:$F$2700,6,FALSE)</f>
        <v>2055</v>
      </c>
      <c r="AJO797" s="179" t="s">
        <v>61</v>
      </c>
      <c r="AJP797" s="10">
        <f>AJN797*1.5*AJM797</f>
        <v>3082.5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VLOOKUP(AJT797,$A$879:$F$2700,6,FALSE)</f>
        <v>2055</v>
      </c>
      <c r="AJX797" s="179" t="s">
        <v>61</v>
      </c>
      <c r="AJY797" s="10">
        <f>AJW797*1.5*AJV797</f>
        <v>3390.7500000000005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VLOOKUP(AKC797,$A$879:$F$2700,6,FALSE)</f>
        <v>2055</v>
      </c>
      <c r="AKG797" s="179" t="s">
        <v>61</v>
      </c>
      <c r="AKH797" s="10">
        <f>AKF797*1.5*AKE797</f>
        <v>3390.7500000000005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VLOOKUP(AKL797,$A$879:$F$2700,6,FALSE)</f>
        <v>2055</v>
      </c>
      <c r="AKP797" s="179" t="s">
        <v>61</v>
      </c>
      <c r="AKQ797" s="10">
        <f>AKO797*1.5*AKN797</f>
        <v>3082.5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VLOOKUP(AKU797,$A$879:$F$2700,6,FALSE)</f>
        <v>2055</v>
      </c>
      <c r="AKY797" s="179" t="s">
        <v>61</v>
      </c>
      <c r="AKZ797" s="10">
        <f>AKX797*1.5*AKW797</f>
        <v>3082.5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VLOOKUP(ALD797,$A$879:$F$2700,6,FALSE)</f>
        <v>2055</v>
      </c>
      <c r="ALH797" s="179" t="s">
        <v>61</v>
      </c>
      <c r="ALI797" s="10">
        <f>ALG797*1.5*ALF797</f>
        <v>3082.5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VLOOKUP(ALM797,$A$879:$F$2700,6,FALSE)</f>
        <v>2055</v>
      </c>
      <c r="ALQ797" s="179" t="s">
        <v>61</v>
      </c>
      <c r="ALR797" s="10">
        <f>ALP797*1.5*ALO797</f>
        <v>3082.5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VLOOKUP(ALV797,$A$879:$F$2700,6,FALSE)</f>
        <v>2055</v>
      </c>
      <c r="ALZ797" s="179" t="s">
        <v>61</v>
      </c>
      <c r="AMA797" s="10">
        <f>ALY797*1.5*ALX797</f>
        <v>3082.5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VLOOKUP(AME797,$A$879:$F$2700,6,FALSE)</f>
        <v>2055</v>
      </c>
      <c r="AMI797" s="179" t="s">
        <v>61</v>
      </c>
      <c r="AMJ797" s="10">
        <f>AMH797*1.5*AMG797</f>
        <v>3390.7500000000005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VLOOKUP(AMN797,$A$879:$F$2700,6,FALSE)</f>
        <v>2055</v>
      </c>
      <c r="AMR797" s="179" t="s">
        <v>61</v>
      </c>
      <c r="AMS797" s="10">
        <f>AMQ797*1.5*AMP797</f>
        <v>3390.7500000000005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VLOOKUP(AMW797,$A$879:$F$2700,6,FALSE)</f>
        <v>2055</v>
      </c>
      <c r="ANA797" s="179" t="s">
        <v>61</v>
      </c>
      <c r="ANB797" s="10">
        <f>AMZ797*1.5*AMY797</f>
        <v>3082.5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VLOOKUP(ANF797,$A$879:$F$2700,6,FALSE)</f>
        <v>2055</v>
      </c>
      <c r="ANJ797" s="179" t="s">
        <v>61</v>
      </c>
      <c r="ANK797" s="10">
        <f>ANI797*1.5*ANH797</f>
        <v>3390.7500000000005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VLOOKUP(ANO797,$A$879:$F$2700,6,FALSE)</f>
        <v>2055</v>
      </c>
      <c r="ANS797" s="179" t="s">
        <v>61</v>
      </c>
      <c r="ANT797" s="10">
        <f>ANR797*1.5*ANQ797</f>
        <v>3082.5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VLOOKUP(ANX797,$A$879:$F$2700,6,FALSE)</f>
        <v>2055</v>
      </c>
      <c r="AOB797" s="179" t="s">
        <v>61</v>
      </c>
      <c r="AOC797" s="10">
        <f>AOA797*1.5*ANZ797</f>
        <v>3390.7500000000005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VLOOKUP(AOG797,$A$879:$F$2700,6,FALSE)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VLOOKUP(AOP797,$A$879:$F$2700,6,FALSE)</f>
        <v>2055</v>
      </c>
      <c r="AOT797" s="179" t="s">
        <v>61</v>
      </c>
      <c r="AOU797" s="10">
        <f>AOS797*1.5*AOR797</f>
        <v>3082.5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VLOOKUP(AOY797,$A$879:$F$2700,6,FALSE)</f>
        <v>2055</v>
      </c>
      <c r="APC797" s="179" t="s">
        <v>61</v>
      </c>
      <c r="APD797" s="10">
        <f>APB797*1.5*APA797</f>
        <v>3082.5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VLOOKUP(APH797,$A$879:$F$2700,6,FALSE)</f>
        <v>2055</v>
      </c>
      <c r="APL797" s="179" t="s">
        <v>61</v>
      </c>
      <c r="APM797" s="10">
        <f>APK797*1.5*APJ797</f>
        <v>3082.5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VLOOKUP(APQ797,$A$879:$F$2700,6,FALSE)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VLOOKUP(APZ797,$A$879:$F$2700,6,FALSE)</f>
        <v>2055</v>
      </c>
      <c r="AQD797" s="179" t="s">
        <v>61</v>
      </c>
      <c r="AQE797" s="10">
        <f>AQC797*1.5*AQB797</f>
        <v>3082.5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VLOOKUP(AQI797,$A$879:$F$2700,6,FALSE)</f>
        <v>440</v>
      </c>
      <c r="AQM797" s="179" t="s">
        <v>61</v>
      </c>
      <c r="AQN797" s="10">
        <f>AQL797*1.5*AQK797</f>
        <v>660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VLOOKUP(AQR797,$A$879:$F$2700,6,FALSE)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VLOOKUP(ARA797,$A$879:$F$2700,6,FALSE)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VLOOKUP(ARJ797,$A$879:$F$2700,6,FALSE)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VLOOKUP(ARS797,$A$879:$F$2700,6,FALSE)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VLOOKUP(ASB797,$A$879:$F$2700,6,FALSE)</f>
        <v>616</v>
      </c>
      <c r="ASF797" s="179" t="s">
        <v>61</v>
      </c>
      <c r="ASG797" s="10">
        <f>ASE797*1.5*ASD797</f>
        <v>1016.4000000000001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VLOOKUP(ASK797,$A$879:$F$2700,6,FALSE)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VLOOKUP(AST797,$A$879:$F$2700,6,FALSE)</f>
        <v>440</v>
      </c>
      <c r="ASX797" s="179" t="s">
        <v>61</v>
      </c>
      <c r="ASY797" s="10">
        <f>ASW797*1.5*ASV797</f>
        <v>660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VLOOKUP(ATC797,$A$879:$F$2700,6,FALSE)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VLOOKUP(ATL797,$A$879:$F$2700,6,FALSE)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VLOOKUP(ATU797,$A$879:$F$2700,6,FALSE)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VLOOKUP(AUD797,$A$879:$F$2700,6,FALSE)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VLOOKUP(AUM797,$A$879:$F$2700,6,FALSE)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VLOOKUP(AUV797,$A$879:$F$2700,6,FALSE)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VLOOKUP(AVE797,$A$879:$F$2700,6,FALSE)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VLOOKUP(AVN797,$A$879:$F$2700,6,FALSE)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VLOOKUP(AVW797,$A$879:$F$2700,6,FALSE)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VLOOKUP(AWF797,$A$879:$F$2700,6,FALSE)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VLOOKUP(AWO797,$A$879:$F$2700,6,FALSE)</f>
        <v>2055</v>
      </c>
      <c r="AWS797" s="179" t="s">
        <v>61</v>
      </c>
      <c r="AWT797" s="10">
        <f>AWR797*1.5*AWQ797</f>
        <v>3390.7500000000005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VLOOKUP(AWX797,$A$879:$F$2700,6,FALSE)</f>
        <v>2055</v>
      </c>
      <c r="AXB797" s="179" t="s">
        <v>61</v>
      </c>
      <c r="AXC797" s="10">
        <f>AXA797*1.5*AWZ797</f>
        <v>3082.5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VLOOKUP(AXG797,$A$879:$F$2700,6,FALSE)</f>
        <v>2055</v>
      </c>
      <c r="AXK797" s="179" t="s">
        <v>61</v>
      </c>
      <c r="AXL797" s="10">
        <f>AXJ797*1.5*AXI797</f>
        <v>3082.5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VLOOKUP(AXP797,$A$879:$F$2700,6,FALSE)</f>
        <v>2055</v>
      </c>
      <c r="AXT797" s="179" t="s">
        <v>61</v>
      </c>
      <c r="AXU797" s="10">
        <f>AXS797*1.5*AXR797</f>
        <v>3082.5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VLOOKUP(AXY797,$A$879:$F$2700,6,FALSE)</f>
        <v>2055</v>
      </c>
      <c r="AYC797" s="179" t="s">
        <v>61</v>
      </c>
      <c r="AYD797" s="10">
        <f>AYB797*1.5*AYA797</f>
        <v>3390.7500000000005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VLOOKUP(AYH797,$A$879:$F$2700,6,FALSE)</f>
        <v>2055</v>
      </c>
      <c r="AYL797" s="179" t="s">
        <v>61</v>
      </c>
      <c r="AYM797" s="10">
        <f>AYK797*1.5*AYJ797</f>
        <v>3390.7500000000005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VLOOKUP(AYQ797,$A$879:$F$2700,6,FALSE)</f>
        <v>2055</v>
      </c>
      <c r="AYU797" s="179" t="s">
        <v>61</v>
      </c>
      <c r="AYV797" s="10">
        <f>AYT797*1.5*AYS797</f>
        <v>3082.5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VLOOKUP(AYZ797,$A$879:$F$2700,6,FALSE)</f>
        <v>2055</v>
      </c>
      <c r="AZD797" s="179" t="s">
        <v>61</v>
      </c>
      <c r="AZE797" s="10">
        <f>AZC797*1.5*AZB797</f>
        <v>3082.5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VLOOKUP(AZI797,$A$879:$F$2700,6,FALSE)</f>
        <v>2055</v>
      </c>
      <c r="AZM797" s="179" t="s">
        <v>61</v>
      </c>
      <c r="AZN797" s="10">
        <f>AZL797*1.5*AZK797</f>
        <v>3082.5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VLOOKUP(AZR797,$A$879:$F$2700,6,FALSE)</f>
        <v>616</v>
      </c>
      <c r="AZV797" s="179" t="s">
        <v>61</v>
      </c>
      <c r="AZW797" s="10">
        <f>AZU797*1.5*AZT797</f>
        <v>1016.4000000000001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VLOOKUP(BAA797,$A$879:$F$2700,6,FALSE)</f>
        <v>2055</v>
      </c>
      <c r="BAE797" s="179" t="s">
        <v>61</v>
      </c>
      <c r="BAF797" s="10">
        <f>BAD797*1.5*BAC797</f>
        <v>3082.5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VLOOKUP(BAJ797,$A$879:$F$2700,6,FALSE)</f>
        <v>2055</v>
      </c>
      <c r="BAN797" s="179" t="s">
        <v>61</v>
      </c>
      <c r="BAO797" s="10">
        <f>BAM797*1.5*BAL797</f>
        <v>3082.5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VLOOKUP(BAS797,$A$879:$F$2700,6,FALSE)</f>
        <v>2055</v>
      </c>
      <c r="BAW797" s="179" t="s">
        <v>61</v>
      </c>
      <c r="BAX797" s="10">
        <f>BAV797*1.5*BAU797</f>
        <v>3390.7500000000005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VLOOKUP(BBB797,$A$879:$F$2700,6,FALSE)</f>
        <v>2055</v>
      </c>
      <c r="BBF797" s="179" t="s">
        <v>61</v>
      </c>
      <c r="BBG797" s="10">
        <f>BBE797*1.5*BBD797</f>
        <v>3390.7500000000005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VLOOKUP(BBK797,$A$879:$F$2700,6,FALSE)</f>
        <v>2055</v>
      </c>
      <c r="BBO797" s="179" t="s">
        <v>61</v>
      </c>
      <c r="BBP797" s="10">
        <f>BBN797*1.5*BBM797</f>
        <v>3082.5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VLOOKUP(BBT797,$A$879:$F$2700,6,FALSE)</f>
        <v>2055</v>
      </c>
      <c r="BBX797" s="179" t="s">
        <v>61</v>
      </c>
      <c r="BBY797" s="10">
        <f>BBW797*1.5*BBV797</f>
        <v>3082.5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VLOOKUP(BCC797,$A$879:$F$2700,6,FALSE)</f>
        <v>2055</v>
      </c>
      <c r="BCG797" s="179" t="s">
        <v>61</v>
      </c>
      <c r="BCH797" s="10">
        <f>BCF797*1.5*BCE797</f>
        <v>3390.7500000000005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VLOOKUP(BCL797,$A$879:$F$2700,6,FALSE)</f>
        <v>2055</v>
      </c>
      <c r="BCP797" s="179" t="s">
        <v>61</v>
      </c>
      <c r="BCQ797" s="10">
        <f>BCO797*1.5*BCN797</f>
        <v>3390.7500000000005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VLOOKUP(BCU797,$A$879:$F$2700,6,FALSE)</f>
        <v>2055</v>
      </c>
      <c r="BCY797" s="179" t="s">
        <v>61</v>
      </c>
      <c r="BCZ797" s="10">
        <f>BCX797*1.5*BCW797</f>
        <v>3082.5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VLOOKUP(BDD797,$A$879:$F$2700,6,FALSE)</f>
        <v>2055</v>
      </c>
      <c r="BDH797" s="179" t="s">
        <v>61</v>
      </c>
      <c r="BDI797" s="10">
        <f>BDG797*1.5*BDF797</f>
        <v>3390.7500000000005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VLOOKUP(BDM797,$A$879:$F$2700,6,FALSE)</f>
        <v>2055</v>
      </c>
      <c r="BDQ797" s="179" t="s">
        <v>61</v>
      </c>
      <c r="BDR797" s="10">
        <f>BDP797*1.5*BDO797</f>
        <v>3390.7500000000005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VLOOKUP(BDV797,$A$879:$F$2700,6,FALSE)</f>
        <v>2055</v>
      </c>
      <c r="BDZ797" s="179" t="s">
        <v>61</v>
      </c>
      <c r="BEA797" s="10">
        <f>BDY797*1.5*BDX797</f>
        <v>3082.5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VLOOKUP(BEE797,$A$879:$F$2700,6,FALSE)</f>
        <v>198</v>
      </c>
      <c r="BEI797" s="179" t="s">
        <v>61</v>
      </c>
      <c r="BEJ797" s="10">
        <f>BEH797*1.5*BEG797</f>
        <v>297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VLOOKUP(BEN797,$A$879:$F$2700,6,FALSE)</f>
        <v>616</v>
      </c>
      <c r="BER797" s="179" t="s">
        <v>61</v>
      </c>
      <c r="BES797" s="10">
        <f>BEQ797*1.5*BEP797</f>
        <v>924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VLOOKUP(BEW797,$A$879:$F$2700,6,FALSE)</f>
        <v>2055</v>
      </c>
      <c r="BFA797" s="179" t="s">
        <v>61</v>
      </c>
      <c r="BFB797" s="10">
        <f>BEZ797*1.5*BEY797</f>
        <v>3390.7500000000005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VLOOKUP(BFF797,$A$879:$F$2700,6,FALSE)</f>
        <v>2055</v>
      </c>
      <c r="BFJ797" s="179" t="s">
        <v>61</v>
      </c>
      <c r="BFK797" s="10">
        <f>BFI797*1.5*BFH797</f>
        <v>3390.7500000000005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VLOOKUP(BFO797,$A$879:$F$2700,6,FALSE)</f>
        <v>2055</v>
      </c>
      <c r="BFS797" s="179" t="s">
        <v>61</v>
      </c>
      <c r="BFT797" s="10">
        <f>BFR797*1.5*BFQ797</f>
        <v>3390.7500000000005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VLOOKUP(BFX797,$A$879:$F$2700,6,FALSE)</f>
        <v>2055</v>
      </c>
      <c r="BGB797" s="179" t="s">
        <v>61</v>
      </c>
      <c r="BGC797" s="10">
        <f>BGA797*1.5*BFZ797</f>
        <v>3082.5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VLOOKUP(BGG797,$A$879:$F$2700,6,FALSE)</f>
        <v>616</v>
      </c>
      <c r="BGK797" s="179" t="s">
        <v>61</v>
      </c>
      <c r="BGL797" s="10">
        <f>BGJ797*1.5*BGI797</f>
        <v>924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VLOOKUP(BGP797,$A$879:$F$2700,6,FALSE)</f>
        <v>2055</v>
      </c>
      <c r="BGT797" s="179" t="s">
        <v>61</v>
      </c>
      <c r="BGU797" s="10">
        <f>BGS797*1.5*BGR797</f>
        <v>3390.7500000000005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VLOOKUP(BGY797,$A$879:$F$2700,6,FALSE)</f>
        <v>2055</v>
      </c>
      <c r="BHC797" s="179" t="s">
        <v>61</v>
      </c>
      <c r="BHD797" s="10">
        <f>BHB797*1.5*BHA797</f>
        <v>3082.5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VLOOKUP(B798,$A$879:$F$2700,6,FALSE)</f>
        <v>616</v>
      </c>
      <c r="F798" s="179" t="s">
        <v>63</v>
      </c>
      <c r="G798" s="10">
        <f>E798*1.4</f>
        <v>862.4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VLOOKUP(K798,$A$879:$F$2700,6,FALSE)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VLOOKUP(T798,$A$879:$F$2700,6,FALSE)</f>
        <v>616</v>
      </c>
      <c r="X798" s="179" t="s">
        <v>63</v>
      </c>
      <c r="Y798" s="10">
        <f>W798*1.4</f>
        <v>862.4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VLOOKUP(AC798,$A$879:$F$2700,6,FALSE)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VLOOKUP(AL798,$A$879:$F$2700,6,FALSE)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VLOOKUP(AU798,$A$879:$F$2700,6,FALSE)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VLOOKUP(BD798,$A$879:$F$2700,6,FALSE)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VLOOKUP(BM798,$A$879:$F$2700,6,FALSE)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VLOOKUP(BV798,$A$879:$F$2700,6,FALSE)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VLOOKUP(CE798,$A$879:$F$2700,6,FALSE)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VLOOKUP(CN798,$A$879:$F$2700,6,FALSE)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VLOOKUP(CW798,$A$879:$F$2700,6,FALSE)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VLOOKUP(DF798,$A$879:$F$2700,6,FALSE)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VLOOKUP(DO798,$A$879:$F$2700,6,FALSE)</f>
        <v>616</v>
      </c>
      <c r="DS798" s="179" t="s">
        <v>63</v>
      </c>
      <c r="DT798" s="10">
        <f>DR798*1.4</f>
        <v>862.4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VLOOKUP(DX798,$A$879:$F$2700,6,FALSE)</f>
        <v>616</v>
      </c>
      <c r="EB798" s="179" t="s">
        <v>63</v>
      </c>
      <c r="EC798" s="10">
        <f>EA798*1.4</f>
        <v>862.4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VLOOKUP(EG798,$A$879:$F$2700,6,FALSE)</f>
        <v>616</v>
      </c>
      <c r="EK798" s="179" t="s">
        <v>63</v>
      </c>
      <c r="EL798" s="10">
        <f>EJ798*1.4</f>
        <v>862.4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VLOOKUP(EP798,$A$879:$F$2700,6,FALSE)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VLOOKUP(EY798,$A$879:$F$2700,6,FALSE)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VLOOKUP(FH798,$A$879:$F$2700,6,FALSE)</f>
        <v>616</v>
      </c>
      <c r="FL798" s="179" t="s">
        <v>63</v>
      </c>
      <c r="FM798" s="10">
        <f>FK798*1.4</f>
        <v>862.4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VLOOKUP(FQ798,$A$879:$F$2700,6,FALSE)</f>
        <v>616</v>
      </c>
      <c r="FU798" s="179" t="s">
        <v>63</v>
      </c>
      <c r="FV798" s="10">
        <f>FT798*1.4</f>
        <v>862.4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VLOOKUP(FZ798,$A$879:$F$2700,6,FALSE)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VLOOKUP(GI798,$A$879:$F$2700,6,FALSE)</f>
        <v>616</v>
      </c>
      <c r="GM798" s="179" t="s">
        <v>63</v>
      </c>
      <c r="GN798" s="10">
        <f>GL798*1.4</f>
        <v>862.4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VLOOKUP(GR798,$A$879:$F$2700,6,FALSE)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VLOOKUP(HA798,$A$879:$F$2700,6,FALSE)</f>
        <v>616</v>
      </c>
      <c r="HE798" s="179" t="s">
        <v>63</v>
      </c>
      <c r="HF798" s="10">
        <f>HD798*1.4</f>
        <v>862.4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VLOOKUP(HJ798,$A$879:$F$2700,6,FALSE)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VLOOKUP(HS798,$A$879:$F$2700,6,FALSE)</f>
        <v>440</v>
      </c>
      <c r="HW798" s="179" t="s">
        <v>63</v>
      </c>
      <c r="HX798" s="10">
        <f>HV798*1.4</f>
        <v>616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VLOOKUP(IB798,$A$879:$F$2700,6,FALSE)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VLOOKUP(IK798,$A$879:$F$2700,6,FALSE)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VLOOKUP(IT798,$A$879:$F$2700,6,FALSE)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VLOOKUP(JC798,$A$879:$F$2700,6,FALSE)</f>
        <v>616</v>
      </c>
      <c r="JG798" s="179" t="s">
        <v>63</v>
      </c>
      <c r="JH798" s="10">
        <f>JF798*1.4</f>
        <v>862.4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VLOOKUP(JL798,$A$879:$F$2700,6,FALSE)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VLOOKUP(JU798,$A$879:$F$2700,6,FALSE)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VLOOKUP(KD798,$A$879:$F$2700,6,FALSE)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VLOOKUP(KM798,$A$879:$F$2700,6,FALSE)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VLOOKUP(KV798,$A$879:$F$2700,6,FALSE)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VLOOKUP(LE798,$A$879:$F$2700,6,FALSE)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VLOOKUP(LN798,$A$879:$F$2700,6,FALSE)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VLOOKUP(LW798,$A$879:$F$2700,6,FALSE)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VLOOKUP(MF798,$A$879:$F$2700,6,FALSE)</f>
        <v>616</v>
      </c>
      <c r="MJ798" s="179" t="s">
        <v>63</v>
      </c>
      <c r="MK798" s="10">
        <f>MI798*1.4</f>
        <v>862.4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VLOOKUP(MO798,$A$879:$F$2700,6,FALSE)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VLOOKUP(MX798,$A$879:$F$2700,6,FALSE)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VLOOKUP(NG798,$A$879:$F$2700,6,FALSE)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VLOOKUP(NP798,$A$879:$F$2700,6,FALSE)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VLOOKUP(NY798,$A$879:$F$2700,6,FALSE)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VLOOKUP(OH798,$A$879:$F$2700,6,FALSE)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VLOOKUP(OQ798,$A$879:$F$2700,6,FALSE)</f>
        <v>616</v>
      </c>
      <c r="OU798" s="179" t="s">
        <v>63</v>
      </c>
      <c r="OV798" s="10">
        <f>OT798*1.4</f>
        <v>862.4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VLOOKUP(OZ798,$A$879:$F$2700,6,FALSE)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VLOOKUP(PI798,$A$879:$F$2700,6,FALSE)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VLOOKUP(PR798,$A$879:$F$2700,6,FALSE)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VLOOKUP(QA798,$A$879:$F$2700,6,FALSE)</f>
        <v>616</v>
      </c>
      <c r="QE798" s="179" t="s">
        <v>63</v>
      </c>
      <c r="QF798" s="10">
        <f>QD798*1.4</f>
        <v>862.4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VLOOKUP(QJ798,$A$879:$F$2700,6,FALSE)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VLOOKUP(QS798,$A$879:$F$2700,6,FALSE)</f>
        <v>2055</v>
      </c>
      <c r="QW798" s="179" t="s">
        <v>63</v>
      </c>
      <c r="QX798" s="10">
        <f>QV798*1.4</f>
        <v>2877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VLOOKUP(RB798,$A$879:$F$2700,6,FALSE)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VLOOKUP(RK798,$A$879:$F$2700,6,FALSE)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VLOOKUP(RT798,$A$879:$F$2700,6,FALSE)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VLOOKUP(SC798,$A$879:$F$2700,6,FALSE)</f>
        <v>2055</v>
      </c>
      <c r="SG798" s="179" t="s">
        <v>63</v>
      </c>
      <c r="SH798" s="10">
        <f>SF798*1.4</f>
        <v>2877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VLOOKUP(SL798,$A$879:$F$2700,6,FALSE)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VLOOKUP(SU798,$A$879:$F$2700,6,FALSE)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VLOOKUP(TD798,$A$879:$F$2700,6,FALSE)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VLOOKUP(TM798,$A$879:$F$2700,6,FALSE)</f>
        <v>198</v>
      </c>
      <c r="TQ798" s="179" t="s">
        <v>63</v>
      </c>
      <c r="TR798" s="10">
        <f>TP798*1.4</f>
        <v>277.2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VLOOKUP(TV798,$A$879:$F$2700,6,FALSE)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VLOOKUP(UE798,$A$879:$F$2700,6,FALSE)</f>
        <v>2055</v>
      </c>
      <c r="UI798" s="179" t="s">
        <v>63</v>
      </c>
      <c r="UJ798" s="10">
        <f>UH798*1.4</f>
        <v>2877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VLOOKUP(UN798,$A$879:$F$2700,6,FALSE)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VLOOKUP(UW798,$A$879:$F$2700,6,FALSE)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VLOOKUP(VF798,$A$879:$F$2700,6,FALSE)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VLOOKUP(VO798,$A$879:$F$2700,6,FALSE)</f>
        <v>2055</v>
      </c>
      <c r="VS798" s="179" t="s">
        <v>63</v>
      </c>
      <c r="VT798" s="10">
        <f>VR798*1.4</f>
        <v>2877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VLOOKUP(VX798,$A$879:$F$2700,6,FALSE)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VLOOKUP(WG798,$A$879:$F$2700,6,FALSE)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VLOOKUP(WP798,$A$879:$F$2700,6,FALSE)</f>
        <v>616</v>
      </c>
      <c r="WT798" s="179" t="s">
        <v>63</v>
      </c>
      <c r="WU798" s="10">
        <f>WS798*1.4</f>
        <v>862.4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VLOOKUP(WY798,$A$879:$F$2700,6,FALSE)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VLOOKUP(XH798,$A$879:$F$2700,6,FALSE)</f>
        <v>616</v>
      </c>
      <c r="XL798" s="179" t="s">
        <v>63</v>
      </c>
      <c r="XM798" s="10">
        <f>XK798*1.4</f>
        <v>862.4</v>
      </c>
      <c r="XO798" s="239"/>
      <c r="XP798" s="179" t="s">
        <v>62</v>
      </c>
      <c r="XQ798" s="360" t="s">
        <v>731</v>
      </c>
      <c r="XS798" s="180"/>
      <c r="XT798" s="180">
        <f>VLOOKUP(XQ798,$A$879:$F$2700,6,FALSE)</f>
        <v>616</v>
      </c>
      <c r="XU798" s="179" t="s">
        <v>63</v>
      </c>
      <c r="XV798" s="10">
        <f>XT798*1.4</f>
        <v>862.4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VLOOKUP(XZ798,$A$879:$F$2700,6,FALSE)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VLOOKUP(YI798,$A$879:$F$2700,6,FALSE)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VLOOKUP(YR798,$A$879:$F$2700,6,FALSE)</f>
        <v>198</v>
      </c>
      <c r="YV798" s="179" t="s">
        <v>63</v>
      </c>
      <c r="YW798" s="10">
        <f>YU798*1.4</f>
        <v>277.2</v>
      </c>
      <c r="YY798" s="239"/>
      <c r="YZ798" s="179" t="s">
        <v>62</v>
      </c>
      <c r="ZA798" s="360" t="s">
        <v>529</v>
      </c>
      <c r="ZC798" s="180"/>
      <c r="ZD798" s="180">
        <f>VLOOKUP(ZA798,$A$879:$F$2700,6,FALSE)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VLOOKUP(ZJ798,$A$879:$F$2700,6,FALSE)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VLOOKUP(ZS798,$A$879:$F$2700,6,FALSE)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VLOOKUP(AAB798,$A$879:$F$2700,6,FALSE)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VLOOKUP(AAK798,$A$879:$F$2700,6,FALSE)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VLOOKUP(AAT798,$A$879:$F$2700,6,FALSE)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VLOOKUP(ABC798,$A$879:$F$2700,6,FALSE)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VLOOKUP(ABL798,$A$879:$F$2700,6,FALSE)</f>
        <v>616</v>
      </c>
      <c r="ABP798" s="179" t="s">
        <v>63</v>
      </c>
      <c r="ABQ798" s="10">
        <f>ABO798*1.4</f>
        <v>862.4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VLOOKUP(ABU798,$A$879:$F$2700,6,FALSE)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VLOOKUP(ACD798,$A$879:$F$2700,6,FALSE)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VLOOKUP(ACM798,$A$879:$F$2700,6,FALSE)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VLOOKUP(ACV798,$A$879:$F$2700,6,FALSE)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VLOOKUP(ADE798,$A$879:$F$2700,6,FALSE)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VLOOKUP(ADN798,$A$879:$F$2700,6,FALSE)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VLOOKUP(ADW798,$A$879:$F$2700,6,FALSE)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VLOOKUP(AEF798,$A$879:$F$2700,6,FALSE)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VLOOKUP(AEO798,$A$879:$F$2700,6,FALSE)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VLOOKUP(AEX798,$A$879:$F$2700,6,FALSE)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VLOOKUP(AFG798,$A$879:$F$2700,6,FALSE)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VLOOKUP(AFP798,$A$879:$F$2700,6,FALSE)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VLOOKUP(AFY798,$A$879:$F$2700,6,FALSE)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VLOOKUP(AGH798,$A$879:$F$2700,6,FALSE)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VLOOKUP(AGQ798,$A$879:$F$2700,6,FALSE)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VLOOKUP(AGZ798,$A$879:$F$2700,6,FALSE)</f>
        <v>616</v>
      </c>
      <c r="AHD798" s="179" t="s">
        <v>63</v>
      </c>
      <c r="AHE798" s="10">
        <f>AHC798*1.4</f>
        <v>862.4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VLOOKUP(AHI798,$A$879:$F$2700,6,FALSE)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VLOOKUP(AHR798,$A$879:$F$2700,6,FALSE)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VLOOKUP(AIA798,$A$879:$F$2700,6,FALSE)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VLOOKUP(AIJ798,$A$879:$F$2700,6,FALSE)</f>
        <v>616</v>
      </c>
      <c r="AIN798" s="179" t="s">
        <v>63</v>
      </c>
      <c r="AIO798" s="10">
        <f>AIM798*1.4</f>
        <v>862.4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VLOOKUP(AIS798,$A$879:$F$2700,6,FALSE)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VLOOKUP(AJB798,$A$879:$F$2700,6,FALSE)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VLOOKUP(AJK798,$A$879:$F$2700,6,FALSE)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VLOOKUP(AJT798,$A$879:$F$2700,6,FALSE)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VLOOKUP(AKC798,$A$879:$F$2700,6,FALSE)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VLOOKUP(AKL798,$A$879:$F$2700,6,FALSE)</f>
        <v>616</v>
      </c>
      <c r="AKP798" s="179" t="s">
        <v>63</v>
      </c>
      <c r="AKQ798" s="10">
        <f>AKO798*1.4</f>
        <v>862.4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VLOOKUP(AKU798,$A$879:$F$2700,6,FALSE)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VLOOKUP(ALD798,$A$879:$F$2700,6,FALSE)</f>
        <v>616</v>
      </c>
      <c r="ALH798" s="179" t="s">
        <v>63</v>
      </c>
      <c r="ALI798" s="10">
        <f>ALG798*1.4</f>
        <v>862.4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VLOOKUP(ALM798,$A$879:$F$2700,6,FALSE)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VLOOKUP(ALV798,$A$879:$F$2700,6,FALSE)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VLOOKUP(AME798,$A$879:$F$2700,6,FALSE)</f>
        <v>616</v>
      </c>
      <c r="AMI798" s="179" t="s">
        <v>63</v>
      </c>
      <c r="AMJ798" s="10">
        <f>AMH798*1.4</f>
        <v>862.4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VLOOKUP(AMN798,$A$879:$F$2700,6,FALSE)</f>
        <v>440</v>
      </c>
      <c r="AMR798" s="179" t="s">
        <v>63</v>
      </c>
      <c r="AMS798" s="10">
        <f>AMQ798*1.4</f>
        <v>616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VLOOKUP(AMW798,$A$879:$F$2700,6,FALSE)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VLOOKUP(ANF798,$A$879:$F$2700,6,FALSE)</f>
        <v>616</v>
      </c>
      <c r="ANJ798" s="179" t="s">
        <v>63</v>
      </c>
      <c r="ANK798" s="10">
        <f>ANI798*1.4</f>
        <v>862.4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VLOOKUP(ANO798,$A$879:$F$2700,6,FALSE)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VLOOKUP(ANX798,$A$879:$F$2700,6,FALSE)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VLOOKUP(AOG798,$A$879:$F$2700,6,FALSE)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VLOOKUP(AOP798,$A$879:$F$2700,6,FALSE)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VLOOKUP(AOY798,$A$879:$F$2700,6,FALSE)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VLOOKUP(APH798,$A$879:$F$2700,6,FALSE)</f>
        <v>616</v>
      </c>
      <c r="APL798" s="179" t="s">
        <v>63</v>
      </c>
      <c r="APM798" s="10">
        <f>APK798*1.4</f>
        <v>862.4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VLOOKUP(APQ798,$A$879:$F$2700,6,FALSE)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VLOOKUP(APZ798,$A$879:$F$2700,6,FALSE)</f>
        <v>616</v>
      </c>
      <c r="AQD798" s="179" t="s">
        <v>63</v>
      </c>
      <c r="AQE798" s="10">
        <f>AQC798*1.4</f>
        <v>862.4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VLOOKUP(AQI798,$A$879:$F$2700,6,FALSE)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VLOOKUP(AQR798,$A$879:$F$2700,6,FALSE)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VLOOKUP(ARA798,$A$879:$F$2700,6,FALSE)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VLOOKUP(ARJ798,$A$879:$F$2700,6,FALSE)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VLOOKUP(ARS798,$A$879:$F$2700,6,FALSE)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VLOOKUP(ASB798,$A$879:$F$2700,6,FALSE)</f>
        <v>2055</v>
      </c>
      <c r="ASF798" s="179" t="s">
        <v>63</v>
      </c>
      <c r="ASG798" s="10">
        <f>ASE798*1.4</f>
        <v>2877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VLOOKUP(ASK798,$A$879:$F$2700,6,FALSE)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VLOOKUP(AST798,$A$879:$F$2700,6,FALSE)</f>
        <v>198</v>
      </c>
      <c r="ASX798" s="179" t="s">
        <v>63</v>
      </c>
      <c r="ASY798" s="10">
        <f>ASW798*1.4</f>
        <v>277.2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VLOOKUP(ATC798,$A$879:$F$2700,6,FALSE)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VLOOKUP(ATL798,$A$879:$F$2700,6,FALSE)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VLOOKUP(ATU798,$A$879:$F$2700,6,FALSE)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VLOOKUP(AUD798,$A$879:$F$2700,6,FALSE)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VLOOKUP(AUM798,$A$879:$F$2700,6,FALSE)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VLOOKUP(AUV798,$A$879:$F$2700,6,FALSE)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VLOOKUP(AVE798,$A$879:$F$2700,6,FALSE)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VLOOKUP(AVN798,$A$879:$F$2700,6,FALSE)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VLOOKUP(AVW798,$A$879:$F$2700,6,FALSE)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VLOOKUP(AWF798,$A$879:$F$2700,6,FALSE)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VLOOKUP(AWO798,$A$879:$F$2700,6,FALSE)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VLOOKUP(AWX798,$A$879:$F$2700,6,FALSE)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VLOOKUP(AXG798,$A$879:$F$2700,6,FALSE)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VLOOKUP(AXP798,$A$879:$F$2700,6,FALSE)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VLOOKUP(AXY798,$A$879:$F$2700,6,FALSE)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VLOOKUP(AYH798,$A$879:$F$2700,6,FALSE)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VLOOKUP(AYQ798,$A$879:$F$2700,6,FALSE)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VLOOKUP(AYZ798,$A$879:$F$2700,6,FALSE)</f>
        <v>198</v>
      </c>
      <c r="AZD798" s="179" t="s">
        <v>63</v>
      </c>
      <c r="AZE798" s="10">
        <f>AZC798*1.4</f>
        <v>277.2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VLOOKUP(AZI798,$A$879:$F$2700,6,FALSE)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VLOOKUP(AZR798,$A$879:$F$2700,6,FALSE)</f>
        <v>2055</v>
      </c>
      <c r="AZV798" s="179" t="s">
        <v>63</v>
      </c>
      <c r="AZW798" s="10">
        <f>AZU798*1.4</f>
        <v>2877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VLOOKUP(BAA798,$A$879:$F$2700,6,FALSE)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VLOOKUP(BAJ798,$A$879:$F$2700,6,FALSE)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VLOOKUP(BAS798,$A$879:$F$2700,6,FALSE)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VLOOKUP(BBB798,$A$879:$F$2700,6,FALSE)</f>
        <v>616</v>
      </c>
      <c r="BBF798" s="179" t="s">
        <v>63</v>
      </c>
      <c r="BBG798" s="10">
        <f>BBE798*1.4</f>
        <v>862.4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VLOOKUP(BBK798,$A$879:$F$2700,6,FALSE)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VLOOKUP(BBT798,$A$879:$F$2700,6,FALSE)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VLOOKUP(BCC798,$A$879:$F$2700,6,FALSE)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VLOOKUP(BCL798,$A$879:$F$2700,6,FALSE)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VLOOKUP(BCU798,$A$879:$F$2700,6,FALSE)</f>
        <v>616</v>
      </c>
      <c r="BCY798" s="179" t="s">
        <v>63</v>
      </c>
      <c r="BCZ798" s="10">
        <f>BCX798*1.4</f>
        <v>862.4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VLOOKUP(BDD798,$A$879:$F$2700,6,FALSE)</f>
        <v>616</v>
      </c>
      <c r="BDH798" s="179" t="s">
        <v>63</v>
      </c>
      <c r="BDI798" s="10">
        <f>BDG798*1.4</f>
        <v>862.4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VLOOKUP(BDM798,$A$879:$F$2700,6,FALSE)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VLOOKUP(BDV798,$A$879:$F$2700,6,FALSE)</f>
        <v>616</v>
      </c>
      <c r="BDZ798" s="179" t="s">
        <v>63</v>
      </c>
      <c r="BEA798" s="10">
        <f>BDY798*1.4</f>
        <v>862.4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VLOOKUP(BEE798,$A$879:$F$2700,6,FALSE)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VLOOKUP(BEN798,$A$879:$F$2700,6,FALSE)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VLOOKUP(BEW798,$A$879:$F$2700,6,FALSE)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VLOOKUP(BFF798,$A$879:$F$2700,6,FALSE)</f>
        <v>616</v>
      </c>
      <c r="BFJ798" s="179" t="s">
        <v>63</v>
      </c>
      <c r="BFK798" s="10">
        <f>BFI798*1.4</f>
        <v>862.4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VLOOKUP(BFO798,$A$879:$F$2700,6,FALSE)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VLOOKUP(BFX798,$A$879:$F$2700,6,FALSE)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VLOOKUP(BGG798,$A$879:$F$2700,6,FALSE)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VLOOKUP(BGP798,$A$879:$F$2700,6,FALSE)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VLOOKUP(BGY798,$A$879:$F$2700,6,FALSE)</f>
        <v>616</v>
      </c>
      <c r="BHC798" s="179" t="s">
        <v>63</v>
      </c>
      <c r="BHD798" s="10">
        <f>BHB798*1.4</f>
        <v>862.4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VLOOKUP(B799,$A$879:$F$2700,6,FALSE)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VLOOKUP(K799,$A$879:$F$2700,6,FALSE)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VLOOKUP(T799,$A$879:$F$2700,6,FALSE)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VLOOKUP(AC799,$A$879:$F$2700,6,FALSE)</f>
        <v>616</v>
      </c>
      <c r="AG799" s="179" t="s">
        <v>65</v>
      </c>
      <c r="AH799" s="10">
        <f>AF799*1.3</f>
        <v>800.80000000000007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VLOOKUP(AL799,$A$879:$F$2700,6,FALSE)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VLOOKUP(AU799,$A$879:$F$2700,6,FALSE)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VLOOKUP(BD799,$A$879:$F$2700,6,FALSE)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VLOOKUP(BM799,$A$879:$F$2700,6,FALSE)</f>
        <v>198</v>
      </c>
      <c r="BQ799" s="179" t="s">
        <v>65</v>
      </c>
      <c r="BR799" s="10">
        <f>BP799*1.3</f>
        <v>257.40000000000003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VLOOKUP(BV799,$A$879:$F$2700,6,FALSE)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VLOOKUP(CE799,$A$879:$F$2700,6,FALSE)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VLOOKUP(CN799,$A$879:$F$2700,6,FALSE)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VLOOKUP(CW799,$A$879:$F$2700,6,FALSE)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VLOOKUP(DF799,$A$879:$F$2700,6,FALSE)</f>
        <v>616</v>
      </c>
      <c r="DJ799" s="179" t="s">
        <v>65</v>
      </c>
      <c r="DK799" s="10">
        <f>DI799*1.3</f>
        <v>800.80000000000007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VLOOKUP(DO799,$A$879:$F$2700,6,FALSE)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VLOOKUP(DX799,$A$879:$F$2700,6,FALSE)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VLOOKUP(EG799,$A$879:$F$2700,6,FALSE)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VLOOKUP(EP799,$A$879:$F$2700,6,FALSE)</f>
        <v>616</v>
      </c>
      <c r="ET799" s="179" t="s">
        <v>65</v>
      </c>
      <c r="EU799" s="10">
        <f>ES799*1.3</f>
        <v>800.80000000000007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VLOOKUP(EY799,$A$879:$F$2700,6,FALSE)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VLOOKUP(FH799,$A$879:$F$2700,6,FALSE)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VLOOKUP(FQ799,$A$879:$F$2700,6,FALSE)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VLOOKUP(FZ799,$A$879:$F$2700,6,FALSE)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VLOOKUP(GI799,$A$879:$F$2700,6,FALSE)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VLOOKUP(GR799,$A$879:$F$2700,6,FALSE)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VLOOKUP(HA799,$A$879:$F$2700,6,FALSE)</f>
        <v>2055</v>
      </c>
      <c r="HE799" s="179" t="s">
        <v>65</v>
      </c>
      <c r="HF799" s="10">
        <f>HD799*1.3</f>
        <v>2671.5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VLOOKUP(HJ799,$A$879:$F$2700,6,FALSE)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VLOOKUP(HS799,$A$879:$F$2700,6,FALSE)</f>
        <v>616</v>
      </c>
      <c r="HW799" s="179" t="s">
        <v>65</v>
      </c>
      <c r="HX799" s="10">
        <f>HV799*1.3</f>
        <v>800.80000000000007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VLOOKUP(IB799,$A$879:$F$2700,6,FALSE)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VLOOKUP(IK799,$A$879:$F$2700,6,FALSE)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VLOOKUP(IT799,$A$879:$F$2700,6,FALSE)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VLOOKUP(JC799,$A$879:$F$2700,6,FALSE)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VLOOKUP(JL799,$A$879:$F$2700,6,FALSE)</f>
        <v>616</v>
      </c>
      <c r="JP799" s="179" t="s">
        <v>65</v>
      </c>
      <c r="JQ799" s="10">
        <f>JO799*1.3</f>
        <v>800.80000000000007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VLOOKUP(JU799,$A$879:$F$2700,6,FALSE)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VLOOKUP(KD799,$A$879:$F$2700,6,FALSE)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VLOOKUP(KM799,$A$879:$F$2700,6,FALSE)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VLOOKUP(KV799,$A$879:$F$2700,6,FALSE)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VLOOKUP(LE799,$A$879:$F$2700,6,FALSE)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VLOOKUP(LN799,$A$879:$F$2700,6,FALSE)</f>
        <v>616</v>
      </c>
      <c r="LR799" s="179" t="s">
        <v>65</v>
      </c>
      <c r="LS799" s="10">
        <f>LQ799*1.3</f>
        <v>800.80000000000007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VLOOKUP(LW799,$A$879:$F$2700,6,FALSE)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VLOOKUP(MF799,$A$879:$F$2700,6,FALSE)</f>
        <v>440</v>
      </c>
      <c r="MJ799" s="179" t="s">
        <v>65</v>
      </c>
      <c r="MK799" s="10">
        <f>MI799*1.3</f>
        <v>572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VLOOKUP(MO799,$A$879:$F$2700,6,FALSE)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VLOOKUP(MX799,$A$879:$F$2700,6,FALSE)</f>
        <v>616</v>
      </c>
      <c r="NB799" s="179" t="s">
        <v>65</v>
      </c>
      <c r="NC799" s="10">
        <f>NA799*1.3</f>
        <v>800.80000000000007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VLOOKUP(NG799,$A$879:$F$2700,6,FALSE)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VLOOKUP(NP799,$A$879:$F$2700,6,FALSE)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VLOOKUP(NY799,$A$879:$F$2700,6,FALSE)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VLOOKUP(OH799,$A$879:$F$2700,6,FALSE)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VLOOKUP(OQ799,$A$879:$F$2700,6,FALSE)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VLOOKUP(OZ799,$A$879:$F$2700,6,FALSE)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VLOOKUP(PI799,$A$879:$F$2700,6,FALSE)</f>
        <v>616</v>
      </c>
      <c r="PM799" s="179" t="s">
        <v>65</v>
      </c>
      <c r="PN799" s="10">
        <f>PL799*1.3</f>
        <v>800.80000000000007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VLOOKUP(PR799,$A$879:$F$2700,6,FALSE)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VLOOKUP(QA799,$A$879:$F$2700,6,FALSE)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VLOOKUP(QJ799,$A$879:$F$2700,6,FALSE)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VLOOKUP(QS799,$A$879:$F$2700,6,FALSE)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VLOOKUP(RB799,$A$879:$F$2700,6,FALSE)</f>
        <v>198</v>
      </c>
      <c r="RF799" s="179" t="s">
        <v>65</v>
      </c>
      <c r="RG799" s="10">
        <f>RE799*1.3</f>
        <v>257.40000000000003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VLOOKUP(RK799,$A$879:$F$2700,6,FALSE)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VLOOKUP(RT799,$A$879:$F$2700,6,FALSE)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VLOOKUP(SC799,$A$879:$F$2700,6,FALSE)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VLOOKUP(SL799,$A$879:$F$2700,6,FALSE)</f>
        <v>616</v>
      </c>
      <c r="SP799" s="179" t="s">
        <v>65</v>
      </c>
      <c r="SQ799" s="10">
        <f>SO799*1.3</f>
        <v>800.80000000000007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VLOOKUP(SU799,$A$879:$F$2700,6,FALSE)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VLOOKUP(TD799,$A$879:$F$2700,6,FALSE)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VLOOKUP(TM799,$A$879:$F$2700,6,FALSE)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VLOOKUP(TV799,$A$879:$F$2700,6,FALSE)</f>
        <v>440</v>
      </c>
      <c r="TZ799" s="179" t="s">
        <v>65</v>
      </c>
      <c r="UA799" s="10">
        <f>TY799*1.3</f>
        <v>572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VLOOKUP(UE799,$A$879:$F$2700,6,FALSE)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VLOOKUP(UN799,$A$879:$F$2700,6,FALSE)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VLOOKUP(UW799,$A$879:$F$2700,6,FALSE)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VLOOKUP(VF799,$A$879:$F$2700,6,FALSE)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VLOOKUP(VO799,$A$879:$F$2700,6,FALSE)</f>
        <v>198</v>
      </c>
      <c r="VS799" s="179" t="s">
        <v>65</v>
      </c>
      <c r="VT799" s="10">
        <f>VR799*1.3</f>
        <v>257.40000000000003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VLOOKUP(VX799,$A$879:$F$2700,6,FALSE)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VLOOKUP(WG799,$A$879:$F$2700,6,FALSE)</f>
        <v>616</v>
      </c>
      <c r="WK799" s="179" t="s">
        <v>65</v>
      </c>
      <c r="WL799" s="10">
        <f>WJ799*1.3</f>
        <v>800.80000000000007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VLOOKUP(WP799,$A$879:$F$2700,6,FALSE)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VLOOKUP(WY799,$A$879:$F$2700,6,FALSE)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VLOOKUP(XH799,$A$879:$F$2700,6,FALSE)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VLOOKUP(XQ799,$A$879:$F$2700,6,FALSE)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VLOOKUP(XZ799,$A$879:$F$2700,6,FALSE)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VLOOKUP(YI799,$A$879:$F$2700,6,FALSE)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VLOOKUP(YR799,$A$879:$F$2700,6,FALSE)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VLOOKUP(ZA799,$A$879:$F$2700,6,FALSE)</f>
        <v>2055</v>
      </c>
      <c r="ZE799" s="179" t="s">
        <v>65</v>
      </c>
      <c r="ZF799" s="10">
        <f>ZD799*1.3</f>
        <v>2671.5</v>
      </c>
      <c r="ZH799" s="239"/>
      <c r="ZI799" s="179" t="s">
        <v>64</v>
      </c>
      <c r="ZJ799" s="360" t="s">
        <v>731</v>
      </c>
      <c r="ZL799" s="180"/>
      <c r="ZM799" s="180">
        <f>VLOOKUP(ZJ799,$A$879:$F$2700,6,FALSE)</f>
        <v>616</v>
      </c>
      <c r="ZN799" s="179" t="s">
        <v>65</v>
      </c>
      <c r="ZO799" s="10">
        <f>ZM799*1.3</f>
        <v>800.80000000000007</v>
      </c>
      <c r="ZQ799" s="239"/>
      <c r="ZR799" s="179" t="s">
        <v>64</v>
      </c>
      <c r="ZS799" s="360" t="s">
        <v>731</v>
      </c>
      <c r="ZU799" s="180"/>
      <c r="ZV799" s="180">
        <f>VLOOKUP(ZS799,$A$879:$F$2700,6,FALSE)</f>
        <v>616</v>
      </c>
      <c r="ZW799" s="179" t="s">
        <v>65</v>
      </c>
      <c r="ZX799" s="10">
        <f>ZV799*1.3</f>
        <v>800.80000000000007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VLOOKUP(AAB799,$A$879:$F$2700,6,FALSE)</f>
        <v>616</v>
      </c>
      <c r="AAF799" s="179" t="s">
        <v>65</v>
      </c>
      <c r="AAG799" s="10">
        <f>AAE799*1.3</f>
        <v>800.80000000000007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VLOOKUP(AAK799,$A$879:$F$2700,6,FALSE)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VLOOKUP(AAT799,$A$879:$F$2700,6,FALSE)</f>
        <v>616</v>
      </c>
      <c r="AAX799" s="179" t="s">
        <v>65</v>
      </c>
      <c r="AAY799" s="10">
        <f>AAW799*1.3</f>
        <v>800.80000000000007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VLOOKUP(ABC799,$A$879:$F$2700,6,FALSE)</f>
        <v>616</v>
      </c>
      <c r="ABG799" s="179" t="s">
        <v>65</v>
      </c>
      <c r="ABH799" s="10">
        <f>ABF799*1.3</f>
        <v>800.80000000000007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VLOOKUP(ABL799,$A$879:$F$2700,6,FALSE)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VLOOKUP(ABU799,$A$879:$F$2700,6,FALSE)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VLOOKUP(ACD799,$A$879:$F$2700,6,FALSE)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VLOOKUP(ACM799,$A$879:$F$2700,6,FALSE)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VLOOKUP(ACV799,$A$879:$F$2700,6,FALSE)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VLOOKUP(ADE799,$A$879:$F$2700,6,FALSE)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VLOOKUP(ADN799,$A$879:$F$2700,6,FALSE)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VLOOKUP(ADW799,$A$879:$F$2700,6,FALSE)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VLOOKUP(AEF799,$A$879:$F$2700,6,FALSE)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VLOOKUP(AEO799,$A$879:$F$2700,6,FALSE)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VLOOKUP(AEX799,$A$879:$F$2700,6,FALSE)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VLOOKUP(AFG799,$A$879:$F$2700,6,FALSE)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VLOOKUP(AFP799,$A$879:$F$2700,6,FALSE)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VLOOKUP(AFY799,$A$879:$F$2700,6,FALSE)</f>
        <v>616</v>
      </c>
      <c r="AGC799" s="179" t="s">
        <v>65</v>
      </c>
      <c r="AGD799" s="10">
        <f>AGB799*1.3</f>
        <v>800.80000000000007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VLOOKUP(AGH799,$A$879:$F$2700,6,FALSE)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VLOOKUP(AGQ799,$A$879:$F$2700,6,FALSE)</f>
        <v>616</v>
      </c>
      <c r="AGU799" s="179" t="s">
        <v>65</v>
      </c>
      <c r="AGV799" s="10">
        <f>AGT799*1.3</f>
        <v>800.80000000000007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VLOOKUP(AGZ799,$A$879:$F$2700,6,FALSE)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VLOOKUP(AHI799,$A$879:$F$2700,6,FALSE)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VLOOKUP(AHR799,$A$879:$F$2700,6,FALSE)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VLOOKUP(AIA799,$A$879:$F$2700,6,FALSE)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VLOOKUP(AIJ799,$A$879:$F$2700,6,FALSE)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VLOOKUP(AIS799,$A$879:$F$2700,6,FALSE)</f>
        <v>616</v>
      </c>
      <c r="AIW799" s="179" t="s">
        <v>65</v>
      </c>
      <c r="AIX799" s="10">
        <f>AIV799*1.3</f>
        <v>800.80000000000007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VLOOKUP(AJB799,$A$879:$F$2700,6,FALSE)</f>
        <v>616</v>
      </c>
      <c r="AJF799" s="179" t="s">
        <v>65</v>
      </c>
      <c r="AJG799" s="10">
        <f>AJE799*1.3</f>
        <v>800.80000000000007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VLOOKUP(AJK799,$A$879:$F$2700,6,FALSE)</f>
        <v>616</v>
      </c>
      <c r="AJO799" s="179" t="s">
        <v>65</v>
      </c>
      <c r="AJP799" s="10">
        <f>AJN799*1.3</f>
        <v>800.80000000000007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VLOOKUP(AJT799,$A$879:$F$2700,6,FALSE)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VLOOKUP(AKC799,$A$879:$F$2700,6,FALSE)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VLOOKUP(AKL799,$A$879:$F$2700,6,FALSE)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VLOOKUP(AKU799,$A$879:$F$2700,6,FALSE)</f>
        <v>616</v>
      </c>
      <c r="AKY799" s="179" t="s">
        <v>65</v>
      </c>
      <c r="AKZ799" s="10">
        <f>AKX799*1.3</f>
        <v>800.80000000000007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VLOOKUP(ALD799,$A$879:$F$2700,6,FALSE)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VLOOKUP(ALM799,$A$879:$F$2700,6,FALSE)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VLOOKUP(ALV799,$A$879:$F$2700,6,FALSE)</f>
        <v>198</v>
      </c>
      <c r="ALZ799" s="179" t="s">
        <v>65</v>
      </c>
      <c r="AMA799" s="10">
        <f>ALY799*1.3</f>
        <v>257.40000000000003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VLOOKUP(AME799,$A$879:$F$2700,6,FALSE)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VLOOKUP(AMN799,$A$879:$F$2700,6,FALSE)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VLOOKUP(AMW799,$A$879:$F$2700,6,FALSE)</f>
        <v>616</v>
      </c>
      <c r="ANA799" s="179" t="s">
        <v>65</v>
      </c>
      <c r="ANB799" s="10">
        <f>AMZ799*1.3</f>
        <v>800.80000000000007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VLOOKUP(ANF799,$A$879:$F$2700,6,FALSE)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VLOOKUP(ANO799,$A$879:$F$2700,6,FALSE)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VLOOKUP(ANX799,$A$879:$F$2700,6,FALSE)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VLOOKUP(AOG799,$A$879:$F$2700,6,FALSE)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VLOOKUP(AOP799,$A$879:$F$2700,6,FALSE)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VLOOKUP(AOY799,$A$879:$F$2700,6,FALSE)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VLOOKUP(APH799,$A$879:$F$2700,6,FALSE)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VLOOKUP(APQ799,$A$879:$F$2700,6,FALSE)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VLOOKUP(APZ799,$A$879:$F$2700,6,FALSE)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VLOOKUP(AQI799,$A$879:$F$2700,6,FALSE)</f>
        <v>2055</v>
      </c>
      <c r="AQM799" s="179" t="s">
        <v>65</v>
      </c>
      <c r="AQN799" s="10">
        <f>AQL799*1.3</f>
        <v>2671.5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VLOOKUP(AQR799,$A$879:$F$2700,6,FALSE)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VLOOKUP(ARA799,$A$879:$F$2700,6,FALSE)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VLOOKUP(ARJ799,$A$879:$F$2700,6,FALSE)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VLOOKUP(ARS799,$A$879:$F$2700,6,FALSE)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VLOOKUP(ASB799,$A$879:$F$2700,6,FALSE)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VLOOKUP(ASK799,$A$879:$F$2700,6,FALSE)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VLOOKUP(AST799,$A$879:$F$2700,6,FALSE)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VLOOKUP(ATC799,$A$879:$F$2700,6,FALSE)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VLOOKUP(ATL799,$A$879:$F$2700,6,FALSE)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VLOOKUP(ATU799,$A$879:$F$2700,6,FALSE)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VLOOKUP(AUD799,$A$879:$F$2700,6,FALSE)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VLOOKUP(AUM799,$A$879:$F$2700,6,FALSE)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VLOOKUP(AUV799,$A$879:$F$2700,6,FALSE)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VLOOKUP(AVE799,$A$879:$F$2700,6,FALSE)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VLOOKUP(AVN799,$A$879:$F$2700,6,FALSE)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VLOOKUP(AVW799,$A$879:$F$2700,6,FALSE)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VLOOKUP(AWF799,$A$879:$F$2700,6,FALSE)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VLOOKUP(AWO799,$A$879:$F$2700,6,FALSE)</f>
        <v>616</v>
      </c>
      <c r="AWS799" s="179" t="s">
        <v>65</v>
      </c>
      <c r="AWT799" s="10">
        <f>AWR799*1.3</f>
        <v>800.80000000000007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VLOOKUP(AWX799,$A$879:$F$2700,6,FALSE)</f>
        <v>616</v>
      </c>
      <c r="AXB799" s="179" t="s">
        <v>65</v>
      </c>
      <c r="AXC799" s="10">
        <f>AXA799*1.3</f>
        <v>800.80000000000007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VLOOKUP(AXG799,$A$879:$F$2700,6,FALSE)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VLOOKUP(AXP799,$A$879:$F$2700,6,FALSE)</f>
        <v>616</v>
      </c>
      <c r="AXT799" s="179" t="s">
        <v>65</v>
      </c>
      <c r="AXU799" s="10">
        <f>AXS799*1.3</f>
        <v>800.80000000000007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VLOOKUP(AXY799,$A$879:$F$2700,6,FALSE)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VLOOKUP(AYH799,$A$879:$F$2700,6,FALSE)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VLOOKUP(AYQ799,$A$879:$F$2700,6,FALSE)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VLOOKUP(AYZ799,$A$879:$F$2700,6,FALSE)</f>
        <v>616</v>
      </c>
      <c r="AZD799" s="179" t="s">
        <v>65</v>
      </c>
      <c r="AZE799" s="10">
        <f>AZC799*1.3</f>
        <v>800.80000000000007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VLOOKUP(AZI799,$A$879:$F$2700,6,FALSE)</f>
        <v>616</v>
      </c>
      <c r="AZM799" s="179" t="s">
        <v>65</v>
      </c>
      <c r="AZN799" s="10">
        <f>AZL799*1.3</f>
        <v>800.80000000000007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VLOOKUP(AZR799,$A$879:$F$2700,6,FALSE)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VLOOKUP(BAA799,$A$879:$F$2700,6,FALSE)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VLOOKUP(BAJ799,$A$879:$F$2700,6,FALSE)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VLOOKUP(BAS799,$A$879:$F$2700,6,FALSE)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VLOOKUP(BBB799,$A$879:$F$2700,6,FALSE)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VLOOKUP(BBK799,$A$879:$F$2700,6,FALSE)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VLOOKUP(BBT799,$A$879:$F$2700,6,FALSE)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VLOOKUP(BCC799,$A$879:$F$2700,6,FALSE)</f>
        <v>616</v>
      </c>
      <c r="BCG799" s="179" t="s">
        <v>65</v>
      </c>
      <c r="BCH799" s="10">
        <f>BCF799*1.3</f>
        <v>800.80000000000007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VLOOKUP(BCL799,$A$879:$F$2700,6,FALSE)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VLOOKUP(BCU799,$A$879:$F$2700,6,FALSE)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VLOOKUP(BDD799,$A$879:$F$2700,6,FALSE)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VLOOKUP(BDM799,$A$879:$F$2700,6,FALSE)</f>
        <v>616</v>
      </c>
      <c r="BDQ799" s="179" t="s">
        <v>65</v>
      </c>
      <c r="BDR799" s="10">
        <f>BDP799*1.3</f>
        <v>800.80000000000007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VLOOKUP(BDV799,$A$879:$F$2700,6,FALSE)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VLOOKUP(BEE799,$A$879:$F$2700,6,FALSE)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VLOOKUP(BEN799,$A$879:$F$2700,6,FALSE)</f>
        <v>2055</v>
      </c>
      <c r="BER799" s="179" t="s">
        <v>65</v>
      </c>
      <c r="BES799" s="10">
        <f>BEQ799*1.3</f>
        <v>2671.5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VLOOKUP(BEW799,$A$879:$F$2700,6,FALSE)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VLOOKUP(BFF799,$A$879:$F$2700,6,FALSE)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VLOOKUP(BFO799,$A$879:$F$2700,6,FALSE)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VLOOKUP(BFX799,$A$879:$F$2700,6,FALSE)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VLOOKUP(BGG799,$A$879:$F$2700,6,FALSE)</f>
        <v>2055</v>
      </c>
      <c r="BGK799" s="179" t="s">
        <v>65</v>
      </c>
      <c r="BGL799" s="10">
        <f>BGJ799*1.3</f>
        <v>2671.5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VLOOKUP(BGP799,$A$879:$F$2700,6,FALSE)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VLOOKUP(BGY799,$A$879:$F$2700,6,FALSE)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VLOOKUP(B800,$A$879:$F$2700,6,FALSE)</f>
        <v>440</v>
      </c>
      <c r="F800" s="179" t="s">
        <v>67</v>
      </c>
      <c r="G800" s="10">
        <f>E800*1.2</f>
        <v>528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VLOOKUP(K800,$A$879:$F$2700,6,FALSE)</f>
        <v>440</v>
      </c>
      <c r="O800" s="179" t="s">
        <v>67</v>
      </c>
      <c r="P800" s="10">
        <f>N800*1.2</f>
        <v>528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VLOOKUP(T800,$A$879:$F$2700,6,FALSE)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VLOOKUP(AC800,$A$879:$F$2700,6,FALSE)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VLOOKUP(AL800,$A$879:$F$2700,6,FALSE)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VLOOKUP(AU800,$A$879:$F$2700,6,FALSE)</f>
        <v>440</v>
      </c>
      <c r="AY800" s="179" t="s">
        <v>67</v>
      </c>
      <c r="AZ800" s="10">
        <f>AX800*1.2</f>
        <v>528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VLOOKUP(BD800,$A$879:$F$2700,6,FALSE)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VLOOKUP(BM800,$A$879:$F$2700,6,FALSE)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VLOOKUP(BV800,$A$879:$F$2700,6,FALSE)</f>
        <v>440</v>
      </c>
      <c r="BZ800" s="179" t="s">
        <v>67</v>
      </c>
      <c r="CA800" s="10">
        <f>BY800*1.2</f>
        <v>528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VLOOKUP(CE800,$A$879:$F$2700,6,FALSE)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VLOOKUP(CN800,$A$879:$F$2700,6,FALSE)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VLOOKUP(CW800,$A$879:$F$2700,6,FALSE)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VLOOKUP(DF800,$A$879:$F$2700,6,FALSE)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VLOOKUP(DO800,$A$879:$F$2700,6,FALSE)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VLOOKUP(DX800,$A$879:$F$2700,6,FALSE)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VLOOKUP(EG800,$A$879:$F$2700,6,FALSE)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VLOOKUP(EP800,$A$879:$F$2700,6,FALSE)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VLOOKUP(EY800,$A$879:$F$2700,6,FALSE)</f>
        <v>440</v>
      </c>
      <c r="FC800" s="179" t="s">
        <v>67</v>
      </c>
      <c r="FD800" s="10">
        <f>FB800*1.2</f>
        <v>528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VLOOKUP(FH800,$A$879:$F$2700,6,FALSE)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VLOOKUP(FQ800,$A$879:$F$2700,6,FALSE)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VLOOKUP(FZ800,$A$879:$F$2700,6,FALSE)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VLOOKUP(GI800,$A$879:$F$2700,6,FALSE)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VLOOKUP(GR800,$A$879:$F$2700,6,FALSE)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VLOOKUP(HA800,$A$879:$F$2700,6,FALSE)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VLOOKUP(HJ800,$A$879:$F$2700,6,FALSE)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VLOOKUP(HS800,$A$879:$F$2700,6,FALSE)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VLOOKUP(IB800,$A$879:$F$2700,6,FALSE)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VLOOKUP(IK800,$A$879:$F$2700,6,FALSE)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VLOOKUP(IT800,$A$879:$F$2700,6,FALSE)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VLOOKUP(JC800,$A$879:$F$2700,6,FALSE)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VLOOKUP(JL800,$A$879:$F$2700,6,FALSE)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VLOOKUP(JU800,$A$879:$F$2700,6,FALSE)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VLOOKUP(KD800,$A$879:$F$2700,6,FALSE)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VLOOKUP(KM800,$A$879:$F$2700,6,FALSE)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VLOOKUP(KV800,$A$879:$F$2700,6,FALSE)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VLOOKUP(LE800,$A$879:$F$2700,6,FALSE)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VLOOKUP(LN800,$A$879:$F$2700,6,FALSE)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VLOOKUP(LW800,$A$879:$F$2700,6,FALSE)</f>
        <v>616</v>
      </c>
      <c r="MA800" s="179" t="s">
        <v>67</v>
      </c>
      <c r="MB800" s="10">
        <f>LZ800*1.2</f>
        <v>739.19999999999993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VLOOKUP(MF800,$A$879:$F$2700,6,FALSE)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VLOOKUP(MO800,$A$879:$F$2700,6,FALSE)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VLOOKUP(MX800,$A$879:$F$2700,6,FALSE)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VLOOKUP(NG800,$A$879:$F$2700,6,FALSE)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VLOOKUP(NP800,$A$879:$F$2700,6,FALSE)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VLOOKUP(NY800,$A$879:$F$2700,6,FALSE)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VLOOKUP(OH800,$A$879:$F$2700,6,FALSE)</f>
        <v>616</v>
      </c>
      <c r="OL800" s="179" t="s">
        <v>67</v>
      </c>
      <c r="OM800" s="10">
        <f>OK800*1.2</f>
        <v>739.19999999999993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VLOOKUP(OQ800,$A$879:$F$2700,6,FALSE)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VLOOKUP(OZ800,$A$879:$F$2700,6,FALSE)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VLOOKUP(PI800,$A$879:$F$2700,6,FALSE)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VLOOKUP(PR800,$A$879:$F$2700,6,FALSE)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VLOOKUP(QA800,$A$879:$F$2700,6,FALSE)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VLOOKUP(QJ800,$A$879:$F$2700,6,FALSE)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VLOOKUP(QS800,$A$879:$F$2700,6,FALSE)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VLOOKUP(RB800,$A$879:$F$2700,6,FALSE)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VLOOKUP(RK800,$A$879:$F$2700,6,FALSE)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VLOOKUP(RT800,$A$879:$F$2700,6,FALSE)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VLOOKUP(SC800,$A$879:$F$2700,6,FALSE)</f>
        <v>616</v>
      </c>
      <c r="SG800" s="179" t="s">
        <v>67</v>
      </c>
      <c r="SH800" s="10">
        <f>SF800*1.2</f>
        <v>739.19999999999993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VLOOKUP(SL800,$A$879:$F$2700,6,FALSE)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VLOOKUP(SU800,$A$879:$F$2700,6,FALSE)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VLOOKUP(TD800,$A$879:$F$2700,6,FALSE)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VLOOKUP(TM800,$A$879:$F$2700,6,FALSE)</f>
        <v>440</v>
      </c>
      <c r="TQ800" s="179" t="s">
        <v>67</v>
      </c>
      <c r="TR800" s="10">
        <f>TP800*1.2</f>
        <v>528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VLOOKUP(TV800,$A$879:$F$2700,6,FALSE)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VLOOKUP(UE800,$A$879:$F$2700,6,FALSE)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VLOOKUP(UN800,$A$879:$F$2700,6,FALSE)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VLOOKUP(UW800,$A$879:$F$2700,6,FALSE)</f>
        <v>440</v>
      </c>
      <c r="VA800" s="179" t="s">
        <v>67</v>
      </c>
      <c r="VB800" s="10">
        <f>UZ800*1.2</f>
        <v>528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VLOOKUP(VF800,$A$879:$F$2700,6,FALSE)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VLOOKUP(VO800,$A$879:$F$2700,6,FALSE)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VLOOKUP(VX800,$A$879:$F$2700,6,FALSE)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VLOOKUP(WG800,$A$879:$F$2700,6,FALSE)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VLOOKUP(WP800,$A$879:$F$2700,6,FALSE)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VLOOKUP(WY800,$A$879:$F$2700,6,FALSE)</f>
        <v>616</v>
      </c>
      <c r="XC800" s="179" t="s">
        <v>67</v>
      </c>
      <c r="XD800" s="10">
        <f>XB800*1.2</f>
        <v>739.19999999999993</v>
      </c>
      <c r="XF800" s="239"/>
      <c r="XG800" s="179" t="s">
        <v>66</v>
      </c>
      <c r="XH800" s="370" t="s">
        <v>420</v>
      </c>
      <c r="XJ800" s="180"/>
      <c r="XK800" s="180">
        <f>VLOOKUP(XH800,$A$879:$F$2700,6,FALSE)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VLOOKUP(XQ800,$A$879:$F$2700,6,FALSE)</f>
        <v>440</v>
      </c>
      <c r="XU800" s="179" t="s">
        <v>67</v>
      </c>
      <c r="XV800" s="10">
        <f>XT800*1.2</f>
        <v>528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VLOOKUP(XZ800,$A$879:$F$2700,6,FALSE)</f>
        <v>616</v>
      </c>
      <c r="YD800" s="179" t="s">
        <v>67</v>
      </c>
      <c r="YE800" s="10">
        <f>YC800*1.2</f>
        <v>739.19999999999993</v>
      </c>
      <c r="YG800" s="239"/>
      <c r="YH800" s="179" t="s">
        <v>66</v>
      </c>
      <c r="YI800" s="360" t="s">
        <v>1694</v>
      </c>
      <c r="YK800" s="180"/>
      <c r="YL800" s="180">
        <f>VLOOKUP(YI800,$A$879:$F$2700,6,FALSE)</f>
        <v>440</v>
      </c>
      <c r="YM800" s="179" t="s">
        <v>67</v>
      </c>
      <c r="YN800" s="10">
        <f>YL800*1.2</f>
        <v>528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VLOOKUP(YR800,$A$879:$F$2700,6,FALSE)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VLOOKUP(ZA800,$A$879:$F$2700,6,FALSE)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VLOOKUP(ZJ800,$A$879:$F$2700,6,FALSE)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VLOOKUP(ZS800,$A$879:$F$2700,6,FALSE)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VLOOKUP(AAB800,$A$879:$F$2700,6,FALSE)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VLOOKUP(AAK800,$A$879:$F$2700,6,FALSE)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VLOOKUP(AAT800,$A$879:$F$2700,6,FALSE)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VLOOKUP(ABC800,$A$879:$F$2700,6,FALSE)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VLOOKUP(ABL800,$A$879:$F$2700,6,FALSE)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VLOOKUP(ABU800,$A$879:$F$2700,6,FALSE)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VLOOKUP(ACD800,$A$879:$F$2700,6,FALSE)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VLOOKUP(ACM800,$A$879:$F$2700,6,FALSE)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VLOOKUP(ACV800,$A$879:$F$2700,6,FALSE)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VLOOKUP(ADE800,$A$879:$F$2700,6,FALSE)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VLOOKUP(ADN800,$A$879:$F$2700,6,FALSE)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VLOOKUP(ADW800,$A$879:$F$2700,6,FALSE)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VLOOKUP(AEF800,$A$879:$F$2700,6,FALSE)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VLOOKUP(AEO800,$A$879:$F$2700,6,FALSE)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VLOOKUP(AEX800,$A$879:$F$2700,6,FALSE)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VLOOKUP(AFG800,$A$879:$F$2700,6,FALSE)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VLOOKUP(AFP800,$A$879:$F$2700,6,FALSE)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VLOOKUP(AFY800,$A$879:$F$2700,6,FALSE)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VLOOKUP(AGH800,$A$879:$F$2700,6,FALSE)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VLOOKUP(AGQ800,$A$879:$F$2700,6,FALSE)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VLOOKUP(AGZ800,$A$879:$F$2700,6,FALSE)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VLOOKUP(AHI800,$A$879:$F$2700,6,FALSE)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VLOOKUP(AHR800,$A$879:$F$2700,6,FALSE)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VLOOKUP(AIA800,$A$879:$F$2700,6,FALSE)</f>
        <v>616</v>
      </c>
      <c r="AIE800" s="179" t="s">
        <v>67</v>
      </c>
      <c r="AIF800" s="10">
        <f>AID800*1.2</f>
        <v>739.19999999999993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VLOOKUP(AIJ800,$A$879:$F$2700,6,FALSE)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VLOOKUP(AIS800,$A$879:$F$2700,6,FALSE)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VLOOKUP(AJB800,$A$879:$F$2700,6,FALSE)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VLOOKUP(AJK800,$A$879:$F$2700,6,FALSE)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VLOOKUP(AJT800,$A$879:$F$2700,6,FALSE)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VLOOKUP(AKC800,$A$879:$F$2700,6,FALSE)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VLOOKUP(AKL800,$A$879:$F$2700,6,FALSE)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VLOOKUP(AKU800,$A$879:$F$2700,6,FALSE)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VLOOKUP(ALD800,$A$879:$F$2700,6,FALSE)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VLOOKUP(ALM800,$A$879:$F$2700,6,FALSE)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VLOOKUP(ALV800,$A$879:$F$2700,6,FALSE)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VLOOKUP(AME800,$A$879:$F$2700,6,FALSE)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VLOOKUP(AMN800,$A$879:$F$2700,6,FALSE)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VLOOKUP(AMW800,$A$879:$F$2700,6,FALSE)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VLOOKUP(ANF800,$A$879:$F$2700,6,FALSE)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VLOOKUP(ANO800,$A$879:$F$2700,6,FALSE)</f>
        <v>616</v>
      </c>
      <c r="ANS800" s="179" t="s">
        <v>67</v>
      </c>
      <c r="ANT800" s="10">
        <f>ANR800*1.2</f>
        <v>739.19999999999993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VLOOKUP(ANX800,$A$879:$F$2700,6,FALSE)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VLOOKUP(AOG800,$A$879:$F$2700,6,FALSE)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VLOOKUP(AOP800,$A$879:$F$2700,6,FALSE)</f>
        <v>198</v>
      </c>
      <c r="AOT800" s="179" t="s">
        <v>67</v>
      </c>
      <c r="AOU800" s="10">
        <f>AOS800*1.2</f>
        <v>237.6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VLOOKUP(AOY800,$A$879:$F$2700,6,FALSE)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VLOOKUP(APH800,$A$879:$F$2700,6,FALSE)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VLOOKUP(APQ800,$A$879:$F$2700,6,FALSE)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VLOOKUP(APZ800,$A$879:$F$2700,6,FALSE)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VLOOKUP(AQI800,$A$879:$F$2700,6,FALSE)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VLOOKUP(AQR800,$A$879:$F$2700,6,FALSE)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VLOOKUP(ARA800,$A$879:$F$2700,6,FALSE)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VLOOKUP(ARJ800,$A$879:$F$2700,6,FALSE)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VLOOKUP(ARS800,$A$879:$F$2700,6,FALSE)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VLOOKUP(ASB800,$A$879:$F$2700,6,FALSE)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VLOOKUP(ASK800,$A$879:$F$2700,6,FALSE)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VLOOKUP(AST800,$A$879:$F$2700,6,FALSE)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VLOOKUP(ATC800,$A$879:$F$2700,6,FALSE)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VLOOKUP(ATL800,$A$879:$F$2700,6,FALSE)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VLOOKUP(ATU800,$A$879:$F$2700,6,FALSE)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VLOOKUP(AUD800,$A$879:$F$2700,6,FALSE)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VLOOKUP(AUM800,$A$879:$F$2700,6,FALSE)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VLOOKUP(AUV800,$A$879:$F$2700,6,FALSE)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VLOOKUP(AVE800,$A$879:$F$2700,6,FALSE)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VLOOKUP(AVN800,$A$879:$F$2700,6,FALSE)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VLOOKUP(AVW800,$A$879:$F$2700,6,FALSE)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VLOOKUP(AWF800,$A$879:$F$2700,6,FALSE)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VLOOKUP(AWO800,$A$879:$F$2700,6,FALSE)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VLOOKUP(AWX800,$A$879:$F$2700,6,FALSE)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VLOOKUP(AXG800,$A$879:$F$2700,6,FALSE)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VLOOKUP(AXP800,$A$879:$F$2700,6,FALSE)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VLOOKUP(AXY800,$A$879:$F$2700,6,FALSE)</f>
        <v>616</v>
      </c>
      <c r="AYC800" s="179" t="s">
        <v>67</v>
      </c>
      <c r="AYD800" s="10">
        <f>AYB800*1.2</f>
        <v>739.19999999999993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VLOOKUP(AYH800,$A$879:$F$2700,6,FALSE)</f>
        <v>616</v>
      </c>
      <c r="AYL800" s="179" t="s">
        <v>67</v>
      </c>
      <c r="AYM800" s="10">
        <f>AYK800*1.2</f>
        <v>739.19999999999993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VLOOKUP(AYQ800,$A$879:$F$2700,6,FALSE)</f>
        <v>616</v>
      </c>
      <c r="AYU800" s="179" t="s">
        <v>67</v>
      </c>
      <c r="AYV800" s="10">
        <f>AYT800*1.2</f>
        <v>739.19999999999993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VLOOKUP(AYZ800,$A$879:$F$2700,6,FALSE)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VLOOKUP(AZI800,$A$879:$F$2700,6,FALSE)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VLOOKUP(AZR800,$A$879:$F$2700,6,FALSE)</f>
        <v>198</v>
      </c>
      <c r="AZV800" s="179" t="s">
        <v>67</v>
      </c>
      <c r="AZW800" s="10">
        <f>AZU800*1.2</f>
        <v>237.6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VLOOKUP(BAA800,$A$879:$F$2700,6,FALSE)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VLOOKUP(BAJ800,$A$879:$F$2700,6,FALSE)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VLOOKUP(BAS800,$A$879:$F$2700,6,FALSE)</f>
        <v>616</v>
      </c>
      <c r="BAW800" s="179" t="s">
        <v>67</v>
      </c>
      <c r="BAX800" s="10">
        <f>BAV800*1.2</f>
        <v>739.19999999999993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VLOOKUP(BBB800,$A$879:$F$2700,6,FALSE)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VLOOKUP(BBK800,$A$879:$F$2700,6,FALSE)</f>
        <v>440</v>
      </c>
      <c r="BBO800" s="179" t="s">
        <v>67</v>
      </c>
      <c r="BBP800" s="10">
        <f>BBN800*1.2</f>
        <v>528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VLOOKUP(BBT800,$A$879:$F$2700,6,FALSE)</f>
        <v>616</v>
      </c>
      <c r="BBX800" s="179" t="s">
        <v>67</v>
      </c>
      <c r="BBY800" s="10">
        <f>BBW800*1.2</f>
        <v>739.19999999999993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VLOOKUP(BCC800,$A$879:$F$2700,6,FALSE)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VLOOKUP(BCL800,$A$879:$F$2700,6,FALSE)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VLOOKUP(BCU800,$A$879:$F$2700,6,FALSE)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VLOOKUP(BDD800,$A$879:$F$2700,6,FALSE)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VLOOKUP(BDM800,$A$879:$F$2700,6,FALSE)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VLOOKUP(BDV800,$A$879:$F$2700,6,FALSE)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VLOOKUP(BEE800,$A$879:$F$2700,6,FALSE)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VLOOKUP(BEN800,$A$879:$F$2700,6,FALSE)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VLOOKUP(BEW800,$A$879:$F$2700,6,FALSE)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VLOOKUP(BFF800,$A$879:$F$2700,6,FALSE)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VLOOKUP(BFO800,$A$879:$F$2700,6,FALSE)</f>
        <v>616</v>
      </c>
      <c r="BFS800" s="179" t="s">
        <v>67</v>
      </c>
      <c r="BFT800" s="10">
        <f>BFR800*1.2</f>
        <v>739.19999999999993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VLOOKUP(BFX800,$A$879:$F$2700,6,FALSE)</f>
        <v>616</v>
      </c>
      <c r="BGB800" s="179" t="s">
        <v>67</v>
      </c>
      <c r="BGC800" s="10">
        <f>BGA800*1.2</f>
        <v>739.19999999999993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VLOOKUP(BGG800,$A$879:$F$2700,6,FALSE)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VLOOKUP(BGP800,$A$879:$F$2700,6,FALSE)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VLOOKUP(BGY800,$A$879:$F$2700,6,FALSE)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VLOOKUP(B801,$A$879:$F$2700,6,FALSE)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VLOOKUP(K801,$A$879:$F$2700,6,FALSE)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VLOOKUP(T801,$A$879:$F$2700,6,FALSE)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VLOOKUP(AC801,$A$879:$F$2700,6,FALSE)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VLOOKUP(AL801,$A$879:$F$2700,6,FALSE)</f>
        <v>440</v>
      </c>
      <c r="AP801" s="179" t="s">
        <v>69</v>
      </c>
      <c r="AQ801" s="10">
        <f>AO801*1.1</f>
        <v>484.00000000000006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VLOOKUP(AU801,$A$879:$F$2700,6,FALSE)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VLOOKUP(BD801,$A$879:$F$2700,6,FALSE)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VLOOKUP(BM801,$A$879:$F$2700,6,FALSE)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VLOOKUP(BV801,$A$879:$F$2700,6,FALSE)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VLOOKUP(CE801,$A$879:$F$2700,6,FALSE)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VLOOKUP(CN801,$A$879:$F$2700,6,FALSE)</f>
        <v>440</v>
      </c>
      <c r="CR801" s="179" t="s">
        <v>69</v>
      </c>
      <c r="CS801" s="10">
        <f>CQ801*1.1</f>
        <v>484.00000000000006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VLOOKUP(CW801,$A$879:$F$2700,6,FALSE)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VLOOKUP(DF801,$A$879:$F$2700,6,FALSE)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VLOOKUP(DO801,$A$879:$F$2700,6,FALSE)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VLOOKUP(DX801,$A$879:$F$2700,6,FALSE)</f>
        <v>440</v>
      </c>
      <c r="EB801" s="179" t="s">
        <v>69</v>
      </c>
      <c r="EC801" s="10">
        <f>EA801*1.1</f>
        <v>484.00000000000006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VLOOKUP(EG801,$A$879:$F$2700,6,FALSE)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VLOOKUP(EP801,$A$879:$F$2700,6,FALSE)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VLOOKUP(EY801,$A$879:$F$2700,6,FALSE)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VLOOKUP(FH801,$A$879:$F$2700,6,FALSE)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VLOOKUP(FQ801,$A$879:$F$2700,6,FALSE)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VLOOKUP(FZ801,$A$879:$F$2700,6,FALSE)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VLOOKUP(GI801,$A$879:$F$2700,6,FALSE)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VLOOKUP(GR801,$A$879:$F$2700,6,FALSE)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VLOOKUP(HA801,$A$879:$F$2700,6,FALSE)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VLOOKUP(HJ801,$A$879:$F$2700,6,FALSE)</f>
        <v>198</v>
      </c>
      <c r="HN801" s="179" t="s">
        <v>69</v>
      </c>
      <c r="HO801" s="10">
        <f>HM801*1.1</f>
        <v>217.8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VLOOKUP(HS801,$A$879:$F$2700,6,FALSE)</f>
        <v>198</v>
      </c>
      <c r="HW801" s="179" t="s">
        <v>69</v>
      </c>
      <c r="HX801" s="10">
        <f>HV801*1.1</f>
        <v>217.8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VLOOKUP(IB801,$A$879:$F$2700,6,FALSE)</f>
        <v>616</v>
      </c>
      <c r="IF801" s="179" t="s">
        <v>69</v>
      </c>
      <c r="IG801" s="10">
        <f>IE801*1.1</f>
        <v>677.6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VLOOKUP(IK801,$A$879:$F$2700,6,FALSE)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VLOOKUP(IT801,$A$879:$F$2700,6,FALSE)</f>
        <v>616</v>
      </c>
      <c r="IX801" s="179" t="s">
        <v>69</v>
      </c>
      <c r="IY801" s="10">
        <f>IW801*1.1</f>
        <v>677.6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VLOOKUP(JC801,$A$879:$F$2700,6,FALSE)</f>
        <v>440</v>
      </c>
      <c r="JG801" s="179" t="s">
        <v>69</v>
      </c>
      <c r="JH801" s="10">
        <f>JF801*1.1</f>
        <v>484.00000000000006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VLOOKUP(JL801,$A$879:$F$2700,6,FALSE)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VLOOKUP(JU801,$A$879:$F$2700,6,FALSE)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VLOOKUP(KD801,$A$879:$F$2700,6,FALSE)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VLOOKUP(KM801,$A$879:$F$2700,6,FALSE)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VLOOKUP(KV801,$A$879:$F$2700,6,FALSE)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VLOOKUP(LE801,$A$879:$F$2700,6,FALSE)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VLOOKUP(LN801,$A$879:$F$2700,6,FALSE)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VLOOKUP(LW801,$A$879:$F$2700,6,FALSE)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VLOOKUP(MF801,$A$879:$F$2700,6,FALSE)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VLOOKUP(MO801,$A$879:$F$2700,6,FALSE)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VLOOKUP(MX801,$A$879:$F$2700,6,FALSE)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VLOOKUP(NG801,$A$879:$F$2700,6,FALSE)</f>
        <v>440</v>
      </c>
      <c r="NK801" s="179" t="s">
        <v>69</v>
      </c>
      <c r="NL801" s="10">
        <f>NJ801*1.1</f>
        <v>484.00000000000006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VLOOKUP(NP801,$A$879:$F$2700,6,FALSE)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VLOOKUP(NY801,$A$879:$F$2700,6,FALSE)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VLOOKUP(OH801,$A$879:$F$2700,6,FALSE)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VLOOKUP(OQ801,$A$879:$F$2700,6,FALSE)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VLOOKUP(OZ801,$A$879:$F$2700,6,FALSE)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VLOOKUP(PI801,$A$879:$F$2700,6,FALSE)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VLOOKUP(PR801,$A$879:$F$2700,6,FALSE)</f>
        <v>616</v>
      </c>
      <c r="PV801" s="179" t="s">
        <v>69</v>
      </c>
      <c r="PW801" s="10">
        <f>PU801*1.1</f>
        <v>677.6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VLOOKUP(QA801,$A$879:$F$2700,6,FALSE)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VLOOKUP(QJ801,$A$879:$F$2700,6,FALSE)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VLOOKUP(QS801,$A$879:$F$2700,6,FALSE)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VLOOKUP(RB801,$A$879:$F$2700,6,FALSE)</f>
        <v>616</v>
      </c>
      <c r="RF801" s="179" t="s">
        <v>69</v>
      </c>
      <c r="RG801" s="10">
        <f>RE801*1.1</f>
        <v>677.6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VLOOKUP(RK801,$A$879:$F$2700,6,FALSE)</f>
        <v>616</v>
      </c>
      <c r="RO801" s="179" t="s">
        <v>69</v>
      </c>
      <c r="RP801" s="10">
        <f>RN801*1.1</f>
        <v>677.6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VLOOKUP(RT801,$A$879:$F$2700,6,FALSE)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VLOOKUP(SC801,$A$879:$F$2700,6,FALSE)</f>
        <v>198</v>
      </c>
      <c r="SG801" s="179" t="s">
        <v>69</v>
      </c>
      <c r="SH801" s="10">
        <f>SF801*1.1</f>
        <v>217.8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VLOOKUP(SL801,$A$879:$F$2700,6,FALSE)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VLOOKUP(SU801,$A$879:$F$2700,6,FALSE)</f>
        <v>616</v>
      </c>
      <c r="SY801" s="179" t="s">
        <v>69</v>
      </c>
      <c r="SZ801" s="10">
        <f>SX801*1.1</f>
        <v>677.6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VLOOKUP(TD801,$A$879:$F$2700,6,FALSE)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VLOOKUP(TM801,$A$879:$F$2700,6,FALSE)</f>
        <v>616</v>
      </c>
      <c r="TQ801" s="179" t="s">
        <v>69</v>
      </c>
      <c r="TR801" s="10">
        <f>TP801*1.1</f>
        <v>677.6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VLOOKUP(TV801,$A$879:$F$2700,6,FALSE)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VLOOKUP(UE801,$A$879:$F$2700,6,FALSE)</f>
        <v>616</v>
      </c>
      <c r="UI801" s="179" t="s">
        <v>69</v>
      </c>
      <c r="UJ801" s="10">
        <f>UH801*1.1</f>
        <v>677.6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VLOOKUP(UN801,$A$879:$F$2700,6,FALSE)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VLOOKUP(UW801,$A$879:$F$2700,6,FALSE)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VLOOKUP(VF801,$A$879:$F$2700,6,FALSE)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VLOOKUP(VO801,$A$879:$F$2700,6,FALSE)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VLOOKUP(VX801,$A$879:$F$2700,6,FALSE)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VLOOKUP(WG801,$A$879:$F$2700,6,FALSE)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VLOOKUP(WP801,$A$879:$F$2700,6,FALSE)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VLOOKUP(WY801,$A$879:$F$2700,6,FALSE)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VLOOKUP(XH801,$A$879:$F$2700,6,FALSE)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VLOOKUP(XQ801,$A$879:$F$2700,6,FALSE)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VLOOKUP(XZ801,$A$879:$F$2700,6,FALSE)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VLOOKUP(YI801,$A$879:$F$2700,6,FALSE)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VLOOKUP(YR801,$A$879:$F$2700,6,FALSE)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VLOOKUP(ZA801,$A$879:$F$2700,6,FALSE)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VLOOKUP(ZJ801,$A$879:$F$2700,6,FALSE)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VLOOKUP(ZS801,$A$879:$F$2700,6,FALSE)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VLOOKUP(AAB801,$A$879:$F$2700,6,FALSE)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VLOOKUP(AAK801,$A$879:$F$2700,6,FALSE)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VLOOKUP(AAT801,$A$879:$F$2700,6,FALSE)</f>
        <v>440</v>
      </c>
      <c r="AAX801" s="179" t="s">
        <v>69</v>
      </c>
      <c r="AAY801" s="10">
        <f>AAW801*1.1</f>
        <v>484.00000000000006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VLOOKUP(ABC801,$A$879:$F$2700,6,FALSE)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VLOOKUP(ABL801,$A$879:$F$2700,6,FALSE)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VLOOKUP(ABU801,$A$879:$F$2700,6,FALSE)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VLOOKUP(ACD801,$A$879:$F$2700,6,FALSE)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VLOOKUP(ACM801,$A$879:$F$2700,6,FALSE)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VLOOKUP(ACV801,$A$879:$F$2700,6,FALSE)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VLOOKUP(ADE801,$A$879:$F$2700,6,FALSE)</f>
        <v>616</v>
      </c>
      <c r="ADI801" s="179" t="s">
        <v>69</v>
      </c>
      <c r="ADJ801" s="10">
        <f>ADH801*1.1</f>
        <v>677.6</v>
      </c>
      <c r="ADL801" s="239"/>
      <c r="ADM801" s="179" t="s">
        <v>68</v>
      </c>
      <c r="ADN801" s="75" t="s">
        <v>183</v>
      </c>
      <c r="ADP801" s="180"/>
      <c r="ADQ801" s="180" t="e">
        <f>VLOOKUP(ADN801,$A$879:$F$2700,6,FALSE)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VLOOKUP(ADW801,$A$879:$F$2700,6,FALSE)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VLOOKUP(AEF801,$A$879:$F$2700,6,FALSE)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VLOOKUP(AEO801,$A$879:$F$2700,6,FALSE)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VLOOKUP(AEX801,$A$879:$F$2700,6,FALSE)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VLOOKUP(AFG801,$A$879:$F$2700,6,FALSE)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VLOOKUP(AFP801,$A$879:$F$2700,6,FALSE)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VLOOKUP(AFY801,$A$879:$F$2700,6,FALSE)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VLOOKUP(AGH801,$A$879:$F$2700,6,FALSE)</f>
        <v>616</v>
      </c>
      <c r="AGL801" s="179" t="s">
        <v>69</v>
      </c>
      <c r="AGM801" s="10">
        <f>AGK801*1.1</f>
        <v>677.6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VLOOKUP(AGQ801,$A$879:$F$2700,6,FALSE)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VLOOKUP(AGZ801,$A$879:$F$2700,6,FALSE)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VLOOKUP(AHI801,$A$879:$F$2700,6,FALSE)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VLOOKUP(AHR801,$A$879:$F$2700,6,FALSE)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VLOOKUP(AIA801,$A$879:$F$2700,6,FALSE)</f>
        <v>198</v>
      </c>
      <c r="AIE801" s="179" t="s">
        <v>69</v>
      </c>
      <c r="AIF801" s="10">
        <f>AID801*1.1</f>
        <v>217.8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VLOOKUP(AIJ801,$A$879:$F$2700,6,FALSE)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VLOOKUP(AIS801,$A$879:$F$2700,6,FALSE)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VLOOKUP(AJB801,$A$879:$F$2700,6,FALSE)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VLOOKUP(AJK801,$A$879:$F$2700,6,FALSE)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VLOOKUP(AJT801,$A$879:$F$2700,6,FALSE)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VLOOKUP(AKC801,$A$879:$F$2700,6,FALSE)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VLOOKUP(AKL801,$A$879:$F$2700,6,FALSE)</f>
        <v>198</v>
      </c>
      <c r="AKP801" s="179" t="s">
        <v>69</v>
      </c>
      <c r="AKQ801" s="10">
        <f>AKO801*1.1</f>
        <v>217.8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VLOOKUP(AKU801,$A$879:$F$2700,6,FALSE)</f>
        <v>198</v>
      </c>
      <c r="AKY801" s="179" t="s">
        <v>69</v>
      </c>
      <c r="AKZ801" s="10">
        <f>AKX801*1.1</f>
        <v>217.8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VLOOKUP(ALD801,$A$879:$F$2700,6,FALSE)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VLOOKUP(ALM801,$A$879:$F$2700,6,FALSE)</f>
        <v>198</v>
      </c>
      <c r="ALQ801" s="179" t="s">
        <v>69</v>
      </c>
      <c r="ALR801" s="10">
        <f>ALP801*1.1</f>
        <v>217.8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VLOOKUP(ALV801,$A$879:$F$2700,6,FALSE)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VLOOKUP(AME801,$A$879:$F$2700,6,FALSE)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VLOOKUP(AMN801,$A$879:$F$2700,6,FALSE)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VLOOKUP(AMW801,$A$879:$F$2700,6,FALSE)</f>
        <v>198</v>
      </c>
      <c r="ANA801" s="179" t="s">
        <v>69</v>
      </c>
      <c r="ANB801" s="10">
        <f>AMZ801*1.1</f>
        <v>217.8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VLOOKUP(ANF801,$A$879:$F$2700,6,FALSE)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VLOOKUP(ANO801,$A$879:$F$2700,6,FALSE)</f>
        <v>198</v>
      </c>
      <c r="ANS801" s="179" t="s">
        <v>69</v>
      </c>
      <c r="ANT801" s="10">
        <f>ANR801*1.1</f>
        <v>217.8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VLOOKUP(ANX801,$A$879:$F$2700,6,FALSE)</f>
        <v>198</v>
      </c>
      <c r="AOB801" s="179" t="s">
        <v>69</v>
      </c>
      <c r="AOC801" s="10">
        <f>AOA801*1.1</f>
        <v>217.8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VLOOKUP(AOG801,$A$879:$F$2700,6,FALSE)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VLOOKUP(AOP801,$A$879:$F$2700,6,FALSE)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VLOOKUP(AOY801,$A$879:$F$2700,6,FALSE)</f>
        <v>616</v>
      </c>
      <c r="APC801" s="179" t="s">
        <v>69</v>
      </c>
      <c r="APD801" s="10">
        <f>APB801*1.1</f>
        <v>677.6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VLOOKUP(APH801,$A$879:$F$2700,6,FALSE)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VLOOKUP(APQ801,$A$879:$F$2700,6,FALSE)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VLOOKUP(APZ801,$A$879:$F$2700,6,FALSE)</f>
        <v>198</v>
      </c>
      <c r="AQD801" s="179" t="s">
        <v>69</v>
      </c>
      <c r="AQE801" s="10">
        <f>AQC801*1.1</f>
        <v>217.8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VLOOKUP(AQI801,$A$879:$F$2700,6,FALSE)</f>
        <v>616</v>
      </c>
      <c r="AQM801" s="179" t="s">
        <v>69</v>
      </c>
      <c r="AQN801" s="10">
        <f>AQL801*1.1</f>
        <v>677.6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VLOOKUP(AQR801,$A$879:$F$2700,6,FALSE)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VLOOKUP(ARA801,$A$879:$F$2700,6,FALSE)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VLOOKUP(ARJ801,$A$879:$F$2700,6,FALSE)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VLOOKUP(ARS801,$A$879:$F$2700,6,FALSE)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VLOOKUP(ASB801,$A$879:$F$2700,6,FALSE)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VLOOKUP(ASK801,$A$879:$F$2700,6,FALSE)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VLOOKUP(AST801,$A$879:$F$2700,6,FALSE)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VLOOKUP(ATC801,$A$879:$F$2700,6,FALSE)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VLOOKUP(ATL801,$A$879:$F$2700,6,FALSE)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VLOOKUP(ATU801,$A$879:$F$2700,6,FALSE)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VLOOKUP(AUD801,$A$879:$F$2700,6,FALSE)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VLOOKUP(AUM801,$A$879:$F$2700,6,FALSE)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VLOOKUP(AUV801,$A$879:$F$2700,6,FALSE)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VLOOKUP(AVE801,$A$879:$F$2700,6,FALSE)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VLOOKUP(AVN801,$A$879:$F$2700,6,FALSE)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VLOOKUP(AVW801,$A$879:$F$2700,6,FALSE)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VLOOKUP(AWF801,$A$879:$F$2700,6,FALSE)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VLOOKUP(AWO801,$A$879:$F$2700,6,FALSE)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VLOOKUP(AWX801,$A$879:$F$2700,6,FALSE)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VLOOKUP(AXG801,$A$879:$F$2700,6,FALSE)</f>
        <v>440</v>
      </c>
      <c r="AXK801" s="179" t="s">
        <v>69</v>
      </c>
      <c r="AXL801" s="10">
        <f>AXJ801*1.1</f>
        <v>484.00000000000006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VLOOKUP(AXP801,$A$879:$F$2700,6,FALSE)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VLOOKUP(AXY801,$A$879:$F$2700,6,FALSE)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VLOOKUP(AYH801,$A$879:$F$2700,6,FALSE)</f>
        <v>198</v>
      </c>
      <c r="AYL801" s="179" t="s">
        <v>69</v>
      </c>
      <c r="AYM801" s="10">
        <f>AYK801*1.1</f>
        <v>217.8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VLOOKUP(AYQ801,$A$879:$F$2700,6,FALSE)</f>
        <v>440</v>
      </c>
      <c r="AYU801" s="179" t="s">
        <v>69</v>
      </c>
      <c r="AYV801" s="10">
        <f>AYT801*1.1</f>
        <v>484.00000000000006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VLOOKUP(AYZ801,$A$879:$F$2700,6,FALSE)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VLOOKUP(AZI801,$A$879:$F$2700,6,FALSE)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VLOOKUP(AZR801,$A$879:$F$2700,6,FALSE)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VLOOKUP(BAA801,$A$879:$F$2700,6,FALSE)</f>
        <v>440</v>
      </c>
      <c r="BAE801" s="179" t="s">
        <v>69</v>
      </c>
      <c r="BAF801" s="10">
        <f>BAD801*1.1</f>
        <v>484.00000000000006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VLOOKUP(BAJ801,$A$879:$F$2700,6,FALSE)</f>
        <v>616</v>
      </c>
      <c r="BAN801" s="179" t="s">
        <v>69</v>
      </c>
      <c r="BAO801" s="10">
        <f>BAM801*1.1</f>
        <v>677.6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VLOOKUP(BAS801,$A$879:$F$2700,6,FALSE)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VLOOKUP(BBB801,$A$879:$F$2700,6,FALSE)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VLOOKUP(BBK801,$A$879:$F$2700,6,FALSE)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VLOOKUP(BBT801,$A$879:$F$2700,6,FALSE)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VLOOKUP(BCC801,$A$879:$F$2700,6,FALSE)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VLOOKUP(BCL801,$A$879:$F$2700,6,FALSE)</f>
        <v>616</v>
      </c>
      <c r="BCP801" s="179" t="s">
        <v>69</v>
      </c>
      <c r="BCQ801" s="10">
        <f>BCO801*1.1</f>
        <v>677.6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VLOOKUP(BCU801,$A$879:$F$2700,6,FALSE)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VLOOKUP(BDD801,$A$879:$F$2700,6,FALSE)</f>
        <v>198</v>
      </c>
      <c r="BDH801" s="179" t="s">
        <v>69</v>
      </c>
      <c r="BDI801" s="10">
        <f>BDG801*1.1</f>
        <v>217.8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VLOOKUP(BDM801,$A$879:$F$2700,6,FALSE)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VLOOKUP(BDV801,$A$879:$F$2700,6,FALSE)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VLOOKUP(BEE801,$A$879:$F$2700,6,FALSE)</f>
        <v>2055</v>
      </c>
      <c r="BEI801" s="179" t="s">
        <v>69</v>
      </c>
      <c r="BEJ801" s="10">
        <f>BEH801*1.1</f>
        <v>2260.5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VLOOKUP(BEN801,$A$879:$F$2700,6,FALSE)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VLOOKUP(BEW801,$A$879:$F$2700,6,FALSE)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VLOOKUP(BFF801,$A$879:$F$2700,6,FALSE)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VLOOKUP(BFO801,$A$879:$F$2700,6,FALSE)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VLOOKUP(BFX801,$A$879:$F$2700,6,FALSE)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VLOOKUP(BGG801,$A$879:$F$2700,6,FALSE)</f>
        <v>198</v>
      </c>
      <c r="BGK801" s="179" t="s">
        <v>69</v>
      </c>
      <c r="BGL801" s="10">
        <f>BGJ801*1.1</f>
        <v>217.8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VLOOKUP(BGP801,$A$879:$F$2700,6,FALSE)</f>
        <v>198</v>
      </c>
      <c r="BGT801" s="179" t="s">
        <v>69</v>
      </c>
      <c r="BGU801" s="10">
        <f>BGS801*1.1</f>
        <v>217.8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VLOOKUP(BGY801,$A$879:$F$2700,6,FALSE)</f>
        <v>440</v>
      </c>
      <c r="BHC801" s="179" t="s">
        <v>69</v>
      </c>
      <c r="BHD801" s="10">
        <f>BHB801*1.1</f>
        <v>484.00000000000006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5687.2</v>
      </c>
      <c r="I802" s="233"/>
      <c r="J802" s="179"/>
      <c r="K802" s="436"/>
      <c r="M802" s="179"/>
      <c r="N802" s="179"/>
      <c r="O802" s="179"/>
      <c r="P802" s="10"/>
      <c r="Q802" s="10">
        <f>SUM(P797:P801)</f>
        <v>5769.9000000000005</v>
      </c>
      <c r="R802" s="233"/>
      <c r="S802" s="179"/>
      <c r="T802" s="436"/>
      <c r="V802" s="179"/>
      <c r="W802" s="179"/>
      <c r="X802" s="179"/>
      <c r="Y802" s="10"/>
      <c r="Z802" s="10">
        <f>SUM(Y797:Y801)</f>
        <v>6002.7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6020.8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5510.9000000000005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5381.6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5393.3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5477.4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4939.5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5486.4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5747.4000000000005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5842.2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6006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5987.9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6363.05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5916.7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6153.6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5769.9000000000005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5212.4999999999991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6418.05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5748.9999999999991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5393.3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5751.0999999999995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5526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5335.1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5971.0000000000009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5408.8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5957.6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5905.4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6314.25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5826.3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5581.5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5847.2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6020.8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5539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6142.25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6006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5706.2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4745.1000000000004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5453.9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5981.1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5322.1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5581.5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6286.75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6236.2500000000009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6002.7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5435.3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5119.3000000000011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5405.35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5475.6500000000005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6020.8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5985.8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5234.8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4668.5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5138.6000000000004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2885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4841.8999999999996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6156.1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5974.4999999999991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5544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6002.7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5489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5910.6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5541.5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5373.25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4881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6461.85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5859.85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5967.55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5837.5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5978.5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6239.75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6236.2500000000009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3628.4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6006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5971.0000000000009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5510.9000000000005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6225.6500000000005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5480.6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5717.05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5589.4000000000005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6310.9500000000007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6006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6006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6006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5738.85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6067.35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5596.2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5657.3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5748.9999999999991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5468.2000000000007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5477.4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6296.1500000000005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5442.45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5657.3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6225.6500000000005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5824.8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5776.4500000000007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5359.9000000000005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5922.6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5974.4999999999991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5786.8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5651.5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5695.7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2937.2000000000003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6286.75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5978.5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5792.2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5745.3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6246.35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5510.85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5331.9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5167.3999999999996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6020.8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5570.8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5734.4000000000005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5867.3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6289.35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6224.9500000000007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5685.3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6146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6286.75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6294.05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5987.9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5947.4500000000007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6314.25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5917.4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4725.3999999999996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5776.2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6167.75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6282.75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6318.95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5849.2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5517.1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5819.4500000000007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5905.4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VLOOKUP(B803,$A$879:$F$2700,6,FALSE)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VLOOKUP(K803,$A$879:$F$2700,6,FALSE)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VLOOKUP(T803,$A$879:$F$2700,6,FALSE)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VLOOKUP(AC803,$A$879:$F$2700,6,FALSE)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VLOOKUP(AL803,$A$879:$F$2700,6,FALSE)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VLOOKUP(AU803,$A$879:$F$2700,6,FALSE)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VLOOKUP(BD803,$A$879:$F$2700,6,FALSE)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VLOOKUP(BM803,$A$879:$F$2700,6,FALSE)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VLOOKUP(BV803,$A$879:$F$2700,6,FALSE)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VLOOKUP(CE803,$A$879:$F$2700,6,FALSE)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VLOOKUP(CN803,$A$879:$F$2700,6,FALSE)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VLOOKUP(CW803,$A$879:$F$2700,6,FALSE)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VLOOKUP(DF803,$A$879:$F$2700,6,FALSE)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VLOOKUP(DO803,$A$879:$F$2700,6,FALSE)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VLOOKUP(DX803,$A$879:$F$2700,6,FALSE)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VLOOKUP(EG803,$A$879:$F$2700,6,FALSE)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VLOOKUP(EP803,$A$879:$F$2700,6,FALSE)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VLOOKUP(EY803,$A$879:$F$2700,6,FALSE)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VLOOKUP(FH803,$A$879:$F$2700,6,FALSE)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VLOOKUP(FQ803,$A$879:$F$2700,6,FALSE)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VLOOKUP(FZ803,$A$879:$F$2700,6,FALSE)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VLOOKUP(GI803,$A$879:$F$2700,6,FALSE)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VLOOKUP(GR803,$A$879:$F$2700,6,FALSE)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VLOOKUP(HA803,$A$879:$F$2700,6,FALSE)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VLOOKUP(HJ803,$A$879:$F$2700,6,FALSE)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VLOOKUP(HS803,$A$879:$F$2700,6,FALSE)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VLOOKUP(IB803,$A$879:$F$2700,6,FALSE)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VLOOKUP(IK803,$A$879:$F$2700,6,FALSE)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VLOOKUP(IT803,$A$879:$F$2700,6,FALSE)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VLOOKUP(JC803,$A$879:$F$2700,6,FALSE)</f>
        <v>650</v>
      </c>
      <c r="JG803" s="179" t="s">
        <v>61</v>
      </c>
      <c r="JH803" s="10">
        <f>JF803*1.5*JE803</f>
        <v>975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VLOOKUP(JL803,$A$879:$F$2700,6,FALSE)</f>
        <v>650</v>
      </c>
      <c r="JP803" s="179" t="s">
        <v>61</v>
      </c>
      <c r="JQ803" s="10">
        <f>JO803*1.5*JN803</f>
        <v>975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VLOOKUP(JU803,$A$879:$F$2700,6,FALSE)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VLOOKUP(KD803,$A$879:$F$2700,6,FALSE)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VLOOKUP(KM803,$A$879:$F$2700,6,FALSE)</f>
        <v>650</v>
      </c>
      <c r="KQ803" s="179" t="s">
        <v>61</v>
      </c>
      <c r="KR803" s="10">
        <f>KP803*1.5*KO803</f>
        <v>975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VLOOKUP(KV803,$A$879:$F$2700,6,FALSE)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VLOOKUP(LE803,$A$879:$F$2700,6,FALSE)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VLOOKUP(LN803,$A$879:$F$2700,6,FALSE)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VLOOKUP(LW803,$A$879:$F$2700,6,FALSE)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VLOOKUP(MF803,$A$879:$F$2700,6,FALSE)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VLOOKUP(MO803,$A$879:$F$2700,6,FALSE)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VLOOKUP(MX803,$A$879:$F$2700,6,FALSE)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VLOOKUP(NG803,$A$879:$F$2700,6,FALSE)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VLOOKUP(NP803,$A$879:$F$2700,6,FALSE)</f>
        <v>650</v>
      </c>
      <c r="NT803" s="179" t="s">
        <v>61</v>
      </c>
      <c r="NU803" s="10">
        <f>NS803*1.5*NR803</f>
        <v>1170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VLOOKUP(NY803,$A$879:$F$2700,6,FALSE)</f>
        <v>650</v>
      </c>
      <c r="OC803" s="179" t="s">
        <v>61</v>
      </c>
      <c r="OD803" s="10">
        <f>OB803*1.5*OA803</f>
        <v>975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VLOOKUP(OH803,$A$879:$F$2700,6,FALSE)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VLOOKUP(OQ803,$A$879:$F$2700,6,FALSE)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VLOOKUP(OZ803,$A$879:$F$2700,6,FALSE)</f>
        <v>650</v>
      </c>
      <c r="PD803" s="179" t="s">
        <v>61</v>
      </c>
      <c r="PE803" s="10">
        <f>PC803*1.5*PB803</f>
        <v>975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VLOOKUP(PI803,$A$879:$F$2700,6,FALSE)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VLOOKUP(PR803,$A$879:$F$2700,6,FALSE)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VLOOKUP(QA803,$A$879:$F$2700,6,FALSE)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VLOOKUP(QJ803,$A$879:$F$2700,6,FALSE)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VLOOKUP(QS803,$A$879:$F$2700,6,FALSE)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VLOOKUP(RB803,$A$879:$F$2700,6,FALSE)</f>
        <v>510</v>
      </c>
      <c r="RF803" s="179" t="s">
        <v>61</v>
      </c>
      <c r="RG803" s="10">
        <f>RE803*1.5*RD803</f>
        <v>765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VLOOKUP(RK803,$A$879:$F$2700,6,FALSE)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VLOOKUP(RT803,$A$879:$F$2700,6,FALSE)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VLOOKUP(SC803,$A$879:$F$2700,6,FALSE)</f>
        <v>650</v>
      </c>
      <c r="SG803" s="179" t="s">
        <v>61</v>
      </c>
      <c r="SH803" s="10">
        <f>SF803*1.5*SE803</f>
        <v>975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VLOOKUP(SL803,$A$879:$F$2700,6,FALSE)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VLOOKUP(SU803,$A$879:$F$2700,6,FALSE)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VLOOKUP(TD803,$A$879:$F$2700,6,FALSE)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VLOOKUP(TM803,$A$879:$F$2700,6,FALSE)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VLOOKUP(TV803,$A$879:$F$2700,6,FALSE)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VLOOKUP(UE803,$A$879:$F$2700,6,FALSE)</f>
        <v>510</v>
      </c>
      <c r="UI803" s="179" t="s">
        <v>61</v>
      </c>
      <c r="UJ803" s="10">
        <f>UH803*1.5*UG803</f>
        <v>918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VLOOKUP(UN803,$A$879:$F$2700,6,FALSE)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VLOOKUP(UW803,$A$879:$F$2700,6,FALSE)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VLOOKUP(VF803,$A$879:$F$2700,6,FALSE)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VLOOKUP(VO803,$A$879:$F$2700,6,FALSE)</f>
        <v>285</v>
      </c>
      <c r="VS803" s="179" t="s">
        <v>61</v>
      </c>
      <c r="VT803" s="10">
        <f>VR803*1.5*VQ803</f>
        <v>427.5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VLOOKUP(VX803,$A$879:$F$2700,6,FALSE)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VLOOKUP(WG803,$A$879:$F$2700,6,FALSE)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VLOOKUP(WP803,$A$879:$F$2700,6,FALSE)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VLOOKUP(WY803,$A$879:$F$2700,6,FALSE)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VLOOKUP(XH803,$A$879:$F$2700,6,FALSE)</f>
        <v>650</v>
      </c>
      <c r="XL803" s="179" t="s">
        <v>61</v>
      </c>
      <c r="XM803" s="10">
        <f>XK803*1.5*XJ803</f>
        <v>975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VLOOKUP(XQ803,$A$879:$F$2700,6,FALSE)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VLOOKUP(XZ803,$A$879:$F$2700,6,FALSE)</f>
        <v>655</v>
      </c>
      <c r="YD803" s="179" t="s">
        <v>61</v>
      </c>
      <c r="YE803" s="10">
        <f>YC803*1.5*YB803</f>
        <v>1179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VLOOKUP(YI803,$A$879:$F$2700,6,FALSE)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VLOOKUP(YR803,$A$879:$F$2700,6,FALSE)</f>
        <v>568</v>
      </c>
      <c r="YV803" s="179" t="s">
        <v>61</v>
      </c>
      <c r="YW803" s="10">
        <f>YU803*1.5*YT803</f>
        <v>852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VLOOKUP(ZA803,$A$879:$F$2700,6,FALSE)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VLOOKUP(ZJ803,$A$879:$F$2700,6,FALSE)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VLOOKUP(ZS803,$A$879:$F$2700,6,FALSE)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VLOOKUP(AAB803,$A$879:$F$2700,6,FALSE)</f>
        <v>498</v>
      </c>
      <c r="AAF803" s="179" t="s">
        <v>61</v>
      </c>
      <c r="AAG803" s="10">
        <f>AAE803*1.5*AAD803</f>
        <v>747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VLOOKUP(AAK803,$A$879:$F$2700,6,FALSE)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VLOOKUP(AAT803,$A$879:$F$2700,6,FALSE)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VLOOKUP(ABC803,$A$879:$F$2700,6,FALSE)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VLOOKUP(ABL803,$A$879:$F$2700,6,FALSE)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VLOOKUP(ABU803,$A$879:$F$2700,6,FALSE)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VLOOKUP(ACD803,$A$879:$F$2700,6,FALSE)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VLOOKUP(ACM803,$A$879:$F$2700,6,FALSE)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VLOOKUP(ACV803,$A$879:$F$2700,6,FALSE)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VLOOKUP(ADE803,$A$879:$F$2700,6,FALSE)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VLOOKUP(ADN803,$A$879:$F$2700,6,FALSE)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VLOOKUP(ADW803,$A$879:$F$2700,6,FALSE)</f>
        <v>655</v>
      </c>
      <c r="AEA803" s="179" t="s">
        <v>61</v>
      </c>
      <c r="AEB803" s="10">
        <f>ADZ803*1.5*ADY803</f>
        <v>982.5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VLOOKUP(AEF803,$A$879:$F$2700,6,FALSE)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VLOOKUP(AEO803,$A$879:$F$2700,6,FALSE)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VLOOKUP(AEX803,$A$879:$F$2700,6,FALSE)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VLOOKUP(AFG803,$A$879:$F$2700,6,FALSE)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VLOOKUP(AFP803,$A$879:$F$2700,6,FALSE)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VLOOKUP(AFY803,$A$879:$F$2700,6,FALSE)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VLOOKUP(AGH803,$A$879:$F$2700,6,FALSE)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VLOOKUP(AGQ803,$A$879:$F$2700,6,FALSE)</f>
        <v>510</v>
      </c>
      <c r="AGU803" s="179" t="s">
        <v>61</v>
      </c>
      <c r="AGV803" s="10">
        <f>AGT803*1.5*AGS803</f>
        <v>765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VLOOKUP(AGZ803,$A$879:$F$2700,6,FALSE)</f>
        <v>510</v>
      </c>
      <c r="AHD803" s="179" t="s">
        <v>61</v>
      </c>
      <c r="AHE803" s="10">
        <f>AHC803*1.5*AHB803</f>
        <v>765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VLOOKUP(AHI803,$A$879:$F$2700,6,FALSE)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VLOOKUP(AHR803,$A$879:$F$2700,6,FALSE)</f>
        <v>650</v>
      </c>
      <c r="AHV803" s="179" t="s">
        <v>61</v>
      </c>
      <c r="AHW803" s="10">
        <f>AHU803*1.5*AHT803</f>
        <v>975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VLOOKUP(AIA803,$A$879:$F$2700,6,FALSE)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VLOOKUP(AIJ803,$A$879:$F$2700,6,FALSE)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VLOOKUP(AIS803,$A$879:$F$2700,6,FALSE)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VLOOKUP(AJB803,$A$879:$F$2700,6,FALSE)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VLOOKUP(AJK803,$A$879:$F$2700,6,FALSE)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VLOOKUP(AJT803,$A$879:$F$2700,6,FALSE)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VLOOKUP(AKC803,$A$879:$F$2700,6,FALSE)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VLOOKUP(AKL803,$A$879:$F$2700,6,FALSE)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VLOOKUP(AKU803,$A$879:$F$2700,6,FALSE)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VLOOKUP(ALD803,$A$879:$F$2700,6,FALSE)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VLOOKUP(ALM803,$A$879:$F$2700,6,FALSE)</f>
        <v>498</v>
      </c>
      <c r="ALQ803" s="179" t="s">
        <v>61</v>
      </c>
      <c r="ALR803" s="10">
        <f>ALP803*1.5*ALO803</f>
        <v>747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VLOOKUP(ALV803,$A$879:$F$2700,6,FALSE)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VLOOKUP(AME803,$A$879:$F$2700,6,FALSE)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VLOOKUP(AMN803,$A$879:$F$2700,6,FALSE)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VLOOKUP(AMW803,$A$879:$F$2700,6,FALSE)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VLOOKUP(ANF803,$A$879:$F$2700,6,FALSE)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VLOOKUP(ANO803,$A$879:$F$2700,6,FALSE)</f>
        <v>650</v>
      </c>
      <c r="ANS803" s="179" t="s">
        <v>61</v>
      </c>
      <c r="ANT803" s="10">
        <f>ANR803*1.5*ANQ803</f>
        <v>975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VLOOKUP(ANX803,$A$879:$F$2700,6,FALSE)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VLOOKUP(AOG803,$A$879:$F$2700,6,FALSE)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VLOOKUP(AOP803,$A$879:$F$2700,6,FALSE)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VLOOKUP(AOY803,$A$879:$F$2700,6,FALSE)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VLOOKUP(APH803,$A$879:$F$2700,6,FALSE)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VLOOKUP(APQ803,$A$879:$F$2700,6,FALSE)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VLOOKUP(APZ803,$A$879:$F$2700,6,FALSE)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VLOOKUP(AQI803,$A$879:$F$2700,6,FALSE)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VLOOKUP(AQR803,$A$879:$F$2700,6,FALSE)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VLOOKUP(ARA803,$A$879:$F$2700,6,FALSE)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VLOOKUP(ARJ803,$A$879:$F$2700,6,FALSE)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VLOOKUP(ARS803,$A$879:$F$2700,6,FALSE)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VLOOKUP(ASB803,$A$879:$F$2700,6,FALSE)</f>
        <v>285</v>
      </c>
      <c r="ASF803" s="179" t="s">
        <v>61</v>
      </c>
      <c r="ASG803" s="10">
        <f>ASE803*1.5*ASD803</f>
        <v>427.5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VLOOKUP(ASK803,$A$879:$F$2700,6,FALSE)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VLOOKUP(AST803,$A$879:$F$2700,6,FALSE)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VLOOKUP(ATC803,$A$879:$F$2700,6,FALSE)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VLOOKUP(ATL803,$A$879:$F$2700,6,FALSE)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VLOOKUP(ATU803,$A$879:$F$2700,6,FALSE)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VLOOKUP(AUD803,$A$879:$F$2700,6,FALSE)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VLOOKUP(AUM803,$A$879:$F$2700,6,FALSE)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VLOOKUP(AUV803,$A$879:$F$2700,6,FALSE)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VLOOKUP(AVE803,$A$879:$F$2700,6,FALSE)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VLOOKUP(AVN803,$A$879:$F$2700,6,FALSE)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VLOOKUP(AVW803,$A$879:$F$2700,6,FALSE)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VLOOKUP(AWF803,$A$879:$F$2700,6,FALSE)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VLOOKUP(AWO803,$A$879:$F$2700,6,FALSE)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VLOOKUP(AWX803,$A$879:$F$2700,6,FALSE)</f>
        <v>650</v>
      </c>
      <c r="AXB803" s="179" t="s">
        <v>61</v>
      </c>
      <c r="AXC803" s="10">
        <f>AXA803*1.5*AWZ803</f>
        <v>1170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VLOOKUP(AXG803,$A$879:$F$2700,6,FALSE)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VLOOKUP(AXP803,$A$879:$F$2700,6,FALSE)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VLOOKUP(AXY803,$A$879:$F$2700,6,FALSE)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VLOOKUP(AYH803,$A$879:$F$2700,6,FALSE)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VLOOKUP(AYQ803,$A$879:$F$2700,6,FALSE)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VLOOKUP(AYZ803,$A$879:$F$2700,6,FALSE)</f>
        <v>655</v>
      </c>
      <c r="AZD803" s="179" t="s">
        <v>61</v>
      </c>
      <c r="AZE803" s="10">
        <f>AZC803*1.5*AZB803</f>
        <v>982.5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VLOOKUP(AZI803,$A$879:$F$2700,6,FALSE)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VLOOKUP(AZR803,$A$879:$F$2700,6,FALSE)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VLOOKUP(BAA803,$A$879:$F$2700,6,FALSE)</f>
        <v>655</v>
      </c>
      <c r="BAE803" s="179" t="s">
        <v>61</v>
      </c>
      <c r="BAF803" s="10">
        <f>BAD803*1.5*BAC803</f>
        <v>1179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VLOOKUP(BAJ803,$A$879:$F$2700,6,FALSE)</f>
        <v>498</v>
      </c>
      <c r="BAN803" s="179" t="s">
        <v>61</v>
      </c>
      <c r="BAO803" s="10">
        <f>BAM803*1.5*BAL803</f>
        <v>747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VLOOKUP(BAS803,$A$879:$F$2700,6,FALSE)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VLOOKUP(BBB803,$A$879:$F$2700,6,FALSE)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VLOOKUP(BBK803,$A$879:$F$2700,6,FALSE)</f>
        <v>655</v>
      </c>
      <c r="BBO803" s="179" t="s">
        <v>61</v>
      </c>
      <c r="BBP803" s="10">
        <f>BBN803*1.5*BBM803</f>
        <v>982.5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VLOOKUP(BBT803,$A$879:$F$2700,6,FALSE)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VLOOKUP(BCC803,$A$879:$F$2700,6,FALSE)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VLOOKUP(BCL803,$A$879:$F$2700,6,FALSE)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VLOOKUP(BCU803,$A$879:$F$2700,6,FALSE)</f>
        <v>655</v>
      </c>
      <c r="BCY803" s="179" t="s">
        <v>61</v>
      </c>
      <c r="BCZ803" s="10">
        <f>BCX803*1.5*BCW803</f>
        <v>982.5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VLOOKUP(BDD803,$A$879:$F$2700,6,FALSE)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VLOOKUP(BDM803,$A$879:$F$2700,6,FALSE)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VLOOKUP(BDV803,$A$879:$F$2700,6,FALSE)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VLOOKUP(BEE803,$A$879:$F$2700,6,FALSE)</f>
        <v>655</v>
      </c>
      <c r="BEI803" s="179" t="s">
        <v>61</v>
      </c>
      <c r="BEJ803" s="10">
        <f>BEH803*1.5*BEG803</f>
        <v>982.5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VLOOKUP(BEN803,$A$879:$F$2700,6,FALSE)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VLOOKUP(BEW803,$A$879:$F$2700,6,FALSE)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VLOOKUP(BFF803,$A$879:$F$2700,6,FALSE)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VLOOKUP(BFO803,$A$879:$F$2700,6,FALSE)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VLOOKUP(BFX803,$A$879:$F$2700,6,FALSE)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VLOOKUP(BGG803,$A$879:$F$2700,6,FALSE)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VLOOKUP(BGP803,$A$879:$F$2700,6,FALSE)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VLOOKUP(BGY803,$A$879:$F$2700,6,FALSE)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VLOOKUP(B804,$A$879:$F$2700,6,FALSE)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VLOOKUP(K804,$A$879:$F$2700,6,FALSE)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VLOOKUP(T804,$A$879:$F$2700,6,FALSE)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VLOOKUP(AC804,$A$879:$F$2700,6,FALSE)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VLOOKUP(AL804,$A$879:$F$2700,6,FALSE)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VLOOKUP(AU804,$A$879:$F$2700,6,FALSE)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VLOOKUP(BD804,$A$879:$F$2700,6,FALSE)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VLOOKUP(BM804,$A$879:$F$2700,6,FALSE)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VLOOKUP(BV804,$A$879:$F$2700,6,FALSE)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VLOOKUP(CE804,$A$879:$F$2700,6,FALSE)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VLOOKUP(CN804,$A$879:$F$2700,6,FALSE)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VLOOKUP(CW804,$A$879:$F$2700,6,FALSE)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VLOOKUP(DF804,$A$879:$F$2700,6,FALSE)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VLOOKUP(DO804,$A$879:$F$2700,6,FALSE)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VLOOKUP(DX804,$A$879:$F$2700,6,FALSE)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VLOOKUP(EG804,$A$879:$F$2700,6,FALSE)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VLOOKUP(EP804,$A$879:$F$2700,6,FALSE)</f>
        <v>655</v>
      </c>
      <c r="ET804" s="179" t="s">
        <v>63</v>
      </c>
      <c r="EU804" s="10">
        <f>ES804*1.4</f>
        <v>916.99999999999989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VLOOKUP(EY804,$A$879:$F$2700,6,FALSE)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VLOOKUP(FH804,$A$879:$F$2700,6,FALSE)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VLOOKUP(FQ804,$A$879:$F$2700,6,FALSE)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VLOOKUP(FZ804,$A$879:$F$2700,6,FALSE)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VLOOKUP(GI804,$A$879:$F$2700,6,FALSE)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VLOOKUP(GR804,$A$879:$F$2700,6,FALSE)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VLOOKUP(HA804,$A$879:$F$2700,6,FALSE)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VLOOKUP(HJ804,$A$879:$F$2700,6,FALSE)</f>
        <v>650</v>
      </c>
      <c r="HN804" s="179" t="s">
        <v>63</v>
      </c>
      <c r="HO804" s="10">
        <f>HM804*1.4</f>
        <v>909.99999999999989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VLOOKUP(HS804,$A$879:$F$2700,6,FALSE)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VLOOKUP(IB804,$A$879:$F$2700,6,FALSE)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VLOOKUP(IK804,$A$879:$F$2700,6,FALSE)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VLOOKUP(IT804,$A$879:$F$2700,6,FALSE)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VLOOKUP(JC804,$A$879:$F$2700,6,FALSE)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VLOOKUP(JL804,$A$879:$F$2700,6,FALSE)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VLOOKUP(JU804,$A$879:$F$2700,6,FALSE)</f>
        <v>650</v>
      </c>
      <c r="JY804" s="179" t="s">
        <v>63</v>
      </c>
      <c r="JZ804" s="10">
        <f>JX804*1.4</f>
        <v>909.99999999999989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VLOOKUP(KD804,$A$879:$F$2700,6,FALSE)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VLOOKUP(KM804,$A$879:$F$2700,6,FALSE)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VLOOKUP(KV804,$A$879:$F$2700,6,FALSE)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VLOOKUP(LE804,$A$879:$F$2700,6,FALSE)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VLOOKUP(LN804,$A$879:$F$2700,6,FALSE)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VLOOKUP(LW804,$A$879:$F$2700,6,FALSE)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VLOOKUP(MF804,$A$879:$F$2700,6,FALSE)</f>
        <v>650</v>
      </c>
      <c r="MJ804" s="179" t="s">
        <v>63</v>
      </c>
      <c r="MK804" s="10">
        <f>MI804*1.4</f>
        <v>909.99999999999989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VLOOKUP(MO804,$A$879:$F$2700,6,FALSE)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VLOOKUP(MX804,$A$879:$F$2700,6,FALSE)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VLOOKUP(NG804,$A$879:$F$2700,6,FALSE)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VLOOKUP(NP804,$A$879:$F$2700,6,FALSE)</f>
        <v>510</v>
      </c>
      <c r="NT804" s="179" t="s">
        <v>63</v>
      </c>
      <c r="NU804" s="10">
        <f>NS804*1.4</f>
        <v>714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VLOOKUP(NY804,$A$879:$F$2700,6,FALSE)</f>
        <v>498</v>
      </c>
      <c r="OC804" s="179" t="s">
        <v>63</v>
      </c>
      <c r="OD804" s="10">
        <f>OB804*1.4</f>
        <v>697.19999999999993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VLOOKUP(OH804,$A$879:$F$2700,6,FALSE)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VLOOKUP(OQ804,$A$879:$F$2700,6,FALSE)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VLOOKUP(OZ804,$A$879:$F$2700,6,FALSE)</f>
        <v>285</v>
      </c>
      <c r="PD804" s="179" t="s">
        <v>63</v>
      </c>
      <c r="PE804" s="10">
        <f>PC804*1.4</f>
        <v>399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VLOOKUP(PI804,$A$879:$F$2700,6,FALSE)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VLOOKUP(PR804,$A$879:$F$2700,6,FALSE)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VLOOKUP(QA804,$A$879:$F$2700,6,FALSE)</f>
        <v>650</v>
      </c>
      <c r="QE804" s="179" t="s">
        <v>63</v>
      </c>
      <c r="QF804" s="10">
        <f>QD804*1.4</f>
        <v>909.99999999999989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VLOOKUP(QJ804,$A$879:$F$2700,6,FALSE)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VLOOKUP(QS804,$A$879:$F$2700,6,FALSE)</f>
        <v>498</v>
      </c>
      <c r="QW804" s="179" t="s">
        <v>63</v>
      </c>
      <c r="QX804" s="10">
        <f>QV804*1.4</f>
        <v>697.19999999999993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VLOOKUP(RB804,$A$879:$F$2700,6,FALSE)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VLOOKUP(RK804,$A$879:$F$2700,6,FALSE)</f>
        <v>498</v>
      </c>
      <c r="RO804" s="179" t="s">
        <v>63</v>
      </c>
      <c r="RP804" s="10">
        <f>RN804*1.4</f>
        <v>697.19999999999993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VLOOKUP(RT804,$A$879:$F$2700,6,FALSE)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VLOOKUP(SC804,$A$879:$F$2700,6,FALSE)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VLOOKUP(SL804,$A$879:$F$2700,6,FALSE)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VLOOKUP(SU804,$A$879:$F$2700,6,FALSE)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VLOOKUP(TD804,$A$879:$F$2700,6,FALSE)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VLOOKUP(TM804,$A$879:$F$2700,6,FALSE)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VLOOKUP(TV804,$A$879:$F$2700,6,FALSE)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VLOOKUP(UE804,$A$879:$F$2700,6,FALSE)</f>
        <v>568</v>
      </c>
      <c r="UI804" s="179" t="s">
        <v>63</v>
      </c>
      <c r="UJ804" s="10">
        <f>UH804*1.4</f>
        <v>795.19999999999993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VLOOKUP(UN804,$A$879:$F$2700,6,FALSE)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VLOOKUP(UW804,$A$879:$F$2700,6,FALSE)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VLOOKUP(VF804,$A$879:$F$2700,6,FALSE)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VLOOKUP(VO804,$A$879:$F$2700,6,FALSE)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VLOOKUP(VX804,$A$879:$F$2700,6,FALSE)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VLOOKUP(WG804,$A$879:$F$2700,6,FALSE)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VLOOKUP(WP804,$A$879:$F$2700,6,FALSE)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VLOOKUP(WY804,$A$879:$F$2700,6,FALSE)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70" t="s">
        <v>432</v>
      </c>
      <c r="XJ804" s="180"/>
      <c r="XK804" s="180">
        <f>VLOOKUP(XH804,$A$879:$F$2700,6,FALSE)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VLOOKUP(XQ804,$A$879:$F$2700,6,FALSE)</f>
        <v>510</v>
      </c>
      <c r="XU804" s="179" t="s">
        <v>63</v>
      </c>
      <c r="XV804" s="10">
        <f>XT804*1.4</f>
        <v>714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VLOOKUP(XZ804,$A$879:$F$2700,6,FALSE)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60" t="s">
        <v>1709</v>
      </c>
      <c r="YK804" s="180"/>
      <c r="YL804" s="180">
        <f>VLOOKUP(YI804,$A$879:$F$2700,6,FALSE)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VLOOKUP(YR804,$A$879:$F$2700,6,FALSE)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VLOOKUP(ZA804,$A$879:$F$2700,6,FALSE)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60" t="s">
        <v>466</v>
      </c>
      <c r="ZL804" s="180"/>
      <c r="ZM804" s="180">
        <f>VLOOKUP(ZJ804,$A$879:$F$2700,6,FALSE)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60" t="s">
        <v>1018</v>
      </c>
      <c r="ZU804" s="180"/>
      <c r="ZV804" s="180">
        <f>VLOOKUP(ZS804,$A$879:$F$2700,6,FALSE)</f>
        <v>650</v>
      </c>
      <c r="ZW804" s="179" t="s">
        <v>63</v>
      </c>
      <c r="ZX804" s="10">
        <f>ZV804*1.4</f>
        <v>909.99999999999989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VLOOKUP(AAB804,$A$879:$F$2700,6,FALSE)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VLOOKUP(AAK804,$A$879:$F$2700,6,FALSE)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VLOOKUP(AAT804,$A$879:$F$2700,6,FALSE)</f>
        <v>655</v>
      </c>
      <c r="AAX804" s="179" t="s">
        <v>63</v>
      </c>
      <c r="AAY804" s="10">
        <f>AAW804*1.4</f>
        <v>916.99999999999989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VLOOKUP(ABC804,$A$879:$F$2700,6,FALSE)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VLOOKUP(ABL804,$A$879:$F$2700,6,FALSE)</f>
        <v>655</v>
      </c>
      <c r="ABP804" s="179" t="s">
        <v>63</v>
      </c>
      <c r="ABQ804" s="10">
        <f>ABO804*1.4</f>
        <v>916.99999999999989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VLOOKUP(ABU804,$A$879:$F$2700,6,FALSE)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VLOOKUP(ACD804,$A$879:$F$2700,6,FALSE)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VLOOKUP(ACM804,$A$879:$F$2700,6,FALSE)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VLOOKUP(ACV804,$A$879:$F$2700,6,FALSE)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VLOOKUP(ADE804,$A$879:$F$2700,6,FALSE)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VLOOKUP(ADN804,$A$879:$F$2700,6,FALSE)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VLOOKUP(ADW804,$A$879:$F$2700,6,FALSE)</f>
        <v>498</v>
      </c>
      <c r="AEA804" s="179" t="s">
        <v>63</v>
      </c>
      <c r="AEB804" s="10">
        <f>ADZ804*1.4</f>
        <v>697.19999999999993</v>
      </c>
      <c r="AED804" s="239"/>
      <c r="AEE804" s="179" t="s">
        <v>71</v>
      </c>
      <c r="AEF804" s="75" t="s">
        <v>183</v>
      </c>
      <c r="AEH804" s="180"/>
      <c r="AEI804" s="180" t="e">
        <f>VLOOKUP(AEF804,$A$879:$F$2700,6,FALSE)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VLOOKUP(AEO804,$A$879:$F$2700,6,FALSE)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VLOOKUP(AEX804,$A$879:$F$2700,6,FALSE)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VLOOKUP(AFG804,$A$879:$F$2700,6,FALSE)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VLOOKUP(AFP804,$A$879:$F$2700,6,FALSE)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VLOOKUP(AFY804,$A$879:$F$2700,6,FALSE)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VLOOKUP(AGH804,$A$879:$F$2700,6,FALSE)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VLOOKUP(AGQ804,$A$879:$F$2700,6,FALSE)</f>
        <v>650</v>
      </c>
      <c r="AGU804" s="179" t="s">
        <v>63</v>
      </c>
      <c r="AGV804" s="10">
        <f>AGT804*1.4</f>
        <v>909.99999999999989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VLOOKUP(AGZ804,$A$879:$F$2700,6,FALSE)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VLOOKUP(AHI804,$A$879:$F$2700,6,FALSE)</f>
        <v>568</v>
      </c>
      <c r="AHM804" s="179" t="s">
        <v>63</v>
      </c>
      <c r="AHN804" s="10">
        <f>AHL804*1.4</f>
        <v>795.19999999999993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VLOOKUP(AHR804,$A$879:$F$2700,6,FALSE)</f>
        <v>498</v>
      </c>
      <c r="AHV804" s="179" t="s">
        <v>63</v>
      </c>
      <c r="AHW804" s="10">
        <f>AHU804*1.4</f>
        <v>697.19999999999993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VLOOKUP(AIA804,$A$879:$F$2700,6,FALSE)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VLOOKUP(AIJ804,$A$879:$F$2700,6,FALSE)</f>
        <v>498</v>
      </c>
      <c r="AIN804" s="179" t="s">
        <v>63</v>
      </c>
      <c r="AIO804" s="10">
        <f>AIM804*1.4</f>
        <v>697.19999999999993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VLOOKUP(AIS804,$A$879:$F$2700,6,FALSE)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VLOOKUP(AJB804,$A$879:$F$2700,6,FALSE)</f>
        <v>650</v>
      </c>
      <c r="AJF804" s="179" t="s">
        <v>63</v>
      </c>
      <c r="AJG804" s="10">
        <f>AJE804*1.4</f>
        <v>909.99999999999989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VLOOKUP(AJK804,$A$879:$F$2700,6,FALSE)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VLOOKUP(AJT804,$A$879:$F$2700,6,FALSE)</f>
        <v>655</v>
      </c>
      <c r="AJX804" s="179" t="s">
        <v>63</v>
      </c>
      <c r="AJY804" s="10">
        <f>AJW804*1.4</f>
        <v>916.99999999999989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VLOOKUP(AKC804,$A$879:$F$2700,6,FALSE)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VLOOKUP(AKL804,$A$879:$F$2700,6,FALSE)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VLOOKUP(AKU804,$A$879:$F$2700,6,FALSE)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VLOOKUP(ALD804,$A$879:$F$2700,6,FALSE)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VLOOKUP(ALM804,$A$879:$F$2700,6,FALSE)</f>
        <v>650</v>
      </c>
      <c r="ALQ804" s="179" t="s">
        <v>63</v>
      </c>
      <c r="ALR804" s="10">
        <f>ALP804*1.4</f>
        <v>909.99999999999989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VLOOKUP(ALV804,$A$879:$F$2700,6,FALSE)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VLOOKUP(AME804,$A$879:$F$2700,6,FALSE)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VLOOKUP(AMN804,$A$879:$F$2700,6,FALSE)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VLOOKUP(AMW804,$A$879:$F$2700,6,FALSE)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VLOOKUP(ANF804,$A$879:$F$2700,6,FALSE)</f>
        <v>655</v>
      </c>
      <c r="ANJ804" s="179" t="s">
        <v>63</v>
      </c>
      <c r="ANK804" s="10">
        <f>ANI804*1.4</f>
        <v>916.99999999999989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VLOOKUP(ANO804,$A$879:$F$2700,6,FALSE)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VLOOKUP(ANX804,$A$879:$F$2700,6,FALSE)</f>
        <v>498</v>
      </c>
      <c r="AOB804" s="179" t="s">
        <v>63</v>
      </c>
      <c r="AOC804" s="10">
        <f>AOA804*1.4</f>
        <v>697.19999999999993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VLOOKUP(AOG804,$A$879:$F$2700,6,FALSE)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VLOOKUP(AOP804,$A$879:$F$2700,6,FALSE)</f>
        <v>498</v>
      </c>
      <c r="AOT804" s="179" t="s">
        <v>63</v>
      </c>
      <c r="AOU804" s="10">
        <f>AOS804*1.4</f>
        <v>697.19999999999993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VLOOKUP(AOY804,$A$879:$F$2700,6,FALSE)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VLOOKUP(APH804,$A$879:$F$2700,6,FALSE)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VLOOKUP(APQ804,$A$879:$F$2700,6,FALSE)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VLOOKUP(APZ804,$A$879:$F$2700,6,FALSE)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VLOOKUP(AQI804,$A$879:$F$2700,6,FALSE)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VLOOKUP(AQR804,$A$879:$F$2700,6,FALSE)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VLOOKUP(ARA804,$A$879:$F$2700,6,FALSE)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VLOOKUP(ARJ804,$A$879:$F$2700,6,FALSE)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VLOOKUP(ARS804,$A$879:$F$2700,6,FALSE)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VLOOKUP(ASB804,$A$879:$F$2700,6,FALSE)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VLOOKUP(ASK804,$A$879:$F$2700,6,FALSE)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VLOOKUP(AST804,$A$879:$F$2700,6,FALSE)</f>
        <v>510</v>
      </c>
      <c r="ASX804" s="179" t="s">
        <v>63</v>
      </c>
      <c r="ASY804" s="10">
        <f>ASW804*1.4</f>
        <v>714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VLOOKUP(ATC804,$A$879:$F$2700,6,FALSE)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VLOOKUP(ATL804,$A$879:$F$2700,6,FALSE)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VLOOKUP(ATU804,$A$879:$F$2700,6,FALSE)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VLOOKUP(AUD804,$A$879:$F$2700,6,FALSE)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VLOOKUP(AUM804,$A$879:$F$2700,6,FALSE)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VLOOKUP(AUV804,$A$879:$F$2700,6,FALSE)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VLOOKUP(AVE804,$A$879:$F$2700,6,FALSE)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VLOOKUP(AVN804,$A$879:$F$2700,6,FALSE)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VLOOKUP(AVW804,$A$879:$F$2700,6,FALSE)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VLOOKUP(AWF804,$A$879:$F$2700,6,FALSE)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VLOOKUP(AWO804,$A$879:$F$2700,6,FALSE)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VLOOKUP(AWX804,$A$879:$F$2700,6,FALSE)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VLOOKUP(AXG804,$A$879:$F$2700,6,FALSE)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VLOOKUP(AXP804,$A$879:$F$2700,6,FALSE)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VLOOKUP(AXY804,$A$879:$F$2700,6,FALSE)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VLOOKUP(AYH804,$A$879:$F$2700,6,FALSE)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VLOOKUP(AYQ804,$A$879:$F$2700,6,FALSE)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VLOOKUP(AYZ804,$A$879:$F$2700,6,FALSE)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VLOOKUP(AZI804,$A$879:$F$2700,6,FALSE)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VLOOKUP(AZR804,$A$879:$F$2700,6,FALSE)</f>
        <v>285</v>
      </c>
      <c r="AZV804" s="179" t="s">
        <v>63</v>
      </c>
      <c r="AZW804" s="10">
        <f>AZU804*1.4</f>
        <v>399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VLOOKUP(BAA804,$A$879:$F$2700,6,FALSE)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VLOOKUP(BAJ804,$A$879:$F$2700,6,FALSE)</f>
        <v>655</v>
      </c>
      <c r="BAN804" s="179" t="s">
        <v>63</v>
      </c>
      <c r="BAO804" s="10">
        <f>BAM804*1.4</f>
        <v>916.99999999999989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VLOOKUP(BAS804,$A$879:$F$2700,6,FALSE)</f>
        <v>650</v>
      </c>
      <c r="BAW804" s="179" t="s">
        <v>63</v>
      </c>
      <c r="BAX804" s="10">
        <f>BAV804*1.4</f>
        <v>909.99999999999989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VLOOKUP(BBB804,$A$879:$F$2700,6,FALSE)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VLOOKUP(BBK804,$A$879:$F$2700,6,FALSE)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VLOOKUP(BBT804,$A$879:$F$2700,6,FALSE)</f>
        <v>650</v>
      </c>
      <c r="BBX804" s="179" t="s">
        <v>63</v>
      </c>
      <c r="BBY804" s="10">
        <f>BBW804*1.4</f>
        <v>909.99999999999989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VLOOKUP(BCC804,$A$879:$F$2700,6,FALSE)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VLOOKUP(BCL804,$A$879:$F$2700,6,FALSE)</f>
        <v>655</v>
      </c>
      <c r="BCP804" s="179" t="s">
        <v>63</v>
      </c>
      <c r="BCQ804" s="10">
        <f>BCO804*1.4</f>
        <v>916.99999999999989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VLOOKUP(BCU804,$A$879:$F$2700,6,FALSE)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VLOOKUP(BDD804,$A$879:$F$2700,6,FALSE)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VLOOKUP(BDM804,$A$879:$F$2700,6,FALSE)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VLOOKUP(BDV804,$A$879:$F$2700,6,FALSE)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VLOOKUP(BEE804,$A$879:$F$2700,6,FALSE)</f>
        <v>498</v>
      </c>
      <c r="BEI804" s="179" t="s">
        <v>63</v>
      </c>
      <c r="BEJ804" s="10">
        <f>BEH804*1.4</f>
        <v>697.19999999999993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VLOOKUP(BEN804,$A$879:$F$2700,6,FALSE)</f>
        <v>510</v>
      </c>
      <c r="BER804" s="179" t="s">
        <v>63</v>
      </c>
      <c r="BES804" s="10">
        <f>BEQ804*1.4</f>
        <v>714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VLOOKUP(BEW804,$A$879:$F$2700,6,FALSE)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VLOOKUP(BFF804,$A$879:$F$2700,6,FALSE)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VLOOKUP(BFO804,$A$879:$F$2700,6,FALSE)</f>
        <v>650</v>
      </c>
      <c r="BFS804" s="179" t="s">
        <v>63</v>
      </c>
      <c r="BFT804" s="10">
        <f>BFR804*1.4</f>
        <v>909.99999999999989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VLOOKUP(BFX804,$A$879:$F$2700,6,FALSE)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VLOOKUP(BGG804,$A$879:$F$2700,6,FALSE)</f>
        <v>510</v>
      </c>
      <c r="BGK804" s="179" t="s">
        <v>63</v>
      </c>
      <c r="BGL804" s="10">
        <f>BGJ804*1.4</f>
        <v>714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VLOOKUP(BGP804,$A$879:$F$2700,6,FALSE)</f>
        <v>650</v>
      </c>
      <c r="BGT804" s="179" t="s">
        <v>63</v>
      </c>
      <c r="BGU804" s="10">
        <f>BGS804*1.4</f>
        <v>909.99999999999989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VLOOKUP(BGY804,$A$879:$F$2700,6,FALSE)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VLOOKUP(B805,$A$879:$F$2700,6,FALSE)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VLOOKUP(K805,$A$879:$F$2700,6,FALSE)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VLOOKUP(T805,$A$879:$F$2700,6,FALSE)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VLOOKUP(AC805,$A$879:$F$2700,6,FALSE)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VLOOKUP(AL805,$A$879:$F$2700,6,FALSE)</f>
        <v>650</v>
      </c>
      <c r="AP805" s="179" t="s">
        <v>65</v>
      </c>
      <c r="AQ805" s="10">
        <f>AO805*1.3</f>
        <v>845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VLOOKUP(AU805,$A$879:$F$2700,6,FALSE)</f>
        <v>655</v>
      </c>
      <c r="AY805" s="179" t="s">
        <v>65</v>
      </c>
      <c r="AZ805" s="10">
        <f>AX805*1.3</f>
        <v>851.5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VLOOKUP(BD805,$A$879:$F$2700,6,FALSE)</f>
        <v>650</v>
      </c>
      <c r="BH805" s="179" t="s">
        <v>65</v>
      </c>
      <c r="BI805" s="10">
        <f>BG805*1.3</f>
        <v>845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VLOOKUP(BM805,$A$879:$F$2700,6,FALSE)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VLOOKUP(BV805,$A$879:$F$2700,6,FALSE)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VLOOKUP(CE805,$A$879:$F$2700,6,FALSE)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VLOOKUP(CN805,$A$879:$F$2700,6,FALSE)</f>
        <v>650</v>
      </c>
      <c r="CR805" s="179" t="s">
        <v>65</v>
      </c>
      <c r="CS805" s="10">
        <f>CQ805*1.3</f>
        <v>845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VLOOKUP(CW805,$A$879:$F$2700,6,FALSE)</f>
        <v>650</v>
      </c>
      <c r="DA805" s="179" t="s">
        <v>65</v>
      </c>
      <c r="DB805" s="10">
        <f>CZ805*1.3</f>
        <v>845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VLOOKUP(DF805,$A$879:$F$2700,6,FALSE)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VLOOKUP(DO805,$A$879:$F$2700,6,FALSE)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VLOOKUP(DX805,$A$879:$F$2700,6,FALSE)</f>
        <v>650</v>
      </c>
      <c r="EB805" s="179" t="s">
        <v>65</v>
      </c>
      <c r="EC805" s="10">
        <f>EA805*1.3</f>
        <v>845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VLOOKUP(EG805,$A$879:$F$2700,6,FALSE)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VLOOKUP(EP805,$A$879:$F$2700,6,FALSE)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VLOOKUP(EY805,$A$879:$F$2700,6,FALSE)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VLOOKUP(FH805,$A$879:$F$2700,6,FALSE)</f>
        <v>650</v>
      </c>
      <c r="FL805" s="179" t="s">
        <v>65</v>
      </c>
      <c r="FM805" s="10">
        <f>FK805*1.3</f>
        <v>845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VLOOKUP(FQ805,$A$879:$F$2700,6,FALSE)</f>
        <v>650</v>
      </c>
      <c r="FU805" s="179" t="s">
        <v>65</v>
      </c>
      <c r="FV805" s="10">
        <f>FT805*1.3</f>
        <v>845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VLOOKUP(FZ805,$A$879:$F$2700,6,FALSE)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VLOOKUP(GI805,$A$879:$F$2700,6,FALSE)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VLOOKUP(GR805,$A$879:$F$2700,6,FALSE)</f>
        <v>650</v>
      </c>
      <c r="GV805" s="179" t="s">
        <v>65</v>
      </c>
      <c r="GW805" s="10">
        <f>GU805*1.3</f>
        <v>845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VLOOKUP(HA805,$A$879:$F$2700,6,FALSE)</f>
        <v>655</v>
      </c>
      <c r="HE805" s="179" t="s">
        <v>65</v>
      </c>
      <c r="HF805" s="10">
        <f>HD805*1.3</f>
        <v>851.5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VLOOKUP(HJ805,$A$879:$F$2700,6,FALSE)</f>
        <v>498</v>
      </c>
      <c r="HN805" s="179" t="s">
        <v>65</v>
      </c>
      <c r="HO805" s="10">
        <f>HM805*1.3</f>
        <v>647.4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VLOOKUP(HS805,$A$879:$F$2700,6,FALSE)</f>
        <v>655</v>
      </c>
      <c r="HW805" s="179" t="s">
        <v>65</v>
      </c>
      <c r="HX805" s="10">
        <f>HV805*1.3</f>
        <v>851.5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VLOOKUP(IB805,$A$879:$F$2700,6,FALSE)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VLOOKUP(IK805,$A$879:$F$2700,6,FALSE)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VLOOKUP(IT805,$A$879:$F$2700,6,FALSE)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VLOOKUP(JC805,$A$879:$F$2700,6,FALSE)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VLOOKUP(JL805,$A$879:$F$2700,6,FALSE)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VLOOKUP(JU805,$A$879:$F$2700,6,FALSE)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VLOOKUP(KD805,$A$879:$F$2700,6,FALSE)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VLOOKUP(KM805,$A$879:$F$2700,6,FALSE)</f>
        <v>498</v>
      </c>
      <c r="KQ805" s="179" t="s">
        <v>65</v>
      </c>
      <c r="KR805" s="10">
        <f>KP805*1.3</f>
        <v>647.4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VLOOKUP(KV805,$A$879:$F$2700,6,FALSE)</f>
        <v>498</v>
      </c>
      <c r="KZ805" s="179" t="s">
        <v>65</v>
      </c>
      <c r="LA805" s="10">
        <f>KY805*1.3</f>
        <v>647.4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VLOOKUP(LE805,$A$879:$F$2700,6,FALSE)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VLOOKUP(LN805,$A$879:$F$2700,6,FALSE)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VLOOKUP(LW805,$A$879:$F$2700,6,FALSE)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VLOOKUP(MF805,$A$879:$F$2700,6,FALSE)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VLOOKUP(MO805,$A$879:$F$2700,6,FALSE)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VLOOKUP(MX805,$A$879:$F$2700,6,FALSE)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VLOOKUP(NG805,$A$879:$F$2700,6,FALSE)</f>
        <v>650</v>
      </c>
      <c r="NK805" s="179" t="s">
        <v>65</v>
      </c>
      <c r="NL805" s="10">
        <f>NJ805*1.3</f>
        <v>845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VLOOKUP(NP805,$A$879:$F$2700,6,FALSE)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VLOOKUP(NY805,$A$879:$F$2700,6,FALSE)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VLOOKUP(OH805,$A$879:$F$2700,6,FALSE)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VLOOKUP(OQ805,$A$879:$F$2700,6,FALSE)</f>
        <v>510</v>
      </c>
      <c r="OU805" s="179" t="s">
        <v>65</v>
      </c>
      <c r="OV805" s="10">
        <f>OT805*1.3</f>
        <v>663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VLOOKUP(OZ805,$A$879:$F$2700,6,FALSE)</f>
        <v>498</v>
      </c>
      <c r="PD805" s="179" t="s">
        <v>65</v>
      </c>
      <c r="PE805" s="10">
        <f>PC805*1.3</f>
        <v>647.4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VLOOKUP(PI805,$A$879:$F$2700,6,FALSE)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VLOOKUP(PR805,$A$879:$F$2700,6,FALSE)</f>
        <v>498</v>
      </c>
      <c r="PV805" s="179" t="s">
        <v>65</v>
      </c>
      <c r="PW805" s="10">
        <f>PU805*1.3</f>
        <v>647.4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VLOOKUP(QA805,$A$879:$F$2700,6,FALSE)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VLOOKUP(QJ805,$A$879:$F$2700,6,FALSE)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VLOOKUP(QS805,$A$879:$F$2700,6,FALSE)</f>
        <v>650</v>
      </c>
      <c r="QW805" s="179" t="s">
        <v>65</v>
      </c>
      <c r="QX805" s="10">
        <f>QV805*1.3</f>
        <v>845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VLOOKUP(RB805,$A$879:$F$2700,6,FALSE)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VLOOKUP(RK805,$A$879:$F$2700,6,FALSE)</f>
        <v>568</v>
      </c>
      <c r="RO805" s="179" t="s">
        <v>65</v>
      </c>
      <c r="RP805" s="10">
        <f>RN805*1.3</f>
        <v>738.4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VLOOKUP(RT805,$A$879:$F$2700,6,FALSE)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VLOOKUP(SC805,$A$879:$F$2700,6,FALSE)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VLOOKUP(SL805,$A$879:$F$2700,6,FALSE)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VLOOKUP(SU805,$A$879:$F$2700,6,FALSE)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VLOOKUP(TD805,$A$879:$F$2700,6,FALSE)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VLOOKUP(TM805,$A$879:$F$2700,6,FALSE)</f>
        <v>568</v>
      </c>
      <c r="TQ805" s="179" t="s">
        <v>65</v>
      </c>
      <c r="TR805" s="10">
        <f>TP805*1.3</f>
        <v>738.4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VLOOKUP(TV805,$A$879:$F$2700,6,FALSE)</f>
        <v>285</v>
      </c>
      <c r="TZ805" s="179" t="s">
        <v>65</v>
      </c>
      <c r="UA805" s="10">
        <f>TY805*1.3</f>
        <v>370.5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VLOOKUP(UE805,$A$879:$F$2700,6,FALSE)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VLOOKUP(UN805,$A$879:$F$2700,6,FALSE)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VLOOKUP(UW805,$A$879:$F$2700,6,FALSE)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VLOOKUP(VF805,$A$879:$F$2700,6,FALSE)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VLOOKUP(VO805,$A$879:$F$2700,6,FALSE)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VLOOKUP(VX805,$A$879:$F$2700,6,FALSE)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VLOOKUP(WG805,$A$879:$F$2700,6,FALSE)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VLOOKUP(WP805,$A$879:$F$2700,6,FALSE)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VLOOKUP(WY805,$A$879:$F$2700,6,FALSE)</f>
        <v>655</v>
      </c>
      <c r="XC805" s="179" t="s">
        <v>65</v>
      </c>
      <c r="XD805" s="10">
        <f>XB805*1.3</f>
        <v>851.5</v>
      </c>
      <c r="XF805" s="239"/>
      <c r="XG805" s="179" t="s">
        <v>72</v>
      </c>
      <c r="XH805" s="370" t="s">
        <v>466</v>
      </c>
      <c r="XJ805" s="180"/>
      <c r="XK805" s="180">
        <f>VLOOKUP(XH805,$A$879:$F$2700,6,FALSE)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60" t="s">
        <v>1705</v>
      </c>
      <c r="XS805" s="180"/>
      <c r="XT805" s="180">
        <f>VLOOKUP(XQ805,$A$879:$F$2700,6,FALSE)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VLOOKUP(XZ805,$A$879:$F$2700,6,FALSE)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60" t="s">
        <v>1705</v>
      </c>
      <c r="YK805" s="180"/>
      <c r="YL805" s="180">
        <f>VLOOKUP(YI805,$A$879:$F$2700,6,FALSE)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VLOOKUP(YR805,$A$879:$F$2700,6,FALSE)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VLOOKUP(ZA805,$A$879:$F$2700,6,FALSE)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60" t="s">
        <v>1709</v>
      </c>
      <c r="ZL805" s="180"/>
      <c r="ZM805" s="180">
        <f>VLOOKUP(ZJ805,$A$879:$F$2700,6,FALSE)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VLOOKUP(ZS805,$A$879:$F$2700,6,FALSE)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VLOOKUP(AAB805,$A$879:$F$2700,6,FALSE)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VLOOKUP(AAK805,$A$879:$F$2700,6,FALSE)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VLOOKUP(AAT805,$A$879:$F$2700,6,FALSE)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VLOOKUP(ABC805,$A$879:$F$2700,6,FALSE)</f>
        <v>510</v>
      </c>
      <c r="ABG805" s="179" t="s">
        <v>65</v>
      </c>
      <c r="ABH805" s="10">
        <f>ABF805*1.3</f>
        <v>663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VLOOKUP(ABL805,$A$879:$F$2700,6,FALSE)</f>
        <v>498</v>
      </c>
      <c r="ABP805" s="179" t="s">
        <v>65</v>
      </c>
      <c r="ABQ805" s="10">
        <f>ABO805*1.3</f>
        <v>647.4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VLOOKUP(ABU805,$A$879:$F$2700,6,FALSE)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VLOOKUP(ACD805,$A$879:$F$2700,6,FALSE)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VLOOKUP(ACM805,$A$879:$F$2700,6,FALSE)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VLOOKUP(ACV805,$A$879:$F$2700,6,FALSE)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VLOOKUP(ADE805,$A$879:$F$2700,6,FALSE)</f>
        <v>510</v>
      </c>
      <c r="ADI805" s="179" t="s">
        <v>65</v>
      </c>
      <c r="ADJ805" s="10">
        <f>ADH805*1.3</f>
        <v>663</v>
      </c>
      <c r="ADL805" s="239"/>
      <c r="ADM805" s="179" t="s">
        <v>72</v>
      </c>
      <c r="ADN805" s="75" t="s">
        <v>183</v>
      </c>
      <c r="ADP805" s="180"/>
      <c r="ADQ805" s="180" t="e">
        <f>VLOOKUP(ADN805,$A$879:$F$2700,6,FALSE)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VLOOKUP(ADW805,$A$879:$F$2700,6,FALSE)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VLOOKUP(AEF805,$A$879:$F$2700,6,FALSE)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VLOOKUP(AEO805,$A$879:$F$2700,6,FALSE)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VLOOKUP(AEX805,$A$879:$F$2700,6,FALSE)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VLOOKUP(AFG805,$A$879:$F$2700,6,FALSE)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VLOOKUP(AFP805,$A$879:$F$2700,6,FALSE)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VLOOKUP(AFY805,$A$879:$F$2700,6,FALSE)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VLOOKUP(AGH805,$A$879:$F$2700,6,FALSE)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VLOOKUP(AGQ805,$A$879:$F$2700,6,FALSE)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VLOOKUP(AGZ805,$A$879:$F$2700,6,FALSE)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VLOOKUP(AHI805,$A$879:$F$2700,6,FALSE)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VLOOKUP(AHR805,$A$879:$F$2700,6,FALSE)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VLOOKUP(AIA805,$A$879:$F$2700,6,FALSE)</f>
        <v>650</v>
      </c>
      <c r="AIE805" s="179" t="s">
        <v>65</v>
      </c>
      <c r="AIF805" s="10">
        <f>AID805*1.3</f>
        <v>845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VLOOKUP(AIJ805,$A$879:$F$2700,6,FALSE)</f>
        <v>650</v>
      </c>
      <c r="AIN805" s="179" t="s">
        <v>65</v>
      </c>
      <c r="AIO805" s="10">
        <f>AIM805*1.3</f>
        <v>845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VLOOKUP(AIS805,$A$879:$F$2700,6,FALSE)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VLOOKUP(AJB805,$A$879:$F$2700,6,FALSE)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VLOOKUP(AJK805,$A$879:$F$2700,6,FALSE)</f>
        <v>655</v>
      </c>
      <c r="AJO805" s="179" t="s">
        <v>65</v>
      </c>
      <c r="AJP805" s="10">
        <f>AJN805*1.3</f>
        <v>851.5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VLOOKUP(AJT805,$A$879:$F$2700,6,FALSE)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VLOOKUP(AKC805,$A$879:$F$2700,6,FALSE)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VLOOKUP(AKL805,$A$879:$F$2700,6,FALSE)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VLOOKUP(AKU805,$A$879:$F$2700,6,FALSE)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VLOOKUP(ALD805,$A$879:$F$2700,6,FALSE)</f>
        <v>650</v>
      </c>
      <c r="ALH805" s="179" t="s">
        <v>65</v>
      </c>
      <c r="ALI805" s="10">
        <f>ALG805*1.3</f>
        <v>845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VLOOKUP(ALM805,$A$879:$F$2700,6,FALSE)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VLOOKUP(ALV805,$A$879:$F$2700,6,FALSE)</f>
        <v>498</v>
      </c>
      <c r="ALZ805" s="179" t="s">
        <v>65</v>
      </c>
      <c r="AMA805" s="10">
        <f>ALY805*1.3</f>
        <v>647.4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VLOOKUP(AME805,$A$879:$F$2700,6,FALSE)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VLOOKUP(AMN805,$A$879:$F$2700,6,FALSE)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VLOOKUP(AMW805,$A$879:$F$2700,6,FALSE)</f>
        <v>498</v>
      </c>
      <c r="ANA805" s="179" t="s">
        <v>65</v>
      </c>
      <c r="ANB805" s="10">
        <f>AMZ805*1.3</f>
        <v>647.4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VLOOKUP(ANF805,$A$879:$F$2700,6,FALSE)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VLOOKUP(ANO805,$A$879:$F$2700,6,FALSE)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VLOOKUP(ANX805,$A$879:$F$2700,6,FALSE)</f>
        <v>655</v>
      </c>
      <c r="AOB805" s="179" t="s">
        <v>65</v>
      </c>
      <c r="AOC805" s="10">
        <f>AOA805*1.3</f>
        <v>851.5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VLOOKUP(AOG805,$A$879:$F$2700,6,FALSE)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VLOOKUP(AOP805,$A$879:$F$2700,6,FALSE)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VLOOKUP(AOY805,$A$879:$F$2700,6,FALSE)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VLOOKUP(APH805,$A$879:$F$2700,6,FALSE)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VLOOKUP(APQ805,$A$879:$F$2700,6,FALSE)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VLOOKUP(APZ805,$A$879:$F$2700,6,FALSE)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VLOOKUP(AQI805,$A$879:$F$2700,6,FALSE)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VLOOKUP(AQR805,$A$879:$F$2700,6,FALSE)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VLOOKUP(ARA805,$A$879:$F$2700,6,FALSE)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VLOOKUP(ARJ805,$A$879:$F$2700,6,FALSE)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VLOOKUP(ARS805,$A$879:$F$2700,6,FALSE)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VLOOKUP(ASB805,$A$879:$F$2700,6,FALSE)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VLOOKUP(ASK805,$A$879:$F$2700,6,FALSE)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VLOOKUP(AST805,$A$879:$F$2700,6,FALSE)</f>
        <v>568</v>
      </c>
      <c r="ASX805" s="179" t="s">
        <v>65</v>
      </c>
      <c r="ASY805" s="10">
        <f>ASW805*1.3</f>
        <v>738.4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VLOOKUP(ATC805,$A$879:$F$2700,6,FALSE)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VLOOKUP(ATL805,$A$879:$F$2700,6,FALSE)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VLOOKUP(ATU805,$A$879:$F$2700,6,FALSE)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VLOOKUP(AUD805,$A$879:$F$2700,6,FALSE)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VLOOKUP(AUM805,$A$879:$F$2700,6,FALSE)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VLOOKUP(AUV805,$A$879:$F$2700,6,FALSE)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VLOOKUP(AVE805,$A$879:$F$2700,6,FALSE)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VLOOKUP(AVN805,$A$879:$F$2700,6,FALSE)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VLOOKUP(AVW805,$A$879:$F$2700,6,FALSE)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VLOOKUP(AWF805,$A$879:$F$2700,6,FALSE)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VLOOKUP(AWO805,$A$879:$F$2700,6,FALSE)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VLOOKUP(AWX805,$A$879:$F$2700,6,FALSE)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VLOOKUP(AXG805,$A$879:$F$2700,6,FALSE)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VLOOKUP(AXP805,$A$879:$F$2700,6,FALSE)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VLOOKUP(AXY805,$A$879:$F$2700,6,FALSE)</f>
        <v>655</v>
      </c>
      <c r="AYC805" s="179" t="s">
        <v>65</v>
      </c>
      <c r="AYD805" s="10">
        <f>AYB805*1.3</f>
        <v>851.5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VLOOKUP(AYH805,$A$879:$F$2700,6,FALSE)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VLOOKUP(AYQ805,$A$879:$F$2700,6,FALSE)</f>
        <v>498</v>
      </c>
      <c r="AYU805" s="179" t="s">
        <v>65</v>
      </c>
      <c r="AYV805" s="10">
        <f>AYT805*1.3</f>
        <v>647.4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VLOOKUP(AYZ805,$A$879:$F$2700,6,FALSE)</f>
        <v>498</v>
      </c>
      <c r="AZD805" s="179" t="s">
        <v>65</v>
      </c>
      <c r="AZE805" s="10">
        <f>AZC805*1.3</f>
        <v>647.4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VLOOKUP(AZI805,$A$879:$F$2700,6,FALSE)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VLOOKUP(AZR805,$A$879:$F$2700,6,FALSE)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VLOOKUP(BAA805,$A$879:$F$2700,6,FALSE)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VLOOKUP(BAJ805,$A$879:$F$2700,6,FALSE)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VLOOKUP(BAS805,$A$879:$F$2700,6,FALSE)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VLOOKUP(BBB805,$A$879:$F$2700,6,FALSE)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VLOOKUP(BBK805,$A$879:$F$2700,6,FALSE)</f>
        <v>650</v>
      </c>
      <c r="BBO805" s="179" t="s">
        <v>65</v>
      </c>
      <c r="BBP805" s="10">
        <f>BBN805*1.3</f>
        <v>845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VLOOKUP(BBT805,$A$879:$F$2700,6,FALSE)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VLOOKUP(BCC805,$A$879:$F$2700,6,FALSE)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VLOOKUP(BCL805,$A$879:$F$2700,6,FALSE)</f>
        <v>285</v>
      </c>
      <c r="BCP805" s="179" t="s">
        <v>65</v>
      </c>
      <c r="BCQ805" s="10">
        <f>BCO805*1.3</f>
        <v>370.5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VLOOKUP(BCU805,$A$879:$F$2700,6,FALSE)</f>
        <v>498</v>
      </c>
      <c r="BCY805" s="179" t="s">
        <v>65</v>
      </c>
      <c r="BCZ805" s="10">
        <f>BCX805*1.3</f>
        <v>647.4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VLOOKUP(BDD805,$A$879:$F$2700,6,FALSE)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VLOOKUP(BDM805,$A$879:$F$2700,6,FALSE)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VLOOKUP(BDV805,$A$879:$F$2700,6,FALSE)</f>
        <v>510</v>
      </c>
      <c r="BDZ805" s="179" t="s">
        <v>65</v>
      </c>
      <c r="BEA805" s="10">
        <f>BDY805*1.3</f>
        <v>663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VLOOKUP(BEE805,$A$879:$F$2700,6,FALSE)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VLOOKUP(BEN805,$A$879:$F$2700,6,FALSE)</f>
        <v>568</v>
      </c>
      <c r="BER805" s="179" t="s">
        <v>65</v>
      </c>
      <c r="BES805" s="10">
        <f>BEQ805*1.3</f>
        <v>738.4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VLOOKUP(BEW805,$A$879:$F$2700,6,FALSE)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VLOOKUP(BFF805,$A$879:$F$2700,6,FALSE)</f>
        <v>498</v>
      </c>
      <c r="BFJ805" s="179" t="s">
        <v>65</v>
      </c>
      <c r="BFK805" s="10">
        <f>BFI805*1.3</f>
        <v>647.4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VLOOKUP(BFO805,$A$879:$F$2700,6,FALSE)</f>
        <v>498</v>
      </c>
      <c r="BFS805" s="179" t="s">
        <v>65</v>
      </c>
      <c r="BFT805" s="10">
        <f>BFR805*1.3</f>
        <v>647.4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VLOOKUP(BFX805,$A$879:$F$2700,6,FALSE)</f>
        <v>650</v>
      </c>
      <c r="BGB805" s="179" t="s">
        <v>65</v>
      </c>
      <c r="BGC805" s="10">
        <f>BGA805*1.3</f>
        <v>845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VLOOKUP(BGG805,$A$879:$F$2700,6,FALSE)</f>
        <v>655</v>
      </c>
      <c r="BGK805" s="179" t="s">
        <v>65</v>
      </c>
      <c r="BGL805" s="10">
        <f>BGJ805*1.3</f>
        <v>851.5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VLOOKUP(BGP805,$A$879:$F$2700,6,FALSE)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VLOOKUP(BGY805,$A$879:$F$2700,6,FALSE)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VLOOKUP(B806,$A$879:$F$2700,6,FALSE)</f>
        <v>655</v>
      </c>
      <c r="F806" s="179" t="s">
        <v>67</v>
      </c>
      <c r="G806" s="10">
        <f>E806*1.2</f>
        <v>786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VLOOKUP(K806,$A$879:$F$2700,6,FALSE)</f>
        <v>498</v>
      </c>
      <c r="O806" s="179" t="s">
        <v>67</v>
      </c>
      <c r="P806" s="10">
        <f>N806*1.2</f>
        <v>597.6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VLOOKUP(T806,$A$879:$F$2700,6,FALSE)</f>
        <v>650</v>
      </c>
      <c r="X806" s="179" t="s">
        <v>67</v>
      </c>
      <c r="Y806" s="10">
        <f>W806*1.2</f>
        <v>780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VLOOKUP(AC806,$A$879:$F$2700,6,FALSE)</f>
        <v>655</v>
      </c>
      <c r="AG806" s="179" t="s">
        <v>67</v>
      </c>
      <c r="AH806" s="10">
        <f>AF806*1.2</f>
        <v>786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VLOOKUP(AL806,$A$879:$F$2700,6,FALSE)</f>
        <v>655</v>
      </c>
      <c r="AP806" s="179" t="s">
        <v>67</v>
      </c>
      <c r="AQ806" s="10">
        <f>AO806*1.2</f>
        <v>786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VLOOKUP(AU806,$A$879:$F$2700,6,FALSE)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VLOOKUP(BD806,$A$879:$F$2700,6,FALSE)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VLOOKUP(BM806,$A$879:$F$2700,6,FALSE)</f>
        <v>510</v>
      </c>
      <c r="BQ806" s="179" t="s">
        <v>67</v>
      </c>
      <c r="BR806" s="10">
        <f>BP806*1.2</f>
        <v>612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VLOOKUP(BV806,$A$879:$F$2700,6,FALSE)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VLOOKUP(CE806,$A$879:$F$2700,6,FALSE)</f>
        <v>650</v>
      </c>
      <c r="CI806" s="179" t="s">
        <v>67</v>
      </c>
      <c r="CJ806" s="10">
        <f>CH806*1.2</f>
        <v>780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VLOOKUP(CN806,$A$879:$F$2700,6,FALSE)</f>
        <v>655</v>
      </c>
      <c r="CR806" s="179" t="s">
        <v>67</v>
      </c>
      <c r="CS806" s="10">
        <f>CQ806*1.2</f>
        <v>786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VLOOKUP(CW806,$A$879:$F$2700,6,FALSE)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VLOOKUP(DF806,$A$879:$F$2700,6,FALSE)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VLOOKUP(DO806,$A$879:$F$2700,6,FALSE)</f>
        <v>510</v>
      </c>
      <c r="DS806" s="179" t="s">
        <v>67</v>
      </c>
      <c r="DT806" s="10">
        <f>DR806*1.2</f>
        <v>612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VLOOKUP(DX806,$A$879:$F$2700,6,FALSE)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VLOOKUP(EG806,$A$879:$F$2700,6,FALSE)</f>
        <v>655</v>
      </c>
      <c r="EK806" s="179" t="s">
        <v>67</v>
      </c>
      <c r="EL806" s="10">
        <f>EJ806*1.2</f>
        <v>786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VLOOKUP(EP806,$A$879:$F$2700,6,FALSE)</f>
        <v>650</v>
      </c>
      <c r="ET806" s="179" t="s">
        <v>67</v>
      </c>
      <c r="EU806" s="10">
        <f>ES806*1.2</f>
        <v>780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VLOOKUP(EY806,$A$879:$F$2700,6,FALSE)</f>
        <v>655</v>
      </c>
      <c r="FC806" s="179" t="s">
        <v>67</v>
      </c>
      <c r="FD806" s="10">
        <f>FB806*1.2</f>
        <v>786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VLOOKUP(FH806,$A$879:$F$2700,6,FALSE)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VLOOKUP(FQ806,$A$879:$F$2700,6,FALSE)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VLOOKUP(FZ806,$A$879:$F$2700,6,FALSE)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VLOOKUP(GI806,$A$879:$F$2700,6,FALSE)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VLOOKUP(GR806,$A$879:$F$2700,6,FALSE)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VLOOKUP(HA806,$A$879:$F$2700,6,FALSE)</f>
        <v>650</v>
      </c>
      <c r="HE806" s="179" t="s">
        <v>67</v>
      </c>
      <c r="HF806" s="10">
        <f>HD806*1.2</f>
        <v>780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VLOOKUP(HJ806,$A$879:$F$2700,6,FALSE)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VLOOKUP(HS806,$A$879:$F$2700,6,FALSE)</f>
        <v>568</v>
      </c>
      <c r="HW806" s="179" t="s">
        <v>67</v>
      </c>
      <c r="HX806" s="10">
        <f>HV806*1.2</f>
        <v>681.6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VLOOKUP(IB806,$A$879:$F$2700,6,FALSE)</f>
        <v>650</v>
      </c>
      <c r="IF806" s="179" t="s">
        <v>67</v>
      </c>
      <c r="IG806" s="10">
        <f>IE806*1.2</f>
        <v>780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VLOOKUP(IK806,$A$879:$F$2700,6,FALSE)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VLOOKUP(IT806,$A$879:$F$2700,6,FALSE)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VLOOKUP(JC806,$A$879:$F$2700,6,FALSE)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VLOOKUP(JL806,$A$879:$F$2700,6,FALSE)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VLOOKUP(JU806,$A$879:$F$2700,6,FALSE)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VLOOKUP(KD806,$A$879:$F$2700,6,FALSE)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VLOOKUP(KM806,$A$879:$F$2700,6,FALSE)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VLOOKUP(KV806,$A$879:$F$2700,6,FALSE)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VLOOKUP(LE806,$A$879:$F$2700,6,FALSE)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VLOOKUP(LN806,$A$879:$F$2700,6,FALSE)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VLOOKUP(LW806,$A$879:$F$2700,6,FALSE)</f>
        <v>285</v>
      </c>
      <c r="MA806" s="179" t="s">
        <v>67</v>
      </c>
      <c r="MB806" s="10">
        <f>LZ806*1.2</f>
        <v>342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VLOOKUP(MF806,$A$879:$F$2700,6,FALSE)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VLOOKUP(MO806,$A$879:$F$2700,6,FALSE)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VLOOKUP(MX806,$A$879:$F$2700,6,FALSE)</f>
        <v>650</v>
      </c>
      <c r="NB806" s="179" t="s">
        <v>67</v>
      </c>
      <c r="NC806" s="10">
        <f>NA806*1.2</f>
        <v>780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VLOOKUP(NG806,$A$879:$F$2700,6,FALSE)</f>
        <v>285</v>
      </c>
      <c r="NK806" s="179" t="s">
        <v>67</v>
      </c>
      <c r="NL806" s="10">
        <f>NJ806*1.2</f>
        <v>342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VLOOKUP(NP806,$A$879:$F$2700,6,FALSE)</f>
        <v>655</v>
      </c>
      <c r="NT806" s="179" t="s">
        <v>67</v>
      </c>
      <c r="NU806" s="10">
        <f>NS806*1.2</f>
        <v>786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VLOOKUP(NY806,$A$879:$F$2700,6,FALSE)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VLOOKUP(OH806,$A$879:$F$2700,6,FALSE)</f>
        <v>285</v>
      </c>
      <c r="OL806" s="179" t="s">
        <v>67</v>
      </c>
      <c r="OM806" s="10">
        <f>OK806*1.2</f>
        <v>342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VLOOKUP(OQ806,$A$879:$F$2700,6,FALSE)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VLOOKUP(OZ806,$A$879:$F$2700,6,FALSE)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VLOOKUP(PI806,$A$879:$F$2700,6,FALSE)</f>
        <v>498</v>
      </c>
      <c r="PM806" s="179" t="s">
        <v>67</v>
      </c>
      <c r="PN806" s="10">
        <f>PL806*1.2</f>
        <v>597.6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VLOOKUP(PR806,$A$879:$F$2700,6,FALSE)</f>
        <v>568</v>
      </c>
      <c r="PV806" s="179" t="s">
        <v>67</v>
      </c>
      <c r="PW806" s="10">
        <f>PU806*1.2</f>
        <v>681.6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VLOOKUP(QA806,$A$879:$F$2700,6,FALSE)</f>
        <v>655</v>
      </c>
      <c r="QE806" s="179" t="s">
        <v>67</v>
      </c>
      <c r="QF806" s="10">
        <f>QD806*1.2</f>
        <v>786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VLOOKUP(QJ806,$A$879:$F$2700,6,FALSE)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VLOOKUP(QS806,$A$879:$F$2700,6,FALSE)</f>
        <v>655</v>
      </c>
      <c r="QW806" s="179" t="s">
        <v>67</v>
      </c>
      <c r="QX806" s="10">
        <f>QV806*1.2</f>
        <v>786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VLOOKUP(RB806,$A$879:$F$2700,6,FALSE)</f>
        <v>498</v>
      </c>
      <c r="RF806" s="179" t="s">
        <v>67</v>
      </c>
      <c r="RG806" s="10">
        <f>RE806*1.2</f>
        <v>597.6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VLOOKUP(RK806,$A$879:$F$2700,6,FALSE)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VLOOKUP(RT806,$A$879:$F$2700,6,FALSE)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VLOOKUP(SC806,$A$879:$F$2700,6,FALSE)</f>
        <v>498</v>
      </c>
      <c r="SG806" s="179" t="s">
        <v>67</v>
      </c>
      <c r="SH806" s="10">
        <f>SF806*1.2</f>
        <v>597.6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VLOOKUP(SL806,$A$879:$F$2700,6,FALSE)</f>
        <v>498</v>
      </c>
      <c r="SP806" s="179" t="s">
        <v>67</v>
      </c>
      <c r="SQ806" s="10">
        <f>SO806*1.2</f>
        <v>597.6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VLOOKUP(SU806,$A$879:$F$2700,6,FALSE)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VLOOKUP(TD806,$A$879:$F$2700,6,FALSE)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VLOOKUP(TM806,$A$879:$F$2700,6,FALSE)</f>
        <v>498</v>
      </c>
      <c r="TQ806" s="179" t="s">
        <v>67</v>
      </c>
      <c r="TR806" s="10">
        <f>TP806*1.2</f>
        <v>597.6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VLOOKUP(TV806,$A$879:$F$2700,6,FALSE)</f>
        <v>510</v>
      </c>
      <c r="TZ806" s="179" t="s">
        <v>67</v>
      </c>
      <c r="UA806" s="10">
        <f>TY806*1.2</f>
        <v>612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VLOOKUP(UE806,$A$879:$F$2700,6,FALSE)</f>
        <v>285</v>
      </c>
      <c r="UI806" s="179" t="s">
        <v>67</v>
      </c>
      <c r="UJ806" s="10">
        <f>UH806*1.2</f>
        <v>342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VLOOKUP(UN806,$A$879:$F$2700,6,FALSE)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VLOOKUP(UW806,$A$879:$F$2700,6,FALSE)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VLOOKUP(VF806,$A$879:$F$2700,6,FALSE)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VLOOKUP(VO806,$A$879:$F$2700,6,FALSE)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VLOOKUP(VX806,$A$879:$F$2700,6,FALSE)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VLOOKUP(WG806,$A$879:$F$2700,6,FALSE)</f>
        <v>650</v>
      </c>
      <c r="WK806" s="179" t="s">
        <v>67</v>
      </c>
      <c r="WL806" s="10">
        <f>WJ806*1.2</f>
        <v>780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VLOOKUP(WP806,$A$879:$F$2700,6,FALSE)</f>
        <v>285</v>
      </c>
      <c r="WT806" s="179" t="s">
        <v>67</v>
      </c>
      <c r="WU806" s="10">
        <f>WS806*1.2</f>
        <v>342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VLOOKUP(WY806,$A$879:$F$2700,6,FALSE)</f>
        <v>498</v>
      </c>
      <c r="XC806" s="179" t="s">
        <v>67</v>
      </c>
      <c r="XD806" s="10">
        <f>XB806*1.2</f>
        <v>597.6</v>
      </c>
      <c r="XF806" s="239"/>
      <c r="XG806" s="179" t="s">
        <v>73</v>
      </c>
      <c r="XH806" s="370" t="s">
        <v>723</v>
      </c>
      <c r="XJ806" s="180"/>
      <c r="XK806" s="180">
        <f>VLOOKUP(XH806,$A$879:$F$2700,6,FALSE)</f>
        <v>510</v>
      </c>
      <c r="XL806" s="179" t="s">
        <v>67</v>
      </c>
      <c r="XM806" s="10">
        <f>XK806*1.2</f>
        <v>612</v>
      </c>
      <c r="XO806" s="239"/>
      <c r="XP806" s="179" t="s">
        <v>73</v>
      </c>
      <c r="XQ806" s="360" t="s">
        <v>1018</v>
      </c>
      <c r="XS806" s="180"/>
      <c r="XT806" s="180">
        <f>VLOOKUP(XQ806,$A$879:$F$2700,6,FALSE)</f>
        <v>650</v>
      </c>
      <c r="XU806" s="179" t="s">
        <v>67</v>
      </c>
      <c r="XV806" s="10">
        <f>XT806*1.2</f>
        <v>780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VLOOKUP(XZ806,$A$879:$F$2700,6,FALSE)</f>
        <v>510</v>
      </c>
      <c r="YD806" s="179" t="s">
        <v>67</v>
      </c>
      <c r="YE806" s="10">
        <f>YC806*1.2</f>
        <v>612</v>
      </c>
      <c r="YG806" s="239"/>
      <c r="YH806" s="179" t="s">
        <v>73</v>
      </c>
      <c r="YI806" s="360" t="s">
        <v>475</v>
      </c>
      <c r="YK806" s="180"/>
      <c r="YL806" s="180">
        <f>VLOOKUP(YI806,$A$879:$F$2700,6,FALSE)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VLOOKUP(YR806,$A$879:$F$2700,6,FALSE)</f>
        <v>285</v>
      </c>
      <c r="YV806" s="179" t="s">
        <v>67</v>
      </c>
      <c r="YW806" s="10">
        <f>YU806*1.2</f>
        <v>342</v>
      </c>
      <c r="YY806" s="239"/>
      <c r="YZ806" s="179" t="s">
        <v>73</v>
      </c>
      <c r="ZA806" s="360" t="s">
        <v>456</v>
      </c>
      <c r="ZC806" s="180"/>
      <c r="ZD806" s="180">
        <f>VLOOKUP(ZA806,$A$879:$F$2700,6,FALSE)</f>
        <v>285</v>
      </c>
      <c r="ZE806" s="179" t="s">
        <v>67</v>
      </c>
      <c r="ZF806" s="10">
        <f>ZD806*1.2</f>
        <v>342</v>
      </c>
      <c r="ZH806" s="239"/>
      <c r="ZI806" s="179" t="s">
        <v>73</v>
      </c>
      <c r="ZJ806" s="360" t="s">
        <v>475</v>
      </c>
      <c r="ZL806" s="180"/>
      <c r="ZM806" s="180">
        <f>VLOOKUP(ZJ806,$A$879:$F$2700,6,FALSE)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VLOOKUP(ZS806,$A$879:$F$2700,6,FALSE)</f>
        <v>498</v>
      </c>
      <c r="ZW806" s="179" t="s">
        <v>67</v>
      </c>
      <c r="ZX806" s="10">
        <f>ZV806*1.2</f>
        <v>597.6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VLOOKUP(AAB806,$A$879:$F$2700,6,FALSE)</f>
        <v>285</v>
      </c>
      <c r="AAF806" s="179" t="s">
        <v>67</v>
      </c>
      <c r="AAG806" s="10">
        <f>AAE806*1.2</f>
        <v>342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VLOOKUP(AAK806,$A$879:$F$2700,6,FALSE)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VLOOKUP(AAT806,$A$879:$F$2700,6,FALSE)</f>
        <v>650</v>
      </c>
      <c r="AAX806" s="179" t="s">
        <v>67</v>
      </c>
      <c r="AAY806" s="10">
        <f>AAW806*1.2</f>
        <v>780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VLOOKUP(ABC806,$A$879:$F$2700,6,FALSE)</f>
        <v>498</v>
      </c>
      <c r="ABG806" s="179" t="s">
        <v>67</v>
      </c>
      <c r="ABH806" s="10">
        <f>ABF806*1.2</f>
        <v>597.6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VLOOKUP(ABL806,$A$879:$F$2700,6,FALSE)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VLOOKUP(ABU806,$A$879:$F$2700,6,FALSE)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VLOOKUP(ACD806,$A$879:$F$2700,6,FALSE)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VLOOKUP(ACM806,$A$879:$F$2700,6,FALSE)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VLOOKUP(ACV806,$A$879:$F$2700,6,FALSE)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VLOOKUP(ADE806,$A$879:$F$2700,6,FALSE)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VLOOKUP(ADN806,$A$879:$F$2700,6,FALSE)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VLOOKUP(ADW806,$A$879:$F$2700,6,FALSE)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VLOOKUP(AEF806,$A$879:$F$2700,6,FALSE)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VLOOKUP(AEO806,$A$879:$F$2700,6,FALSE)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VLOOKUP(AEX806,$A$879:$F$2700,6,FALSE)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VLOOKUP(AFG806,$A$879:$F$2700,6,FALSE)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VLOOKUP(AFP806,$A$879:$F$2700,6,FALSE)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VLOOKUP(AFY806,$A$879:$F$2700,6,FALSE)</f>
        <v>650</v>
      </c>
      <c r="AGC806" s="179" t="s">
        <v>67</v>
      </c>
      <c r="AGD806" s="10">
        <f>AGB806*1.2</f>
        <v>780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VLOOKUP(AGH806,$A$879:$F$2700,6,FALSE)</f>
        <v>650</v>
      </c>
      <c r="AGL806" s="179" t="s">
        <v>67</v>
      </c>
      <c r="AGM806" s="10">
        <f>AGK806*1.2</f>
        <v>780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VLOOKUP(AGQ806,$A$879:$F$2700,6,FALSE)</f>
        <v>285</v>
      </c>
      <c r="AGU806" s="179" t="s">
        <v>67</v>
      </c>
      <c r="AGV806" s="10">
        <f>AGT806*1.2</f>
        <v>342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VLOOKUP(AGZ806,$A$879:$F$2700,6,FALSE)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VLOOKUP(AHI806,$A$879:$F$2700,6,FALSE)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VLOOKUP(AHR806,$A$879:$F$2700,6,FALSE)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VLOOKUP(AIA806,$A$879:$F$2700,6,FALSE)</f>
        <v>510</v>
      </c>
      <c r="AIE806" s="179" t="s">
        <v>67</v>
      </c>
      <c r="AIF806" s="10">
        <f>AID806*1.2</f>
        <v>612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VLOOKUP(AIJ806,$A$879:$F$2700,6,FALSE)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VLOOKUP(AIS806,$A$879:$F$2700,6,FALSE)</f>
        <v>650</v>
      </c>
      <c r="AIW806" s="179" t="s">
        <v>67</v>
      </c>
      <c r="AIX806" s="10">
        <f>AIV806*1.2</f>
        <v>780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VLOOKUP(AJB806,$A$879:$F$2700,6,FALSE)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VLOOKUP(AJK806,$A$879:$F$2700,6,FALSE)</f>
        <v>510</v>
      </c>
      <c r="AJO806" s="179" t="s">
        <v>67</v>
      </c>
      <c r="AJP806" s="10">
        <f>AJN806*1.2</f>
        <v>612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VLOOKUP(AJT806,$A$879:$F$2700,6,FALSE)</f>
        <v>498</v>
      </c>
      <c r="AJX806" s="179" t="s">
        <v>67</v>
      </c>
      <c r="AJY806" s="10">
        <f>AJW806*1.2</f>
        <v>597.6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VLOOKUP(AKC806,$A$879:$F$2700,6,FALSE)</f>
        <v>655</v>
      </c>
      <c r="AKG806" s="179" t="s">
        <v>67</v>
      </c>
      <c r="AKH806" s="10">
        <f>AKF806*1.2</f>
        <v>786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VLOOKUP(AKL806,$A$879:$F$2700,6,FALSE)</f>
        <v>498</v>
      </c>
      <c r="AKP806" s="179" t="s">
        <v>67</v>
      </c>
      <c r="AKQ806" s="10">
        <f>AKO806*1.2</f>
        <v>597.6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VLOOKUP(AKU806,$A$879:$F$2700,6,FALSE)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VLOOKUP(ALD806,$A$879:$F$2700,6,FALSE)</f>
        <v>655</v>
      </c>
      <c r="ALH806" s="179" t="s">
        <v>67</v>
      </c>
      <c r="ALI806" s="10">
        <f>ALG806*1.2</f>
        <v>786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VLOOKUP(ALM806,$A$879:$F$2700,6,FALSE)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VLOOKUP(ALV806,$A$879:$F$2700,6,FALSE)</f>
        <v>650</v>
      </c>
      <c r="ALZ806" s="179" t="s">
        <v>67</v>
      </c>
      <c r="AMA806" s="10">
        <f>ALY806*1.2</f>
        <v>780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VLOOKUP(AME806,$A$879:$F$2700,6,FALSE)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VLOOKUP(AMN806,$A$879:$F$2700,6,FALSE)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VLOOKUP(AMW806,$A$879:$F$2700,6,FALSE)</f>
        <v>650</v>
      </c>
      <c r="ANA806" s="179" t="s">
        <v>67</v>
      </c>
      <c r="ANB806" s="10">
        <f>AMZ806*1.2</f>
        <v>780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VLOOKUP(ANF806,$A$879:$F$2700,6,FALSE)</f>
        <v>650</v>
      </c>
      <c r="ANJ806" s="179" t="s">
        <v>67</v>
      </c>
      <c r="ANK806" s="10">
        <f>ANI806*1.2</f>
        <v>780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VLOOKUP(ANO806,$A$879:$F$2700,6,FALSE)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VLOOKUP(ANX806,$A$879:$F$2700,6,FALSE)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VLOOKUP(AOG806,$A$879:$F$2700,6,FALSE)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VLOOKUP(AOP806,$A$879:$F$2700,6,FALSE)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VLOOKUP(AOY806,$A$879:$F$2700,6,FALSE)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VLOOKUP(APH806,$A$879:$F$2700,6,FALSE)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VLOOKUP(APQ806,$A$879:$F$2700,6,FALSE)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VLOOKUP(APZ806,$A$879:$F$2700,6,FALSE)</f>
        <v>285</v>
      </c>
      <c r="AQD806" s="179" t="s">
        <v>67</v>
      </c>
      <c r="AQE806" s="10">
        <f>AQC806*1.2</f>
        <v>342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VLOOKUP(AQI806,$A$879:$F$2700,6,FALSE)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VLOOKUP(AQR806,$A$879:$F$2700,6,FALSE)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VLOOKUP(ARA806,$A$879:$F$2700,6,FALSE)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VLOOKUP(ARJ806,$A$879:$F$2700,6,FALSE)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VLOOKUP(ARS806,$A$879:$F$2700,6,FALSE)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VLOOKUP(ASB806,$A$879:$F$2700,6,FALSE)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VLOOKUP(ASK806,$A$879:$F$2700,6,FALSE)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VLOOKUP(AST806,$A$879:$F$2700,6,FALSE)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VLOOKUP(ATC806,$A$879:$F$2700,6,FALSE)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VLOOKUP(ATL806,$A$879:$F$2700,6,FALSE)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VLOOKUP(ATU806,$A$879:$F$2700,6,FALSE)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VLOOKUP(AUD806,$A$879:$F$2700,6,FALSE)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VLOOKUP(AUM806,$A$879:$F$2700,6,FALSE)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VLOOKUP(AUV806,$A$879:$F$2700,6,FALSE)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VLOOKUP(AVE806,$A$879:$F$2700,6,FALSE)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VLOOKUP(AVN806,$A$879:$F$2700,6,FALSE)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VLOOKUP(AVW806,$A$879:$F$2700,6,FALSE)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VLOOKUP(AWF806,$A$879:$F$2700,6,FALSE)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VLOOKUP(AWO806,$A$879:$F$2700,6,FALSE)</f>
        <v>655</v>
      </c>
      <c r="AWS806" s="179" t="s">
        <v>67</v>
      </c>
      <c r="AWT806" s="10">
        <f>AWR806*1.2</f>
        <v>786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VLOOKUP(AWX806,$A$879:$F$2700,6,FALSE)</f>
        <v>568</v>
      </c>
      <c r="AXB806" s="179" t="s">
        <v>67</v>
      </c>
      <c r="AXC806" s="10">
        <f>AXA806*1.2</f>
        <v>681.6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VLOOKUP(AXG806,$A$879:$F$2700,6,FALSE)</f>
        <v>650</v>
      </c>
      <c r="AXK806" s="179" t="s">
        <v>67</v>
      </c>
      <c r="AXL806" s="10">
        <f>AXJ806*1.2</f>
        <v>780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VLOOKUP(AXP806,$A$879:$F$2700,6,FALSE)</f>
        <v>498</v>
      </c>
      <c r="AXT806" s="179" t="s">
        <v>67</v>
      </c>
      <c r="AXU806" s="10">
        <f>AXS806*1.2</f>
        <v>597.6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VLOOKUP(AXY806,$A$879:$F$2700,6,FALSE)</f>
        <v>650</v>
      </c>
      <c r="AYC806" s="179" t="s">
        <v>67</v>
      </c>
      <c r="AYD806" s="10">
        <f>AYB806*1.2</f>
        <v>780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VLOOKUP(AYH806,$A$879:$F$2700,6,FALSE)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VLOOKUP(AYQ806,$A$879:$F$2700,6,FALSE)</f>
        <v>285</v>
      </c>
      <c r="AYU806" s="179" t="s">
        <v>67</v>
      </c>
      <c r="AYV806" s="10">
        <f>AYT806*1.2</f>
        <v>342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VLOOKUP(AYZ806,$A$879:$F$2700,6,FALSE)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VLOOKUP(AZI806,$A$879:$F$2700,6,FALSE)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VLOOKUP(AZR806,$A$879:$F$2700,6,FALSE)</f>
        <v>498</v>
      </c>
      <c r="AZV806" s="179" t="s">
        <v>67</v>
      </c>
      <c r="AZW806" s="10">
        <f>AZU806*1.2</f>
        <v>597.6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VLOOKUP(BAA806,$A$879:$F$2700,6,FALSE)</f>
        <v>498</v>
      </c>
      <c r="BAE806" s="179" t="s">
        <v>67</v>
      </c>
      <c r="BAF806" s="10">
        <f>BAD806*1.2</f>
        <v>597.6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VLOOKUP(BAJ806,$A$879:$F$2700,6,FALSE)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VLOOKUP(BAS806,$A$879:$F$2700,6,FALSE)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VLOOKUP(BBB806,$A$879:$F$2700,6,FALSE)</f>
        <v>510</v>
      </c>
      <c r="BBF806" s="179" t="s">
        <v>67</v>
      </c>
      <c r="BBG806" s="10">
        <f>BBE806*1.2</f>
        <v>612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VLOOKUP(BBK806,$A$879:$F$2700,6,FALSE)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VLOOKUP(BBT806,$A$879:$F$2700,6,FALSE)</f>
        <v>498</v>
      </c>
      <c r="BBX806" s="179" t="s">
        <v>67</v>
      </c>
      <c r="BBY806" s="10">
        <f>BBW806*1.2</f>
        <v>597.6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VLOOKUP(BCC806,$A$879:$F$2700,6,FALSE)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VLOOKUP(BCL806,$A$879:$F$2700,6,FALSE)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VLOOKUP(BCU806,$A$879:$F$2700,6,FALSE)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VLOOKUP(BDD806,$A$879:$F$2700,6,FALSE)</f>
        <v>285</v>
      </c>
      <c r="BDH806" s="179" t="s">
        <v>67</v>
      </c>
      <c r="BDI806" s="10">
        <f>BDG806*1.2</f>
        <v>342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VLOOKUP(BDM806,$A$879:$F$2700,6,FALSE)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VLOOKUP(BDV806,$A$879:$F$2700,6,FALSE)</f>
        <v>650</v>
      </c>
      <c r="BDZ806" s="179" t="s">
        <v>67</v>
      </c>
      <c r="BEA806" s="10">
        <f>BDY806*1.2</f>
        <v>780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VLOOKUP(BEE806,$A$879:$F$2700,6,FALSE)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VLOOKUP(BEN806,$A$879:$F$2700,6,FALSE)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VLOOKUP(BEW806,$A$879:$F$2700,6,FALSE)</f>
        <v>650</v>
      </c>
      <c r="BFA806" s="179" t="s">
        <v>67</v>
      </c>
      <c r="BFB806" s="10">
        <f>BEZ806*1.2</f>
        <v>780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VLOOKUP(BFF806,$A$879:$F$2700,6,FALSE)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VLOOKUP(BFO806,$A$879:$F$2700,6,FALSE)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VLOOKUP(BFX806,$A$879:$F$2700,6,FALSE)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VLOOKUP(BGG806,$A$879:$F$2700,6,FALSE)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VLOOKUP(BGP806,$A$879:$F$2700,6,FALSE)</f>
        <v>498</v>
      </c>
      <c r="BGT806" s="179" t="s">
        <v>67</v>
      </c>
      <c r="BGU806" s="10">
        <f>BGS806*1.2</f>
        <v>597.6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VLOOKUP(BGY806,$A$879:$F$2700,6,FALSE)</f>
        <v>655</v>
      </c>
      <c r="BHC806" s="179" t="s">
        <v>67</v>
      </c>
      <c r="BHD806" s="10">
        <f>BHB806*1.2</f>
        <v>786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VLOOKUP(B807,$A$879:$F$2700,6,FALSE)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VLOOKUP(K807,$A$879:$F$2700,6,FALSE)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VLOOKUP(T807,$A$879:$F$2700,6,FALSE)</f>
        <v>655</v>
      </c>
      <c r="X807" s="179" t="s">
        <v>69</v>
      </c>
      <c r="Y807" s="10">
        <f>W807*1.1</f>
        <v>720.50000000000011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VLOOKUP(AC807,$A$879:$F$2700,6,FALSE)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VLOOKUP(AL807,$A$879:$F$2700,6,FALSE)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VLOOKUP(AU807,$A$879:$F$2700,6,FALSE)</f>
        <v>650</v>
      </c>
      <c r="AY807" s="179" t="s">
        <v>69</v>
      </c>
      <c r="AZ807" s="10">
        <f>AX807*1.1</f>
        <v>715.00000000000011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VLOOKUP(BD807,$A$879:$F$2700,6,FALSE)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VLOOKUP(BM807,$A$879:$F$2700,6,FALSE)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VLOOKUP(BV807,$A$879:$F$2700,6,FALSE)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VLOOKUP(CE807,$A$879:$F$2700,6,FALSE)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VLOOKUP(CN807,$A$879:$F$2700,6,FALSE)</f>
        <v>510</v>
      </c>
      <c r="CR807" s="179" t="s">
        <v>69</v>
      </c>
      <c r="CS807" s="10">
        <f>CQ807*1.1</f>
        <v>561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VLOOKUP(CW807,$A$879:$F$2700,6,FALSE)</f>
        <v>655</v>
      </c>
      <c r="DA807" s="179" t="s">
        <v>69</v>
      </c>
      <c r="DB807" s="10">
        <f>CZ807*1.1</f>
        <v>720.50000000000011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VLOOKUP(DF807,$A$879:$F$2700,6,FALSE)</f>
        <v>655</v>
      </c>
      <c r="DJ807" s="179" t="s">
        <v>69</v>
      </c>
      <c r="DK807" s="10">
        <f>DI807*1.1</f>
        <v>720.50000000000011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VLOOKUP(DO807,$A$879:$F$2700,6,FALSE)</f>
        <v>655</v>
      </c>
      <c r="DS807" s="179" t="s">
        <v>69</v>
      </c>
      <c r="DT807" s="10">
        <f>DR807*1.1</f>
        <v>720.50000000000011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VLOOKUP(DX807,$A$879:$F$2700,6,FALSE)</f>
        <v>498</v>
      </c>
      <c r="EB807" s="179" t="s">
        <v>69</v>
      </c>
      <c r="EC807" s="10">
        <f>EA807*1.1</f>
        <v>547.80000000000007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VLOOKUP(EG807,$A$879:$F$2700,6,FALSE)</f>
        <v>510</v>
      </c>
      <c r="EK807" s="179" t="s">
        <v>69</v>
      </c>
      <c r="EL807" s="10">
        <f>EJ807*1.1</f>
        <v>561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VLOOKUP(EP807,$A$879:$F$2700,6,FALSE)</f>
        <v>510</v>
      </c>
      <c r="ET807" s="179" t="s">
        <v>69</v>
      </c>
      <c r="EU807" s="10">
        <f>ES807*1.1</f>
        <v>561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VLOOKUP(EY807,$A$879:$F$2700,6,FALSE)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VLOOKUP(FH807,$A$879:$F$2700,6,FALSE)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VLOOKUP(FQ807,$A$879:$F$2700,6,FALSE)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VLOOKUP(FZ807,$A$879:$F$2700,6,FALSE)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VLOOKUP(GI807,$A$879:$F$2700,6,FALSE)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VLOOKUP(GR807,$A$879:$F$2700,6,FALSE)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VLOOKUP(HA807,$A$879:$F$2700,6,FALSE)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VLOOKUP(HJ807,$A$879:$F$2700,6,FALSE)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VLOOKUP(HS807,$A$879:$F$2700,6,FALSE)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VLOOKUP(IB807,$A$879:$F$2700,6,FALSE)</f>
        <v>498</v>
      </c>
      <c r="IF807" s="179" t="s">
        <v>69</v>
      </c>
      <c r="IG807" s="10">
        <f>IE807*1.1</f>
        <v>547.80000000000007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VLOOKUP(IK807,$A$879:$F$2700,6,FALSE)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VLOOKUP(IT807,$A$879:$F$2700,6,FALSE)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VLOOKUP(JC807,$A$879:$F$2700,6,FALSE)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VLOOKUP(JL807,$A$879:$F$2700,6,FALSE)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VLOOKUP(JU807,$A$879:$F$2700,6,FALSE)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VLOOKUP(KD807,$A$879:$F$2700,6,FALSE)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VLOOKUP(KM807,$A$879:$F$2700,6,FALSE)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VLOOKUP(KV807,$A$879:$F$2700,6,FALSE)</f>
        <v>655</v>
      </c>
      <c r="KZ807" s="179" t="s">
        <v>69</v>
      </c>
      <c r="LA807" s="10">
        <f>KY807*1.1</f>
        <v>720.50000000000011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VLOOKUP(LE807,$A$879:$F$2700,6,FALSE)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VLOOKUP(LN807,$A$879:$F$2700,6,FALSE)</f>
        <v>655</v>
      </c>
      <c r="LR807" s="179" t="s">
        <v>69</v>
      </c>
      <c r="LS807" s="10">
        <f>LQ807*1.1</f>
        <v>720.50000000000011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VLOOKUP(LW807,$A$879:$F$2700,6,FALSE)</f>
        <v>650</v>
      </c>
      <c r="MA807" s="179" t="s">
        <v>69</v>
      </c>
      <c r="MB807" s="10">
        <f>LZ807*1.1</f>
        <v>715.00000000000011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VLOOKUP(MF807,$A$879:$F$2700,6,FALSE)</f>
        <v>510</v>
      </c>
      <c r="MJ807" s="179" t="s">
        <v>69</v>
      </c>
      <c r="MK807" s="10">
        <f>MI807*1.1</f>
        <v>561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VLOOKUP(MO807,$A$879:$F$2700,6,FALSE)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VLOOKUP(MX807,$A$879:$F$2700,6,FALSE)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VLOOKUP(NG807,$A$879:$F$2700,6,FALSE)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VLOOKUP(NP807,$A$879:$F$2700,6,FALSE)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VLOOKUP(NY807,$A$879:$F$2700,6,FALSE)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VLOOKUP(OH807,$A$879:$F$2700,6,FALSE)</f>
        <v>655</v>
      </c>
      <c r="OL807" s="179" t="s">
        <v>69</v>
      </c>
      <c r="OM807" s="10">
        <f>OK807*1.1</f>
        <v>720.50000000000011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VLOOKUP(OQ807,$A$879:$F$2700,6,FALSE)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VLOOKUP(OZ807,$A$879:$F$2700,6,FALSE)</f>
        <v>568</v>
      </c>
      <c r="PD807" s="179" t="s">
        <v>69</v>
      </c>
      <c r="PE807" s="10">
        <f>PC807*1.1</f>
        <v>624.80000000000007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VLOOKUP(PI807,$A$879:$F$2700,6,FALSE)</f>
        <v>650</v>
      </c>
      <c r="PM807" s="179" t="s">
        <v>69</v>
      </c>
      <c r="PN807" s="10">
        <f>PL807*1.1</f>
        <v>715.00000000000011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VLOOKUP(PR807,$A$879:$F$2700,6,FALSE)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VLOOKUP(QA807,$A$879:$F$2700,6,FALSE)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VLOOKUP(QJ807,$A$879:$F$2700,6,FALSE)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VLOOKUP(QS807,$A$879:$F$2700,6,FALSE)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VLOOKUP(RB807,$A$879:$F$2700,6,FALSE)</f>
        <v>655</v>
      </c>
      <c r="RF807" s="179" t="s">
        <v>69</v>
      </c>
      <c r="RG807" s="10">
        <f>RE807*1.1</f>
        <v>720.50000000000011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VLOOKUP(RK807,$A$879:$F$2700,6,FALSE)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VLOOKUP(RT807,$A$879:$F$2700,6,FALSE)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VLOOKUP(SC807,$A$879:$F$2700,6,FALSE)</f>
        <v>510</v>
      </c>
      <c r="SG807" s="179" t="s">
        <v>69</v>
      </c>
      <c r="SH807" s="10">
        <f>SF807*1.1</f>
        <v>561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VLOOKUP(SL807,$A$879:$F$2700,6,FALSE)</f>
        <v>655</v>
      </c>
      <c r="SP807" s="179" t="s">
        <v>69</v>
      </c>
      <c r="SQ807" s="10">
        <f>SO807*1.1</f>
        <v>720.50000000000011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VLOOKUP(SU807,$A$879:$F$2700,6,FALSE)</f>
        <v>650</v>
      </c>
      <c r="SY807" s="179" t="s">
        <v>69</v>
      </c>
      <c r="SZ807" s="10">
        <f>SX807*1.1</f>
        <v>715.00000000000011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VLOOKUP(TD807,$A$879:$F$2700,6,FALSE)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VLOOKUP(TM807,$A$879:$F$2700,6,FALSE)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VLOOKUP(TV807,$A$879:$F$2700,6,FALSE)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VLOOKUP(UE807,$A$879:$F$2700,6,FALSE)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VLOOKUP(UN807,$A$879:$F$2700,6,FALSE)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VLOOKUP(UW807,$A$879:$F$2700,6,FALSE)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VLOOKUP(VF807,$A$879:$F$2700,6,FALSE)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VLOOKUP(VO807,$A$879:$F$2700,6,FALSE)</f>
        <v>498</v>
      </c>
      <c r="VS807" s="179" t="s">
        <v>69</v>
      </c>
      <c r="VT807" s="10">
        <f>VR807*1.1</f>
        <v>547.80000000000007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VLOOKUP(VX807,$A$879:$F$2700,6,FALSE)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VLOOKUP(WG807,$A$879:$F$2700,6,FALSE)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VLOOKUP(WP807,$A$879:$F$2700,6,FALSE)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VLOOKUP(WY807,$A$879:$F$2700,6,FALSE)</f>
        <v>650</v>
      </c>
      <c r="XC807" s="179" t="s">
        <v>69</v>
      </c>
      <c r="XD807" s="10">
        <f>XB807*1.1</f>
        <v>715.00000000000011</v>
      </c>
      <c r="XF807" s="239"/>
      <c r="XG807" s="179" t="s">
        <v>74</v>
      </c>
      <c r="XH807" s="370" t="s">
        <v>1789</v>
      </c>
      <c r="XJ807" s="180"/>
      <c r="XK807" s="180">
        <f>VLOOKUP(XH807,$A$879:$F$2700,6,FALSE)</f>
        <v>655</v>
      </c>
      <c r="XL807" s="179" t="s">
        <v>69</v>
      </c>
      <c r="XM807" s="10">
        <f>XK807*1.1</f>
        <v>720.50000000000011</v>
      </c>
      <c r="XO807" s="239"/>
      <c r="XP807" s="179" t="s">
        <v>74</v>
      </c>
      <c r="XQ807" s="360" t="s">
        <v>475</v>
      </c>
      <c r="XS807" s="180"/>
      <c r="XT807" s="180">
        <f>VLOOKUP(XQ807,$A$879:$F$2700,6,FALSE)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VLOOKUP(XZ807,$A$879:$F$2700,6,FALSE)</f>
        <v>498</v>
      </c>
      <c r="YD807" s="179" t="s">
        <v>69</v>
      </c>
      <c r="YE807" s="10">
        <f>YC807*1.1</f>
        <v>547.80000000000007</v>
      </c>
      <c r="YG807" s="239"/>
      <c r="YH807" s="179" t="s">
        <v>74</v>
      </c>
      <c r="YI807" s="360" t="s">
        <v>723</v>
      </c>
      <c r="YK807" s="180"/>
      <c r="YL807" s="180">
        <f>VLOOKUP(YI807,$A$879:$F$2700,6,FALSE)</f>
        <v>510</v>
      </c>
      <c r="YM807" s="179" t="s">
        <v>69</v>
      </c>
      <c r="YN807" s="10">
        <f>YL807*1.1</f>
        <v>561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VLOOKUP(YR807,$A$879:$F$2700,6,FALSE)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VLOOKUP(ZA807,$A$879:$F$2700,6,FALSE)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VLOOKUP(ZJ807,$A$879:$F$2700,6,FALSE)</f>
        <v>285</v>
      </c>
      <c r="ZN807" s="179" t="s">
        <v>69</v>
      </c>
      <c r="ZO807" s="10">
        <f>ZM807*1.1</f>
        <v>313.5</v>
      </c>
      <c r="ZQ807" s="239"/>
      <c r="ZR807" s="179" t="s">
        <v>74</v>
      </c>
      <c r="ZS807" s="360" t="s">
        <v>1705</v>
      </c>
      <c r="ZU807" s="180"/>
      <c r="ZV807" s="180">
        <f>VLOOKUP(ZS807,$A$879:$F$2700,6,FALSE)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VLOOKUP(AAB807,$A$879:$F$2700,6,FALSE)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VLOOKUP(AAK807,$A$879:$F$2700,6,FALSE)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VLOOKUP(AAT807,$A$879:$F$2700,6,FALSE)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VLOOKUP(ABC807,$A$879:$F$2700,6,FALSE)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VLOOKUP(ABL807,$A$879:$F$2700,6,FALSE)</f>
        <v>568</v>
      </c>
      <c r="ABP807" s="179" t="s">
        <v>69</v>
      </c>
      <c r="ABQ807" s="10">
        <f>ABO807*1.1</f>
        <v>624.80000000000007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VLOOKUP(ABU807,$A$879:$F$2700,6,FALSE)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VLOOKUP(ACD807,$A$879:$F$2700,6,FALSE)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VLOOKUP(ACM807,$A$879:$F$2700,6,FALSE)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VLOOKUP(ACV807,$A$879:$F$2700,6,FALSE)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VLOOKUP(ADE807,$A$879:$F$2700,6,FALSE)</f>
        <v>568</v>
      </c>
      <c r="ADI807" s="179" t="s">
        <v>69</v>
      </c>
      <c r="ADJ807" s="10">
        <f>ADH807*1.1</f>
        <v>624.80000000000007</v>
      </c>
      <c r="ADL807" s="239"/>
      <c r="ADM807" s="179" t="s">
        <v>74</v>
      </c>
      <c r="ADN807" s="75" t="s">
        <v>183</v>
      </c>
      <c r="ADP807" s="180"/>
      <c r="ADQ807" s="180" t="e">
        <f>VLOOKUP(ADN807,$A$879:$F$2700,6,FALSE)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VLOOKUP(ADW807,$A$879:$F$2700,6,FALSE)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VLOOKUP(AEF807,$A$879:$F$2700,6,FALSE)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VLOOKUP(AEO807,$A$879:$F$2700,6,FALSE)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VLOOKUP(AEX807,$A$879:$F$2700,6,FALSE)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VLOOKUP(AFG807,$A$879:$F$2700,6,FALSE)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VLOOKUP(AFP807,$A$879:$F$2700,6,FALSE)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VLOOKUP(AFY807,$A$879:$F$2700,6,FALSE)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VLOOKUP(AGH807,$A$879:$F$2700,6,FALSE)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VLOOKUP(AGQ807,$A$879:$F$2700,6,FALSE)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VLOOKUP(AGZ807,$A$879:$F$2700,6,FALSE)</f>
        <v>655</v>
      </c>
      <c r="AHD807" s="179" t="s">
        <v>69</v>
      </c>
      <c r="AHE807" s="10">
        <f>AHC807*1.1</f>
        <v>720.50000000000011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VLOOKUP(AHI807,$A$879:$F$2700,6,FALSE)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VLOOKUP(AHR807,$A$879:$F$2700,6,FALSE)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VLOOKUP(AIA807,$A$879:$F$2700,6,FALSE)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VLOOKUP(AIJ807,$A$879:$F$2700,6,FALSE)</f>
        <v>510</v>
      </c>
      <c r="AIN807" s="179" t="s">
        <v>69</v>
      </c>
      <c r="AIO807" s="10">
        <f>AIM807*1.1</f>
        <v>561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VLOOKUP(AIS807,$A$879:$F$2700,6,FALSE)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VLOOKUP(AJB807,$A$879:$F$2700,6,FALSE)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VLOOKUP(AJK807,$A$879:$F$2700,6,FALSE)</f>
        <v>650</v>
      </c>
      <c r="AJO807" s="179" t="s">
        <v>69</v>
      </c>
      <c r="AJP807" s="10">
        <f>AJN807*1.1</f>
        <v>715.00000000000011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VLOOKUP(AJT807,$A$879:$F$2700,6,FALSE)</f>
        <v>285</v>
      </c>
      <c r="AJX807" s="179" t="s">
        <v>69</v>
      </c>
      <c r="AJY807" s="10">
        <f>AJW807*1.1</f>
        <v>313.5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VLOOKUP(AKC807,$A$879:$F$2700,6,FALSE)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VLOOKUP(AKL807,$A$879:$F$2700,6,FALSE)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VLOOKUP(AKU807,$A$879:$F$2700,6,FALSE)</f>
        <v>655</v>
      </c>
      <c r="AKY807" s="179" t="s">
        <v>69</v>
      </c>
      <c r="AKZ807" s="10">
        <f>AKX807*1.1</f>
        <v>720.50000000000011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VLOOKUP(ALD807,$A$879:$F$2700,6,FALSE)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VLOOKUP(ALM807,$A$879:$F$2700,6,FALSE)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VLOOKUP(ALV807,$A$879:$F$2700,6,FALSE)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VLOOKUP(AME807,$A$879:$F$2700,6,FALSE)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VLOOKUP(AMN807,$A$879:$F$2700,6,FALSE)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VLOOKUP(AMW807,$A$879:$F$2700,6,FALSE)</f>
        <v>510</v>
      </c>
      <c r="ANA807" s="179" t="s">
        <v>69</v>
      </c>
      <c r="ANB807" s="10">
        <f>AMZ807*1.1</f>
        <v>561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VLOOKUP(ANF807,$A$879:$F$2700,6,FALSE)</f>
        <v>498</v>
      </c>
      <c r="ANJ807" s="179" t="s">
        <v>69</v>
      </c>
      <c r="ANK807" s="10">
        <f>ANI807*1.1</f>
        <v>547.80000000000007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VLOOKUP(ANO807,$A$879:$F$2700,6,FALSE)</f>
        <v>655</v>
      </c>
      <c r="ANS807" s="179" t="s">
        <v>69</v>
      </c>
      <c r="ANT807" s="10">
        <f>ANR807*1.1</f>
        <v>720.50000000000011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VLOOKUP(ANX807,$A$879:$F$2700,6,FALSE)</f>
        <v>650</v>
      </c>
      <c r="AOB807" s="179" t="s">
        <v>69</v>
      </c>
      <c r="AOC807" s="10">
        <f>AOA807*1.1</f>
        <v>715.00000000000011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VLOOKUP(AOG807,$A$879:$F$2700,6,FALSE)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VLOOKUP(AOP807,$A$879:$F$2700,6,FALSE)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VLOOKUP(AOY807,$A$879:$F$2700,6,FALSE)</f>
        <v>655</v>
      </c>
      <c r="APC807" s="179" t="s">
        <v>69</v>
      </c>
      <c r="APD807" s="10">
        <f>APB807*1.1</f>
        <v>720.50000000000011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VLOOKUP(APH807,$A$879:$F$2700,6,FALSE)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VLOOKUP(APQ807,$A$879:$F$2700,6,FALSE)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VLOOKUP(APZ807,$A$879:$F$2700,6,FALSE)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VLOOKUP(AQI807,$A$879:$F$2700,6,FALSE)</f>
        <v>650</v>
      </c>
      <c r="AQM807" s="179" t="s">
        <v>69</v>
      </c>
      <c r="AQN807" s="10">
        <f>AQL807*1.1</f>
        <v>715.00000000000011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VLOOKUP(AQR807,$A$879:$F$2700,6,FALSE)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VLOOKUP(ARA807,$A$879:$F$2700,6,FALSE)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VLOOKUP(ARJ807,$A$879:$F$2700,6,FALSE)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VLOOKUP(ARS807,$A$879:$F$2700,6,FALSE)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VLOOKUP(ASB807,$A$879:$F$2700,6,FALSE)</f>
        <v>650</v>
      </c>
      <c r="ASF807" s="179" t="s">
        <v>69</v>
      </c>
      <c r="ASG807" s="10">
        <f>ASE807*1.1</f>
        <v>715.00000000000011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VLOOKUP(ASK807,$A$879:$F$2700,6,FALSE)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VLOOKUP(AST807,$A$879:$F$2700,6,FALSE)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VLOOKUP(ATC807,$A$879:$F$2700,6,FALSE)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VLOOKUP(ATL807,$A$879:$F$2700,6,FALSE)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VLOOKUP(ATU807,$A$879:$F$2700,6,FALSE)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VLOOKUP(AUD807,$A$879:$F$2700,6,FALSE)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VLOOKUP(AUM807,$A$879:$F$2700,6,FALSE)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VLOOKUP(AUV807,$A$879:$F$2700,6,FALSE)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VLOOKUP(AVE807,$A$879:$F$2700,6,FALSE)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VLOOKUP(AVN807,$A$879:$F$2700,6,FALSE)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VLOOKUP(AVW807,$A$879:$F$2700,6,FALSE)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VLOOKUP(AWF807,$A$879:$F$2700,6,FALSE)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VLOOKUP(AWO807,$A$879:$F$2700,6,FALSE)</f>
        <v>650</v>
      </c>
      <c r="AWS807" s="179" t="s">
        <v>69</v>
      </c>
      <c r="AWT807" s="10">
        <f>AWR807*1.1</f>
        <v>715.00000000000011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VLOOKUP(AWX807,$A$879:$F$2700,6,FALSE)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VLOOKUP(AXG807,$A$879:$F$2700,6,FALSE)</f>
        <v>655</v>
      </c>
      <c r="AXK807" s="179" t="s">
        <v>69</v>
      </c>
      <c r="AXL807" s="10">
        <f>AXJ807*1.1</f>
        <v>720.50000000000011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VLOOKUP(AXP807,$A$879:$F$2700,6,FALSE)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VLOOKUP(AXY807,$A$879:$F$2700,6,FALSE)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VLOOKUP(AYH807,$A$879:$F$2700,6,FALSE)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VLOOKUP(AYQ807,$A$879:$F$2700,6,FALSE)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VLOOKUP(AYZ807,$A$879:$F$2700,6,FALSE)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VLOOKUP(AZI807,$A$879:$F$2700,6,FALSE)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VLOOKUP(AZR807,$A$879:$F$2700,6,FALSE)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VLOOKUP(BAA807,$A$879:$F$2700,6,FALSE)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VLOOKUP(BAJ807,$A$879:$F$2700,6,FALSE)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VLOOKUP(BAS807,$A$879:$F$2700,6,FALSE)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VLOOKUP(BBB807,$A$879:$F$2700,6,FALSE)</f>
        <v>498</v>
      </c>
      <c r="BBF807" s="179" t="s">
        <v>69</v>
      </c>
      <c r="BBG807" s="10">
        <f>BBE807*1.1</f>
        <v>547.80000000000007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VLOOKUP(BBK807,$A$879:$F$2700,6,FALSE)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VLOOKUP(BBT807,$A$879:$F$2700,6,FALSE)</f>
        <v>655</v>
      </c>
      <c r="BBX807" s="179" t="s">
        <v>69</v>
      </c>
      <c r="BBY807" s="10">
        <f>BBW807*1.1</f>
        <v>720.50000000000011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VLOOKUP(BCC807,$A$879:$F$2700,6,FALSE)</f>
        <v>655</v>
      </c>
      <c r="BCG807" s="179" t="s">
        <v>69</v>
      </c>
      <c r="BCH807" s="10">
        <f>BCF807*1.1</f>
        <v>720.50000000000011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VLOOKUP(BCL807,$A$879:$F$2700,6,FALSE)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VLOOKUP(BCU807,$A$879:$F$2700,6,FALSE)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VLOOKUP(BDD807,$A$879:$F$2700,6,FALSE)</f>
        <v>650</v>
      </c>
      <c r="BDH807" s="179" t="s">
        <v>69</v>
      </c>
      <c r="BDI807" s="10">
        <f>BDG807*1.1</f>
        <v>715.00000000000011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VLOOKUP(BDM807,$A$879:$F$2700,6,FALSE)</f>
        <v>285</v>
      </c>
      <c r="BDQ807" s="179" t="s">
        <v>69</v>
      </c>
      <c r="BDR807" s="10">
        <f>BDP807*1.1</f>
        <v>313.5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VLOOKUP(BDV807,$A$879:$F$2700,6,FALSE)</f>
        <v>655</v>
      </c>
      <c r="BDZ807" s="179" t="s">
        <v>69</v>
      </c>
      <c r="BEA807" s="10">
        <f>BDY807*1.1</f>
        <v>720.50000000000011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VLOOKUP(BEE807,$A$879:$F$2700,6,FALSE)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VLOOKUP(BEN807,$A$879:$F$2700,6,FALSE)</f>
        <v>655</v>
      </c>
      <c r="BER807" s="179" t="s">
        <v>69</v>
      </c>
      <c r="BES807" s="10">
        <f>BEQ807*1.1</f>
        <v>720.50000000000011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VLOOKUP(BEW807,$A$879:$F$2700,6,FALSE)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VLOOKUP(BFF807,$A$879:$F$2700,6,FALSE)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VLOOKUP(BFO807,$A$879:$F$2700,6,FALSE)</f>
        <v>655</v>
      </c>
      <c r="BFS807" s="179" t="s">
        <v>69</v>
      </c>
      <c r="BFT807" s="10">
        <f>BFR807*1.1</f>
        <v>720.50000000000011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VLOOKUP(BFX807,$A$879:$F$2700,6,FALSE)</f>
        <v>498</v>
      </c>
      <c r="BGB807" s="179" t="s">
        <v>69</v>
      </c>
      <c r="BGC807" s="10">
        <f>BGA807*1.1</f>
        <v>547.80000000000007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VLOOKUP(BGG807,$A$879:$F$2700,6,FALSE)</f>
        <v>650</v>
      </c>
      <c r="BGK807" s="179" t="s">
        <v>69</v>
      </c>
      <c r="BGL807" s="10">
        <f>BGJ807*1.1</f>
        <v>715.00000000000011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VLOOKUP(BGP807,$A$879:$F$2700,6,FALSE)</f>
        <v>655</v>
      </c>
      <c r="BGT807" s="179" t="s">
        <v>69</v>
      </c>
      <c r="BGU807" s="10">
        <f>BGS807*1.1</f>
        <v>720.50000000000011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VLOOKUP(BGY807,$A$879:$F$2700,6,FALSE)</f>
        <v>650</v>
      </c>
      <c r="BHC807" s="179" t="s">
        <v>69</v>
      </c>
      <c r="BHD807" s="10">
        <f>BHB807*1.1</f>
        <v>715.00000000000011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4350.2999999999993</v>
      </c>
      <c r="I808" s="233"/>
      <c r="J808" s="179"/>
      <c r="K808" s="436"/>
      <c r="M808" s="179"/>
      <c r="N808" s="179"/>
      <c r="O808" s="179"/>
      <c r="P808" s="10"/>
      <c r="Q808" s="10">
        <f>SUM(P803:P807)</f>
        <v>4304.0999999999995</v>
      </c>
      <c r="R808" s="233"/>
      <c r="S808" s="179"/>
      <c r="T808" s="436"/>
      <c r="V808" s="179"/>
      <c r="W808" s="179"/>
      <c r="X808" s="179"/>
      <c r="Y808" s="10"/>
      <c r="Z808" s="10">
        <f>SUM(Y803:Y807)</f>
        <v>4192.6000000000004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5090.7000000000007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4231.2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5129.8999999999996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5060.2999999999993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3917.7000000000003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4283.5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4446.0999999999995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4432.3999999999996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4848.1000000000004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5082.8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4475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4789.7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3867.8999999999996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4367.3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3775.9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3930.4999999999995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4765.5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3942.5000000000005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4102.7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4031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4017.7999999999997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4259.3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4825.2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4310.2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3946.9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4377.3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5008.8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3753.4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3936.1000000000004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4650.5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5316.5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4554.3999999999996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3323.3999999999996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5084.7000000000007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3598.9999999999995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4476.3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4083.6999999999994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4205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3893.7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3524.6000000000004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4821.7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3708.7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4328.9000000000005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3949.7999999999997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3210.2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4002.3999999999996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4418.7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4827.2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5101.3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3557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3419.7999999999997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2436.1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3340.2999999999997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2412.6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4133.1000000000004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3372.7999999999997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4366.7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3627.8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4599.6000000000004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4389.8999999999996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4433.5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3014.7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3345.9999999999995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4340.8999999999996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4445.5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4271.7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4996.3999999999996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3623.0999999999995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4126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3710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3739.1999999999994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4441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4257.5999999999995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4183.3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4621.7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4101.2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4371.8999999999996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3763.7999999999997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4357.7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3824.2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3633.3999999999996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4255.1000000000004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3828.2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4371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4878.3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5106.8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3879.2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4080.2000000000003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4225.5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4872.1000000000004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3961.2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4474.5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4354.1000000000004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5002.1000000000004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4518.2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2998.2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5108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4746.7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3386.4999999999995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4559.8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3753.0999999999995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3293.2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4998.3999999999996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4074.2999999999993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4997.8999999999996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5187.3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4892.2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4473.3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3203.2000000000003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4338.1000000000004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3876.9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3452.7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4479.5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4699.7000000000007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4680.3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4752.9000000000005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4590.5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4337.4000000000005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4338.4000000000005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2852.6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4158.6000000000004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4191.1000000000004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4689.2999999999993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4564.1000000000004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3798.2999999999997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4410.3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3888.3999999999996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4367.7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4532.4000000000005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4789.7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4588.1000000000004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4583.1000000000004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4884.1000000000004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VLOOKUP(B809,$A$879:$F$2700,6,FALSE)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VLOOKUP(K809,$A$879:$F$2700,6,FALSE)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VLOOKUP(T809,$A$879:$F$2700,6,FALSE)</f>
        <v>607</v>
      </c>
      <c r="X809" s="179" t="s">
        <v>61</v>
      </c>
      <c r="Y809" s="10">
        <f>W809*1.5*V809</f>
        <v>910.5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VLOOKUP(AC809,$A$879:$F$2700,6,FALSE)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VLOOKUP(AL809,$A$879:$F$2700,6,FALSE)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VLOOKUP(AU809,$A$879:$F$2700,6,FALSE)</f>
        <v>607</v>
      </c>
      <c r="AY809" s="179" t="s">
        <v>61</v>
      </c>
      <c r="AZ809" s="10">
        <f>AX809*1.5*AW809</f>
        <v>910.5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VLOOKUP(BD809,$A$879:$F$2700,6,FALSE)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VLOOKUP(BM809,$A$879:$F$2700,6,FALSE)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VLOOKUP(BV809,$A$879:$F$2700,6,FALSE)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VLOOKUP(CE809,$A$879:$F$2700,6,FALSE)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VLOOKUP(CN809,$A$879:$F$2700,6,FALSE)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VLOOKUP(CW809,$A$879:$F$2700,6,FALSE)</f>
        <v>453</v>
      </c>
      <c r="DA809" s="179" t="s">
        <v>61</v>
      </c>
      <c r="DB809" s="10">
        <f>CZ809*1.5*CY809</f>
        <v>679.5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VLOOKUP(DF809,$A$879:$F$2700,6,FALSE)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VLOOKUP(DO809,$A$879:$F$2700,6,FALSE)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VLOOKUP(DX809,$A$879:$F$2700,6,FALSE)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VLOOKUP(EG809,$A$879:$F$2700,6,FALSE)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VLOOKUP(EP809,$A$879:$F$2700,6,FALSE)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VLOOKUP(EY809,$A$879:$F$2700,6,FALSE)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VLOOKUP(FH809,$A$879:$F$2700,6,FALSE)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VLOOKUP(FQ809,$A$879:$F$2700,6,FALSE)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VLOOKUP(FZ809,$A$879:$F$2700,6,FALSE)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VLOOKUP(GI809,$A$879:$F$2700,6,FALSE)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VLOOKUP(GR809,$A$879:$F$2700,6,FALSE)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VLOOKUP(HA809,$A$879:$F$2700,6,FALSE)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VLOOKUP(HJ809,$A$879:$F$2700,6,FALSE)</f>
        <v>336</v>
      </c>
      <c r="HN809" s="179" t="s">
        <v>61</v>
      </c>
      <c r="HO809" s="10">
        <f>HM809*1.5*HL809</f>
        <v>504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VLOOKUP(HS809,$A$879:$F$2700,6,FALSE)</f>
        <v>1157</v>
      </c>
      <c r="HW809" s="179" t="s">
        <v>61</v>
      </c>
      <c r="HX809" s="10">
        <f>HV809*1.5*HU809</f>
        <v>1735.5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VLOOKUP(IB809,$A$879:$F$2700,6,FALSE)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VLOOKUP(IK809,$A$879:$F$2700,6,FALSE)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VLOOKUP(IT809,$A$879:$F$2700,6,FALSE)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VLOOKUP(JC809,$A$879:$F$2700,6,FALSE)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VLOOKUP(JL809,$A$879:$F$2700,6,FALSE)</f>
        <v>607</v>
      </c>
      <c r="JP809" s="179" t="s">
        <v>61</v>
      </c>
      <c r="JQ809" s="10">
        <f>JO809*1.5*JN809</f>
        <v>910.5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VLOOKUP(JU809,$A$879:$F$2700,6,FALSE)</f>
        <v>607</v>
      </c>
      <c r="JY809" s="179" t="s">
        <v>61</v>
      </c>
      <c r="JZ809" s="10">
        <f>JX809*1.5*JW809</f>
        <v>910.5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VLOOKUP(KD809,$A$879:$F$2700,6,FALSE)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VLOOKUP(KM809,$A$879:$F$2700,6,FALSE)</f>
        <v>936</v>
      </c>
      <c r="KQ809" s="179" t="s">
        <v>61</v>
      </c>
      <c r="KR809" s="10">
        <f>KP809*1.5*KO809</f>
        <v>1404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VLOOKUP(KV809,$A$879:$F$2700,6,FALSE)</f>
        <v>453</v>
      </c>
      <c r="KZ809" s="179" t="s">
        <v>61</v>
      </c>
      <c r="LA809" s="10">
        <f>KY809*1.5*KX809</f>
        <v>679.5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VLOOKUP(LE809,$A$879:$F$2700,6,FALSE)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VLOOKUP(LN809,$A$879:$F$2700,6,FALSE)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VLOOKUP(LW809,$A$879:$F$2700,6,FALSE)</f>
        <v>402</v>
      </c>
      <c r="MA809" s="179" t="s">
        <v>61</v>
      </c>
      <c r="MB809" s="10">
        <f>LZ809*1.5*LY809</f>
        <v>603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VLOOKUP(MF809,$A$879:$F$2700,6,FALSE)</f>
        <v>1157</v>
      </c>
      <c r="MJ809" s="179" t="s">
        <v>61</v>
      </c>
      <c r="MK809" s="10">
        <f>MI809*1.5*MH809</f>
        <v>1735.5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VLOOKUP(MO809,$A$879:$F$2700,6,FALSE)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VLOOKUP(MX809,$A$879:$F$2700,6,FALSE)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VLOOKUP(NG809,$A$879:$F$2700,6,FALSE)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VLOOKUP(NP809,$A$879:$F$2700,6,FALSE)</f>
        <v>1157</v>
      </c>
      <c r="NT809" s="179" t="s">
        <v>61</v>
      </c>
      <c r="NU809" s="10">
        <f>NS809*1.5*NR809</f>
        <v>1735.5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VLOOKUP(NY809,$A$879:$F$2700,6,FALSE)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VLOOKUP(OH809,$A$879:$F$2700,6,FALSE)</f>
        <v>287</v>
      </c>
      <c r="OL809" s="179" t="s">
        <v>61</v>
      </c>
      <c r="OM809" s="10">
        <f>OK809*1.5*OJ809</f>
        <v>559.65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VLOOKUP(OQ809,$A$879:$F$2700,6,FALSE)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VLOOKUP(OZ809,$A$879:$F$2700,6,FALSE)</f>
        <v>936</v>
      </c>
      <c r="PD809" s="179" t="s">
        <v>61</v>
      </c>
      <c r="PE809" s="10">
        <f>PC809*1.5*PB809</f>
        <v>1404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VLOOKUP(PI809,$A$879:$F$2700,6,FALSE)</f>
        <v>607</v>
      </c>
      <c r="PM809" s="179" t="s">
        <v>61</v>
      </c>
      <c r="PN809" s="10">
        <f>PL809*1.5*PK809</f>
        <v>910.5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VLOOKUP(PR809,$A$879:$F$2700,6,FALSE)</f>
        <v>453</v>
      </c>
      <c r="PV809" s="179" t="s">
        <v>61</v>
      </c>
      <c r="PW809" s="10">
        <f>PU809*1.5*PT809</f>
        <v>679.5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VLOOKUP(QA809,$A$879:$F$2700,6,FALSE)</f>
        <v>1157</v>
      </c>
      <c r="QE809" s="179" t="s">
        <v>61</v>
      </c>
      <c r="QF809" s="10">
        <f>QD809*1.5*QC809</f>
        <v>1735.5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VLOOKUP(QJ809,$A$879:$F$2700,6,FALSE)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VLOOKUP(QS809,$A$879:$F$2700,6,FALSE)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VLOOKUP(RB809,$A$879:$F$2700,6,FALSE)</f>
        <v>607</v>
      </c>
      <c r="RF809" s="179" t="s">
        <v>61</v>
      </c>
      <c r="RG809" s="10">
        <f>RE809*1.5*RD809</f>
        <v>1183.6500000000001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VLOOKUP(RK809,$A$879:$F$2700,6,FALSE)</f>
        <v>607</v>
      </c>
      <c r="RO809" s="179" t="s">
        <v>61</v>
      </c>
      <c r="RP809" s="10">
        <f>RN809*1.5*RM809</f>
        <v>910.5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VLOOKUP(RT809,$A$879:$F$2700,6,FALSE)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VLOOKUP(SC809,$A$879:$F$2700,6,FALSE)</f>
        <v>607</v>
      </c>
      <c r="SG809" s="179" t="s">
        <v>61</v>
      </c>
      <c r="SH809" s="10">
        <f>SF809*1.5*SE809</f>
        <v>910.5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VLOOKUP(SL809,$A$879:$F$2700,6,FALSE)</f>
        <v>1157</v>
      </c>
      <c r="SP809" s="179" t="s">
        <v>61</v>
      </c>
      <c r="SQ809" s="10">
        <f>SO809*1.5*SN809</f>
        <v>1735.5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VLOOKUP(SU809,$A$879:$F$2700,6,FALSE)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VLOOKUP(TD809,$A$879:$F$2700,6,FALSE)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VLOOKUP(TM809,$A$879:$F$2700,6,FALSE)</f>
        <v>1157</v>
      </c>
      <c r="TQ809" s="179" t="s">
        <v>61</v>
      </c>
      <c r="TR809" s="10">
        <f>TP809*1.5*TO809</f>
        <v>1735.5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VLOOKUP(TV809,$A$879:$F$2700,6,FALSE)</f>
        <v>453</v>
      </c>
      <c r="TZ809" s="179" t="s">
        <v>61</v>
      </c>
      <c r="UA809" s="10">
        <f>TY809*1.5*TX809</f>
        <v>679.5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VLOOKUP(UE809,$A$879:$F$2700,6,FALSE)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VLOOKUP(UN809,$A$879:$F$2700,6,FALSE)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VLOOKUP(UW809,$A$879:$F$2700,6,FALSE)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VLOOKUP(VF809,$A$879:$F$2700,6,FALSE)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VLOOKUP(VO809,$A$879:$F$2700,6,FALSE)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VLOOKUP(VX809,$A$879:$F$2700,6,FALSE)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VLOOKUP(WG809,$A$879:$F$2700,6,FALSE)</f>
        <v>607</v>
      </c>
      <c r="WK809" s="179" t="s">
        <v>61</v>
      </c>
      <c r="WL809" s="10">
        <f>WJ809*1.5*WI809</f>
        <v>910.5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VLOOKUP(WP809,$A$879:$F$2700,6,FALSE)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VLOOKUP(WY809,$A$879:$F$2700,6,FALSE)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VLOOKUP(XH809,$A$879:$F$2700,6,FALSE)</f>
        <v>607</v>
      </c>
      <c r="XL809" s="179" t="s">
        <v>61</v>
      </c>
      <c r="XM809" s="10">
        <f>XK809*1.5*XJ809</f>
        <v>1183.6500000000001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VLOOKUP(XQ809,$A$879:$F$2700,6,FALSE)</f>
        <v>453</v>
      </c>
      <c r="XU809" s="179" t="s">
        <v>61</v>
      </c>
      <c r="XV809" s="10">
        <f>XT809*1.5*XS809</f>
        <v>679.5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VLOOKUP(XZ809,$A$879:$F$2700,6,FALSE)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VLOOKUP(YI809,$A$879:$F$2700,6,FALSE)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VLOOKUP(YR809,$A$879:$F$2700,6,FALSE)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VLOOKUP(ZA809,$A$879:$F$2700,6,FALSE)</f>
        <v>354</v>
      </c>
      <c r="ZE809" s="179" t="s">
        <v>61</v>
      </c>
      <c r="ZF809" s="10">
        <f>ZD809*1.5*ZC809</f>
        <v>531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VLOOKUP(ZJ809,$A$879:$F$2700,6,FALSE)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VLOOKUP(ZS809,$A$879:$F$2700,6,FALSE)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VLOOKUP(AAB809,$A$879:$F$2700,6,FALSE)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VLOOKUP(AAK809,$A$879:$F$2700,6,FALSE)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VLOOKUP(AAT809,$A$879:$F$2700,6,FALSE)</f>
        <v>607</v>
      </c>
      <c r="AAX809" s="179" t="s">
        <v>61</v>
      </c>
      <c r="AAY809" s="10">
        <f>AAW809*1.5*AAV809</f>
        <v>910.5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VLOOKUP(ABC809,$A$879:$F$2700,6,FALSE)</f>
        <v>107</v>
      </c>
      <c r="ABG809" s="179" t="s">
        <v>61</v>
      </c>
      <c r="ABH809" s="10">
        <f>ABF809*1.5*ABE809</f>
        <v>160.5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VLOOKUP(ABL809,$A$879:$F$2700,6,FALSE)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VLOOKUP(ABU809,$A$879:$F$2700,6,FALSE)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VLOOKUP(ACD809,$A$879:$F$2700,6,FALSE)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VLOOKUP(ACM809,$A$879:$F$2700,6,FALSE)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VLOOKUP(ACV809,$A$879:$F$2700,6,FALSE)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VLOOKUP(ADE809,$A$879:$F$2700,6,FALSE)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VLOOKUP(ADN809,$A$879:$F$2700,6,FALSE)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VLOOKUP(ADW809,$A$879:$F$2700,6,FALSE)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VLOOKUP(AEF809,$A$879:$F$2700,6,FALSE)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VLOOKUP(AEO809,$A$879:$F$2700,6,FALSE)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VLOOKUP(AEX809,$A$879:$F$2700,6,FALSE)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VLOOKUP(AFG809,$A$879:$F$2700,6,FALSE)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VLOOKUP(AFP809,$A$879:$F$2700,6,FALSE)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VLOOKUP(AFY809,$A$879:$F$2700,6,FALSE)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VLOOKUP(AGH809,$A$879:$F$2700,6,FALSE)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VLOOKUP(AGQ809,$A$879:$F$2700,6,FALSE)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VLOOKUP(AGZ809,$A$879:$F$2700,6,FALSE)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VLOOKUP(AHI809,$A$879:$F$2700,6,FALSE)</f>
        <v>1157</v>
      </c>
      <c r="AHM809" s="179" t="s">
        <v>61</v>
      </c>
      <c r="AHN809" s="10">
        <f>AHL809*1.5*AHK809</f>
        <v>1735.5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VLOOKUP(AHR809,$A$879:$F$2700,6,FALSE)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VLOOKUP(AIA809,$A$879:$F$2700,6,FALSE)</f>
        <v>453</v>
      </c>
      <c r="AIE809" s="179" t="s">
        <v>61</v>
      </c>
      <c r="AIF809" s="10">
        <f>AID809*1.5*AIC809</f>
        <v>679.5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VLOOKUP(AIJ809,$A$879:$F$2700,6,FALSE)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VLOOKUP(AIS809,$A$879:$F$2700,6,FALSE)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VLOOKUP(AJB809,$A$879:$F$2700,6,FALSE)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VLOOKUP(AJK809,$A$879:$F$2700,6,FALSE)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VLOOKUP(AJT809,$A$879:$F$2700,6,FALSE)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VLOOKUP(AKC809,$A$879:$F$2700,6,FALSE)</f>
        <v>1157</v>
      </c>
      <c r="AKG809" s="179" t="s">
        <v>61</v>
      </c>
      <c r="AKH809" s="10">
        <f>AKF809*1.5*AKE809</f>
        <v>1735.5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VLOOKUP(AKL809,$A$879:$F$2700,6,FALSE)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VLOOKUP(AKU809,$A$879:$F$2700,6,FALSE)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VLOOKUP(ALD809,$A$879:$F$2700,6,FALSE)</f>
        <v>336</v>
      </c>
      <c r="ALH809" s="179" t="s">
        <v>61</v>
      </c>
      <c r="ALI809" s="10">
        <f>ALG809*1.5*ALF809</f>
        <v>504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VLOOKUP(ALM809,$A$879:$F$2700,6,FALSE)</f>
        <v>336</v>
      </c>
      <c r="ALQ809" s="179" t="s">
        <v>61</v>
      </c>
      <c r="ALR809" s="10">
        <f>ALP809*1.5*ALO809</f>
        <v>504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VLOOKUP(ALV809,$A$879:$F$2700,6,FALSE)</f>
        <v>1157</v>
      </c>
      <c r="ALZ809" s="179" t="s">
        <v>61</v>
      </c>
      <c r="AMA809" s="10">
        <f>ALY809*1.5*ALX809</f>
        <v>1735.5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VLOOKUP(AME809,$A$879:$F$2700,6,FALSE)</f>
        <v>1157</v>
      </c>
      <c r="AMI809" s="179" t="s">
        <v>61</v>
      </c>
      <c r="AMJ809" s="10">
        <f>AMH809*1.5*AMG809</f>
        <v>1735.5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VLOOKUP(AMN809,$A$879:$F$2700,6,FALSE)</f>
        <v>336</v>
      </c>
      <c r="AMR809" s="179" t="s">
        <v>61</v>
      </c>
      <c r="AMS809" s="10">
        <f>AMQ809*1.5*AMP809</f>
        <v>504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VLOOKUP(AMW809,$A$879:$F$2700,6,FALSE)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VLOOKUP(ANF809,$A$879:$F$2700,6,FALSE)</f>
        <v>607</v>
      </c>
      <c r="ANJ809" s="179" t="s">
        <v>61</v>
      </c>
      <c r="ANK809" s="10">
        <f>ANI809*1.5*ANH809</f>
        <v>910.5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VLOOKUP(ANO809,$A$879:$F$2700,6,FALSE)</f>
        <v>1157</v>
      </c>
      <c r="ANS809" s="179" t="s">
        <v>61</v>
      </c>
      <c r="ANT809" s="10">
        <f>ANR809*1.5*ANQ809</f>
        <v>1735.5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VLOOKUP(ANX809,$A$879:$F$2700,6,FALSE)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VLOOKUP(AOG809,$A$879:$F$2700,6,FALSE)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VLOOKUP(AOP809,$A$879:$F$2700,6,FALSE)</f>
        <v>287</v>
      </c>
      <c r="AOT809" s="179" t="s">
        <v>61</v>
      </c>
      <c r="AOU809" s="10">
        <f>AOS809*1.5*AOR809</f>
        <v>430.5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VLOOKUP(AOY809,$A$879:$F$2700,6,FALSE)</f>
        <v>607</v>
      </c>
      <c r="APC809" s="179" t="s">
        <v>61</v>
      </c>
      <c r="APD809" s="10">
        <f>APB809*1.5*APA809</f>
        <v>910.5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VLOOKUP(APH809,$A$879:$F$2700,6,FALSE)</f>
        <v>607</v>
      </c>
      <c r="APL809" s="179" t="s">
        <v>61</v>
      </c>
      <c r="APM809" s="10">
        <f>APK809*1.5*APJ809</f>
        <v>910.5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VLOOKUP(APQ809,$A$879:$F$2700,6,FALSE)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VLOOKUP(APZ809,$A$879:$F$2700,6,FALSE)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VLOOKUP(AQI809,$A$879:$F$2700,6,FALSE)</f>
        <v>402</v>
      </c>
      <c r="AQM809" s="179" t="s">
        <v>61</v>
      </c>
      <c r="AQN809" s="10">
        <f>AQL809*1.5*AQK809</f>
        <v>603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VLOOKUP(AQR809,$A$879:$F$2700,6,FALSE)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VLOOKUP(ARA809,$A$879:$F$2700,6,FALSE)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VLOOKUP(ARJ809,$A$879:$F$2700,6,FALSE)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VLOOKUP(ARS809,$A$879:$F$2700,6,FALSE)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VLOOKUP(ASB809,$A$879:$F$2700,6,FALSE)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VLOOKUP(ASK809,$A$879:$F$2700,6,FALSE)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VLOOKUP(AST809,$A$879:$F$2700,6,FALSE)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VLOOKUP(ATC809,$A$879:$F$2700,6,FALSE)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VLOOKUP(ATL809,$A$879:$F$2700,6,FALSE)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VLOOKUP(ATU809,$A$879:$F$2700,6,FALSE)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VLOOKUP(AUD809,$A$879:$F$2700,6,FALSE)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VLOOKUP(AUM809,$A$879:$F$2700,6,FALSE)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VLOOKUP(AUV809,$A$879:$F$2700,6,FALSE)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VLOOKUP(AVE809,$A$879:$F$2700,6,FALSE)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VLOOKUP(AVN809,$A$879:$F$2700,6,FALSE)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VLOOKUP(AVW809,$A$879:$F$2700,6,FALSE)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VLOOKUP(AWF809,$A$879:$F$2700,6,FALSE)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VLOOKUP(AWO809,$A$879:$F$2700,6,FALSE)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VLOOKUP(AWX809,$A$879:$F$2700,6,FALSE)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VLOOKUP(AXG809,$A$879:$F$2700,6,FALSE)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VLOOKUP(AXP809,$A$879:$F$2700,6,FALSE)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VLOOKUP(AXY809,$A$879:$F$2700,6,FALSE)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VLOOKUP(AYH809,$A$879:$F$2700,6,FALSE)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VLOOKUP(AYQ809,$A$879:$F$2700,6,FALSE)</f>
        <v>453</v>
      </c>
      <c r="AYU809" s="179" t="s">
        <v>61</v>
      </c>
      <c r="AYV809" s="10">
        <f>AYT809*1.5*AYS809</f>
        <v>679.5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VLOOKUP(AYZ809,$A$879:$F$2700,6,FALSE)</f>
        <v>607</v>
      </c>
      <c r="AZD809" s="179" t="s">
        <v>61</v>
      </c>
      <c r="AZE809" s="10">
        <f>AZC809*1.5*AZB809</f>
        <v>910.5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VLOOKUP(AZI809,$A$879:$F$2700,6,FALSE)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VLOOKUP(AZR809,$A$879:$F$2700,6,FALSE)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VLOOKUP(BAA809,$A$879:$F$2700,6,FALSE)</f>
        <v>607</v>
      </c>
      <c r="BAE809" s="179" t="s">
        <v>61</v>
      </c>
      <c r="BAF809" s="10">
        <f>BAD809*1.5*BAC809</f>
        <v>910.5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VLOOKUP(BAJ809,$A$879:$F$2700,6,FALSE)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VLOOKUP(BAS809,$A$879:$F$2700,6,FALSE)</f>
        <v>354</v>
      </c>
      <c r="BAW809" s="179" t="s">
        <v>61</v>
      </c>
      <c r="BAX809" s="10">
        <f>BAV809*1.5*BAU809</f>
        <v>531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VLOOKUP(BBB809,$A$879:$F$2700,6,FALSE)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VLOOKUP(BBK809,$A$879:$F$2700,6,FALSE)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VLOOKUP(BBT809,$A$879:$F$2700,6,FALSE)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VLOOKUP(BCC809,$A$879:$F$2700,6,FALSE)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VLOOKUP(BCL809,$A$879:$F$2700,6,FALSE)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VLOOKUP(BCU809,$A$879:$F$2700,6,FALSE)</f>
        <v>607</v>
      </c>
      <c r="BCY809" s="179" t="s">
        <v>61</v>
      </c>
      <c r="BCZ809" s="10">
        <f>BCX809*1.5*BCW809</f>
        <v>910.5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VLOOKUP(BDD809,$A$879:$F$2700,6,FALSE)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VLOOKUP(BDM809,$A$879:$F$2700,6,FALSE)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VLOOKUP(BDV809,$A$879:$F$2700,6,FALSE)</f>
        <v>607</v>
      </c>
      <c r="BDZ809" s="179" t="s">
        <v>61</v>
      </c>
      <c r="BEA809" s="10">
        <f>BDY809*1.5*BDX809</f>
        <v>910.5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VLOOKUP(BEE809,$A$879:$F$2700,6,FALSE)</f>
        <v>336</v>
      </c>
      <c r="BEI809" s="179" t="s">
        <v>61</v>
      </c>
      <c r="BEJ809" s="10">
        <f>BEH809*1.5*BEG809</f>
        <v>655.20000000000005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VLOOKUP(BEN809,$A$879:$F$2700,6,FALSE)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VLOOKUP(BEW809,$A$879:$F$2700,6,FALSE)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VLOOKUP(BFF809,$A$879:$F$2700,6,FALSE)</f>
        <v>402</v>
      </c>
      <c r="BFJ809" s="179" t="s">
        <v>61</v>
      </c>
      <c r="BFK809" s="10">
        <f>BFI809*1.5*BFH809</f>
        <v>603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VLOOKUP(BFO809,$A$879:$F$2700,6,FALSE)</f>
        <v>607</v>
      </c>
      <c r="BFS809" s="179" t="s">
        <v>61</v>
      </c>
      <c r="BFT809" s="10">
        <f>BFR809*1.5*BFQ809</f>
        <v>910.5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VLOOKUP(BFX809,$A$879:$F$2700,6,FALSE)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VLOOKUP(BGG809,$A$879:$F$2700,6,FALSE)</f>
        <v>1157</v>
      </c>
      <c r="BGK809" s="179" t="s">
        <v>61</v>
      </c>
      <c r="BGL809" s="10">
        <f>BGJ809*1.5*BGI809</f>
        <v>1735.5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VLOOKUP(BGP809,$A$879:$F$2700,6,FALSE)</f>
        <v>336</v>
      </c>
      <c r="BGT809" s="179" t="s">
        <v>61</v>
      </c>
      <c r="BGU809" s="10">
        <f>BGS809*1.5*BGR809</f>
        <v>504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VLOOKUP(BGY809,$A$879:$F$2700,6,FALSE)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VLOOKUP(B810,$A$879:$F$2700,6,FALSE)</f>
        <v>607</v>
      </c>
      <c r="F810" s="179" t="s">
        <v>63</v>
      </c>
      <c r="G810" s="10">
        <f>E810*1.4</f>
        <v>849.8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VLOOKUP(K810,$A$879:$F$2700,6,FALSE)</f>
        <v>1157</v>
      </c>
      <c r="O810" s="179" t="s">
        <v>63</v>
      </c>
      <c r="P810" s="10">
        <f>N810*1.4</f>
        <v>1619.8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VLOOKUP(T810,$A$879:$F$2700,6,FALSE)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VLOOKUP(AC810,$A$879:$F$2700,6,FALSE)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VLOOKUP(AL810,$A$879:$F$2700,6,FALSE)</f>
        <v>607</v>
      </c>
      <c r="AP810" s="179" t="s">
        <v>63</v>
      </c>
      <c r="AQ810" s="10">
        <f>AO810*1.4</f>
        <v>849.8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VLOOKUP(AU810,$A$879:$F$2700,6,FALSE)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VLOOKUP(BD810,$A$879:$F$2700,6,FALSE)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VLOOKUP(BM810,$A$879:$F$2700,6,FALSE)</f>
        <v>336</v>
      </c>
      <c r="BQ810" s="179" t="s">
        <v>63</v>
      </c>
      <c r="BR810" s="10">
        <f>BP810*1.4</f>
        <v>470.4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VLOOKUP(BV810,$A$879:$F$2700,6,FALSE)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VLOOKUP(CE810,$A$879:$F$2700,6,FALSE)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VLOOKUP(CN810,$A$879:$F$2700,6,FALSE)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VLOOKUP(CW810,$A$879:$F$2700,6,FALSE)</f>
        <v>336</v>
      </c>
      <c r="DA810" s="179" t="s">
        <v>63</v>
      </c>
      <c r="DB810" s="10">
        <f>CZ810*1.4</f>
        <v>470.4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VLOOKUP(DF810,$A$879:$F$2700,6,FALSE)</f>
        <v>607</v>
      </c>
      <c r="DJ810" s="179" t="s">
        <v>63</v>
      </c>
      <c r="DK810" s="10">
        <f>DI810*1.4</f>
        <v>849.8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VLOOKUP(DO810,$A$879:$F$2700,6,FALSE)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VLOOKUP(DX810,$A$879:$F$2700,6,FALSE)</f>
        <v>336</v>
      </c>
      <c r="EB810" s="179" t="s">
        <v>63</v>
      </c>
      <c r="EC810" s="10">
        <f>EA810*1.4</f>
        <v>470.4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VLOOKUP(EG810,$A$879:$F$2700,6,FALSE)</f>
        <v>1157</v>
      </c>
      <c r="EK810" s="179" t="s">
        <v>63</v>
      </c>
      <c r="EL810" s="10">
        <f>EJ810*1.4</f>
        <v>1619.8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VLOOKUP(EP810,$A$879:$F$2700,6,FALSE)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VLOOKUP(EY810,$A$879:$F$2700,6,FALSE)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VLOOKUP(FH810,$A$879:$F$2700,6,FALSE)</f>
        <v>1157</v>
      </c>
      <c r="FL810" s="179" t="s">
        <v>63</v>
      </c>
      <c r="FM810" s="10">
        <f>FK810*1.4</f>
        <v>1619.8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VLOOKUP(FQ810,$A$879:$F$2700,6,FALSE)</f>
        <v>453</v>
      </c>
      <c r="FU810" s="179" t="s">
        <v>63</v>
      </c>
      <c r="FV810" s="10">
        <f>FT810*1.4</f>
        <v>634.19999999999993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VLOOKUP(FZ810,$A$879:$F$2700,6,FALSE)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VLOOKUP(GI810,$A$879:$F$2700,6,FALSE)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VLOOKUP(GR810,$A$879:$F$2700,6,FALSE)</f>
        <v>1157</v>
      </c>
      <c r="GV810" s="179" t="s">
        <v>63</v>
      </c>
      <c r="GW810" s="10">
        <f>GU810*1.4</f>
        <v>1619.8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VLOOKUP(HA810,$A$879:$F$2700,6,FALSE)</f>
        <v>453</v>
      </c>
      <c r="HE810" s="179" t="s">
        <v>63</v>
      </c>
      <c r="HF810" s="10">
        <f>HD810*1.4</f>
        <v>634.19999999999993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VLOOKUP(HJ810,$A$879:$F$2700,6,FALSE)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VLOOKUP(HS810,$A$879:$F$2700,6,FALSE)</f>
        <v>287</v>
      </c>
      <c r="HW810" s="179" t="s">
        <v>63</v>
      </c>
      <c r="HX810" s="10">
        <f>HV810*1.4</f>
        <v>401.79999999999995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VLOOKUP(IB810,$A$879:$F$2700,6,FALSE)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VLOOKUP(IK810,$A$879:$F$2700,6,FALSE)</f>
        <v>607</v>
      </c>
      <c r="IO810" s="179" t="s">
        <v>63</v>
      </c>
      <c r="IP810" s="10">
        <f>IN810*1.4</f>
        <v>849.8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VLOOKUP(IT810,$A$879:$F$2700,6,FALSE)</f>
        <v>453</v>
      </c>
      <c r="IX810" s="179" t="s">
        <v>63</v>
      </c>
      <c r="IY810" s="10">
        <f>IW810*1.4</f>
        <v>634.19999999999993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VLOOKUP(JC810,$A$879:$F$2700,6,FALSE)</f>
        <v>1157</v>
      </c>
      <c r="JG810" s="179" t="s">
        <v>63</v>
      </c>
      <c r="JH810" s="10">
        <f>JF810*1.4</f>
        <v>1619.8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VLOOKUP(JL810,$A$879:$F$2700,6,FALSE)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VLOOKUP(JU810,$A$879:$F$2700,6,FALSE)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VLOOKUP(KD810,$A$879:$F$2700,6,FALSE)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VLOOKUP(KM810,$A$879:$F$2700,6,FALSE)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VLOOKUP(KV810,$A$879:$F$2700,6,FALSE)</f>
        <v>336</v>
      </c>
      <c r="KZ810" s="179" t="s">
        <v>63</v>
      </c>
      <c r="LA810" s="10">
        <f>KY810*1.4</f>
        <v>470.4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VLOOKUP(LE810,$A$879:$F$2700,6,FALSE)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VLOOKUP(LN810,$A$879:$F$2700,6,FALSE)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VLOOKUP(LW810,$A$879:$F$2700,6,FALSE)</f>
        <v>453</v>
      </c>
      <c r="MA810" s="179" t="s">
        <v>63</v>
      </c>
      <c r="MB810" s="10">
        <f>LZ810*1.4</f>
        <v>634.19999999999993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VLOOKUP(MF810,$A$879:$F$2700,6,FALSE)</f>
        <v>453</v>
      </c>
      <c r="MJ810" s="179" t="s">
        <v>63</v>
      </c>
      <c r="MK810" s="10">
        <f>MI810*1.4</f>
        <v>634.19999999999993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VLOOKUP(MO810,$A$879:$F$2700,6,FALSE)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VLOOKUP(MX810,$A$879:$F$2700,6,FALSE)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VLOOKUP(NG810,$A$879:$F$2700,6,FALSE)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VLOOKUP(NP810,$A$879:$F$2700,6,FALSE)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VLOOKUP(NY810,$A$879:$F$2700,6,FALSE)</f>
        <v>1157</v>
      </c>
      <c r="OC810" s="179" t="s">
        <v>63</v>
      </c>
      <c r="OD810" s="10">
        <f>OB810*1.4</f>
        <v>1619.8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VLOOKUP(OH810,$A$879:$F$2700,6,FALSE)</f>
        <v>453</v>
      </c>
      <c r="OL810" s="179" t="s">
        <v>63</v>
      </c>
      <c r="OM810" s="10">
        <f>OK810*1.4</f>
        <v>634.19999999999993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VLOOKUP(OQ810,$A$879:$F$2700,6,FALSE)</f>
        <v>453</v>
      </c>
      <c r="OU810" s="179" t="s">
        <v>63</v>
      </c>
      <c r="OV810" s="10">
        <f>OT810*1.4</f>
        <v>634.19999999999993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VLOOKUP(OZ810,$A$879:$F$2700,6,FALSE)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VLOOKUP(PI810,$A$879:$F$2700,6,FALSE)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VLOOKUP(PR810,$A$879:$F$2700,6,FALSE)</f>
        <v>607</v>
      </c>
      <c r="PV810" s="179" t="s">
        <v>63</v>
      </c>
      <c r="PW810" s="10">
        <f>PU810*1.4</f>
        <v>849.8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VLOOKUP(QA810,$A$879:$F$2700,6,FALSE)</f>
        <v>607</v>
      </c>
      <c r="QE810" s="179" t="s">
        <v>63</v>
      </c>
      <c r="QF810" s="10">
        <f>QD810*1.4</f>
        <v>849.8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VLOOKUP(QJ810,$A$879:$F$2700,6,FALSE)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VLOOKUP(QS810,$A$879:$F$2700,6,FALSE)</f>
        <v>607</v>
      </c>
      <c r="QW810" s="179" t="s">
        <v>63</v>
      </c>
      <c r="QX810" s="10">
        <f>QV810*1.4</f>
        <v>849.8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VLOOKUP(RB810,$A$879:$F$2700,6,FALSE)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VLOOKUP(RK810,$A$879:$F$2700,6,FALSE)</f>
        <v>1157</v>
      </c>
      <c r="RO810" s="179" t="s">
        <v>63</v>
      </c>
      <c r="RP810" s="10">
        <f>RN810*1.4</f>
        <v>1619.8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VLOOKUP(RT810,$A$879:$F$2700,6,FALSE)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VLOOKUP(SC810,$A$879:$F$2700,6,FALSE)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VLOOKUP(SL810,$A$879:$F$2700,6,FALSE)</f>
        <v>402</v>
      </c>
      <c r="SP810" s="179" t="s">
        <v>63</v>
      </c>
      <c r="SQ810" s="10">
        <f>SO810*1.4</f>
        <v>562.79999999999995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VLOOKUP(SU810,$A$879:$F$2700,6,FALSE)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VLOOKUP(TD810,$A$879:$F$2700,6,FALSE)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VLOOKUP(TM810,$A$879:$F$2700,6,FALSE)</f>
        <v>354</v>
      </c>
      <c r="TQ810" s="179" t="s">
        <v>63</v>
      </c>
      <c r="TR810" s="10">
        <f>TP810*1.4</f>
        <v>495.59999999999997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VLOOKUP(TV810,$A$879:$F$2700,6,FALSE)</f>
        <v>402</v>
      </c>
      <c r="TZ810" s="179" t="s">
        <v>63</v>
      </c>
      <c r="UA810" s="10">
        <f>TY810*1.4</f>
        <v>562.79999999999995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VLOOKUP(UE810,$A$879:$F$2700,6,FALSE)</f>
        <v>1157</v>
      </c>
      <c r="UI810" s="179" t="s">
        <v>63</v>
      </c>
      <c r="UJ810" s="10">
        <f>UH810*1.4</f>
        <v>1619.8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VLOOKUP(UN810,$A$879:$F$2700,6,FALSE)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VLOOKUP(UW810,$A$879:$F$2700,6,FALSE)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VLOOKUP(VF810,$A$879:$F$2700,6,FALSE)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VLOOKUP(VO810,$A$879:$F$2700,6,FALSE)</f>
        <v>453</v>
      </c>
      <c r="VS810" s="179" t="s">
        <v>63</v>
      </c>
      <c r="VT810" s="10">
        <f>VR810*1.4</f>
        <v>634.19999999999993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VLOOKUP(VX810,$A$879:$F$2700,6,FALSE)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VLOOKUP(WG810,$A$879:$F$2700,6,FALSE)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VLOOKUP(WP810,$A$879:$F$2700,6,FALSE)</f>
        <v>607</v>
      </c>
      <c r="WT810" s="179" t="s">
        <v>63</v>
      </c>
      <c r="WU810" s="10">
        <f>WS810*1.4</f>
        <v>849.8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VLOOKUP(WY810,$A$879:$F$2700,6,FALSE)</f>
        <v>1157</v>
      </c>
      <c r="XC810" s="179" t="s">
        <v>63</v>
      </c>
      <c r="XD810" s="10">
        <f>XB810*1.4</f>
        <v>1619.8</v>
      </c>
      <c r="XF810" s="239"/>
      <c r="XG810" s="179" t="s">
        <v>76</v>
      </c>
      <c r="XH810" s="370" t="s">
        <v>576</v>
      </c>
      <c r="XJ810" s="180"/>
      <c r="XK810" s="180">
        <f>VLOOKUP(XH810,$A$879:$F$2700,6,FALSE)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VLOOKUP(XQ810,$A$879:$F$2700,6,FALSE)</f>
        <v>936</v>
      </c>
      <c r="XU810" s="179" t="s">
        <v>63</v>
      </c>
      <c r="XV810" s="10">
        <f>XT810*1.4</f>
        <v>1310.3999999999999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VLOOKUP(XZ810,$A$879:$F$2700,6,FALSE)</f>
        <v>453</v>
      </c>
      <c r="YD810" s="179" t="s">
        <v>63</v>
      </c>
      <c r="YE810" s="10">
        <f>YC810*1.4</f>
        <v>634.19999999999993</v>
      </c>
      <c r="YG810" s="239"/>
      <c r="YH810" s="179" t="s">
        <v>76</v>
      </c>
      <c r="YI810" s="360" t="s">
        <v>2128</v>
      </c>
      <c r="YK810" s="180"/>
      <c r="YL810" s="180">
        <f>VLOOKUP(YI810,$A$879:$F$2700,6,FALSE)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VLOOKUP(YR810,$A$879:$F$2700,6,FALSE)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60" t="s">
        <v>460</v>
      </c>
      <c r="ZC810" s="180"/>
      <c r="ZD810" s="180">
        <f>VLOOKUP(ZA810,$A$879:$F$2700,6,FALSE)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VLOOKUP(ZJ810,$A$879:$F$2700,6,FALSE)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VLOOKUP(ZS810,$A$879:$F$2700,6,FALSE)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VLOOKUP(AAB810,$A$879:$F$2700,6,FALSE)</f>
        <v>354</v>
      </c>
      <c r="AAF810" s="179" t="s">
        <v>63</v>
      </c>
      <c r="AAG810" s="10">
        <f>AAE810*1.4</f>
        <v>495.59999999999997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VLOOKUP(AAK810,$A$879:$F$2700,6,FALSE)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VLOOKUP(AAT810,$A$879:$F$2700,6,FALSE)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VLOOKUP(ABC810,$A$879:$F$2700,6,FALSE)</f>
        <v>453</v>
      </c>
      <c r="ABG810" s="179" t="s">
        <v>63</v>
      </c>
      <c r="ABH810" s="10">
        <f>ABF810*1.4</f>
        <v>634.19999999999993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VLOOKUP(ABL810,$A$879:$F$2700,6,FALSE)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VLOOKUP(ABU810,$A$879:$F$2700,6,FALSE)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VLOOKUP(ACD810,$A$879:$F$2700,6,FALSE)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VLOOKUP(ACM810,$A$879:$F$2700,6,FALSE)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VLOOKUP(ACV810,$A$879:$F$2700,6,FALSE)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VLOOKUP(ADE810,$A$879:$F$2700,6,FALSE)</f>
        <v>453</v>
      </c>
      <c r="ADI810" s="179" t="s">
        <v>63</v>
      </c>
      <c r="ADJ810" s="10">
        <f>ADH810*1.4</f>
        <v>634.19999999999993</v>
      </c>
      <c r="ADL810" s="239"/>
      <c r="ADM810" s="179" t="s">
        <v>76</v>
      </c>
      <c r="ADN810" s="75" t="s">
        <v>183</v>
      </c>
      <c r="ADP810" s="180"/>
      <c r="ADQ810" s="180" t="e">
        <f>VLOOKUP(ADN810,$A$879:$F$2700,6,FALSE)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VLOOKUP(ADW810,$A$879:$F$2700,6,FALSE)</f>
        <v>607</v>
      </c>
      <c r="AEA810" s="179" t="s">
        <v>63</v>
      </c>
      <c r="AEB810" s="10">
        <f>ADZ810*1.4</f>
        <v>849.8</v>
      </c>
      <c r="AED810" s="239"/>
      <c r="AEE810" s="179" t="s">
        <v>76</v>
      </c>
      <c r="AEF810" s="75" t="s">
        <v>183</v>
      </c>
      <c r="AEH810" s="180"/>
      <c r="AEI810" s="180" t="e">
        <f>VLOOKUP(AEF810,$A$879:$F$2700,6,FALSE)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VLOOKUP(AEO810,$A$879:$F$2700,6,FALSE)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VLOOKUP(AEX810,$A$879:$F$2700,6,FALSE)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VLOOKUP(AFG810,$A$879:$F$2700,6,FALSE)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VLOOKUP(AFP810,$A$879:$F$2700,6,FALSE)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VLOOKUP(AFY810,$A$879:$F$2700,6,FALSE)</f>
        <v>607</v>
      </c>
      <c r="AGC810" s="179" t="s">
        <v>63</v>
      </c>
      <c r="AGD810" s="10">
        <f>AGB810*1.4</f>
        <v>849.8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VLOOKUP(AGH810,$A$879:$F$2700,6,FALSE)</f>
        <v>607</v>
      </c>
      <c r="AGL810" s="179" t="s">
        <v>63</v>
      </c>
      <c r="AGM810" s="10">
        <f>AGK810*1.4</f>
        <v>849.8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VLOOKUP(AGQ810,$A$879:$F$2700,6,FALSE)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VLOOKUP(AGZ810,$A$879:$F$2700,6,FALSE)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VLOOKUP(AHI810,$A$879:$F$2700,6,FALSE)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VLOOKUP(AHR810,$A$879:$F$2700,6,FALSE)</f>
        <v>607</v>
      </c>
      <c r="AHV810" s="179" t="s">
        <v>63</v>
      </c>
      <c r="AHW810" s="10">
        <f>AHU810*1.4</f>
        <v>849.8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VLOOKUP(AIA810,$A$879:$F$2700,6,FALSE)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VLOOKUP(AIJ810,$A$879:$F$2700,6,FALSE)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VLOOKUP(AIS810,$A$879:$F$2700,6,FALSE)</f>
        <v>607</v>
      </c>
      <c r="AIW810" s="179" t="s">
        <v>63</v>
      </c>
      <c r="AIX810" s="10">
        <f>AIV810*1.4</f>
        <v>849.8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VLOOKUP(AJB810,$A$879:$F$2700,6,FALSE)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VLOOKUP(AJK810,$A$879:$F$2700,6,FALSE)</f>
        <v>1157</v>
      </c>
      <c r="AJO810" s="179" t="s">
        <v>63</v>
      </c>
      <c r="AJP810" s="10">
        <f>AJN810*1.4</f>
        <v>1619.8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VLOOKUP(AJT810,$A$879:$F$2700,6,FALSE)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VLOOKUP(AKC810,$A$879:$F$2700,6,FALSE)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VLOOKUP(AKL810,$A$879:$F$2700,6,FALSE)</f>
        <v>607</v>
      </c>
      <c r="AKP810" s="179" t="s">
        <v>63</v>
      </c>
      <c r="AKQ810" s="10">
        <f>AKO810*1.4</f>
        <v>849.8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VLOOKUP(AKU810,$A$879:$F$2700,6,FALSE)</f>
        <v>607</v>
      </c>
      <c r="AKY810" s="179" t="s">
        <v>63</v>
      </c>
      <c r="AKZ810" s="10">
        <f>AKX810*1.4</f>
        <v>849.8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VLOOKUP(ALD810,$A$879:$F$2700,6,FALSE)</f>
        <v>607</v>
      </c>
      <c r="ALH810" s="179" t="s">
        <v>63</v>
      </c>
      <c r="ALI810" s="10">
        <f>ALG810*1.4</f>
        <v>849.8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VLOOKUP(ALM810,$A$879:$F$2700,6,FALSE)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VLOOKUP(ALV810,$A$879:$F$2700,6,FALSE)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VLOOKUP(AME810,$A$879:$F$2700,6,FALSE)</f>
        <v>607</v>
      </c>
      <c r="AMI810" s="179" t="s">
        <v>63</v>
      </c>
      <c r="AMJ810" s="10">
        <f>AMH810*1.4</f>
        <v>849.8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VLOOKUP(AMN810,$A$879:$F$2700,6,FALSE)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VLOOKUP(AMW810,$A$879:$F$2700,6,FALSE)</f>
        <v>607</v>
      </c>
      <c r="ANA810" s="179" t="s">
        <v>63</v>
      </c>
      <c r="ANB810" s="10">
        <f>AMZ810*1.4</f>
        <v>849.8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VLOOKUP(ANF810,$A$879:$F$2700,6,FALSE)</f>
        <v>1157</v>
      </c>
      <c r="ANJ810" s="179" t="s">
        <v>63</v>
      </c>
      <c r="ANK810" s="10">
        <f>ANI810*1.4</f>
        <v>1619.8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VLOOKUP(ANO810,$A$879:$F$2700,6,FALSE)</f>
        <v>107</v>
      </c>
      <c r="ANS810" s="179" t="s">
        <v>63</v>
      </c>
      <c r="ANT810" s="10">
        <f>ANR810*1.4</f>
        <v>149.79999999999998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VLOOKUP(ANX810,$A$879:$F$2700,6,FALSE)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VLOOKUP(AOG810,$A$879:$F$2700,6,FALSE)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VLOOKUP(AOP810,$A$879:$F$2700,6,FALSE)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VLOOKUP(AOY810,$A$879:$F$2700,6,FALSE)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VLOOKUP(APH810,$A$879:$F$2700,6,FALSE)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VLOOKUP(APQ810,$A$879:$F$2700,6,FALSE)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VLOOKUP(APZ810,$A$879:$F$2700,6,FALSE)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VLOOKUP(AQI810,$A$879:$F$2700,6,FALSE)</f>
        <v>453</v>
      </c>
      <c r="AQM810" s="179" t="s">
        <v>63</v>
      </c>
      <c r="AQN810" s="10">
        <f>AQL810*1.4</f>
        <v>634.19999999999993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VLOOKUP(AQR810,$A$879:$F$2700,6,FALSE)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VLOOKUP(ARA810,$A$879:$F$2700,6,FALSE)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VLOOKUP(ARJ810,$A$879:$F$2700,6,FALSE)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VLOOKUP(ARS810,$A$879:$F$2700,6,FALSE)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VLOOKUP(ASB810,$A$879:$F$2700,6,FALSE)</f>
        <v>607</v>
      </c>
      <c r="ASF810" s="179" t="s">
        <v>63</v>
      </c>
      <c r="ASG810" s="10">
        <f>ASE810*1.4</f>
        <v>849.8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VLOOKUP(ASK810,$A$879:$F$2700,6,FALSE)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VLOOKUP(AST810,$A$879:$F$2700,6,FALSE)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VLOOKUP(ATC810,$A$879:$F$2700,6,FALSE)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VLOOKUP(ATL810,$A$879:$F$2700,6,FALSE)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VLOOKUP(ATU810,$A$879:$F$2700,6,FALSE)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VLOOKUP(AUD810,$A$879:$F$2700,6,FALSE)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VLOOKUP(AUM810,$A$879:$F$2700,6,FALSE)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VLOOKUP(AUV810,$A$879:$F$2700,6,FALSE)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VLOOKUP(AVE810,$A$879:$F$2700,6,FALSE)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VLOOKUP(AVN810,$A$879:$F$2700,6,FALSE)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VLOOKUP(AVW810,$A$879:$F$2700,6,FALSE)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VLOOKUP(AWF810,$A$879:$F$2700,6,FALSE)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VLOOKUP(AWO810,$A$879:$F$2700,6,FALSE)</f>
        <v>1157</v>
      </c>
      <c r="AWS810" s="179" t="s">
        <v>63</v>
      </c>
      <c r="AWT810" s="10">
        <f>AWR810*1.4</f>
        <v>1619.8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VLOOKUP(AWX810,$A$879:$F$2700,6,FALSE)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VLOOKUP(AXG810,$A$879:$F$2700,6,FALSE)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VLOOKUP(AXP810,$A$879:$F$2700,6,FALSE)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VLOOKUP(AXY810,$A$879:$F$2700,6,FALSE)</f>
        <v>607</v>
      </c>
      <c r="AYC810" s="179" t="s">
        <v>63</v>
      </c>
      <c r="AYD810" s="10">
        <f>AYB810*1.4</f>
        <v>849.8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VLOOKUP(AYH810,$A$879:$F$2700,6,FALSE)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VLOOKUP(AYQ810,$A$879:$F$2700,6,FALSE)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VLOOKUP(AYZ810,$A$879:$F$2700,6,FALSE)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VLOOKUP(AZI810,$A$879:$F$2700,6,FALSE)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VLOOKUP(AZR810,$A$879:$F$2700,6,FALSE)</f>
        <v>607</v>
      </c>
      <c r="AZV810" s="179" t="s">
        <v>63</v>
      </c>
      <c r="AZW810" s="10">
        <f>AZU810*1.4</f>
        <v>849.8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VLOOKUP(BAA810,$A$879:$F$2700,6,FALSE)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VLOOKUP(BAJ810,$A$879:$F$2700,6,FALSE)</f>
        <v>607</v>
      </c>
      <c r="BAN810" s="179" t="s">
        <v>63</v>
      </c>
      <c r="BAO810" s="10">
        <f>BAM810*1.4</f>
        <v>849.8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VLOOKUP(BAS810,$A$879:$F$2700,6,FALSE)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VLOOKUP(BBB810,$A$879:$F$2700,6,FALSE)</f>
        <v>453</v>
      </c>
      <c r="BBF810" s="179" t="s">
        <v>63</v>
      </c>
      <c r="BBG810" s="10">
        <f>BBE810*1.4</f>
        <v>634.19999999999993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VLOOKUP(BBK810,$A$879:$F$2700,6,FALSE)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VLOOKUP(BBT810,$A$879:$F$2700,6,FALSE)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VLOOKUP(BCC810,$A$879:$F$2700,6,FALSE)</f>
        <v>607</v>
      </c>
      <c r="BCG810" s="179" t="s">
        <v>63</v>
      </c>
      <c r="BCH810" s="10">
        <f>BCF810*1.4</f>
        <v>849.8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VLOOKUP(BCL810,$A$879:$F$2700,6,FALSE)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VLOOKUP(BCU810,$A$879:$F$2700,6,FALSE)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VLOOKUP(BDD810,$A$879:$F$2700,6,FALSE)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VLOOKUP(BDM810,$A$879:$F$2700,6,FALSE)</f>
        <v>336</v>
      </c>
      <c r="BDQ810" s="179" t="s">
        <v>63</v>
      </c>
      <c r="BDR810" s="10">
        <f>BDP810*1.4</f>
        <v>470.4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VLOOKUP(BDV810,$A$879:$F$2700,6,FALSE)</f>
        <v>453</v>
      </c>
      <c r="BDZ810" s="179" t="s">
        <v>63</v>
      </c>
      <c r="BEA810" s="10">
        <f>BDY810*1.4</f>
        <v>634.19999999999993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VLOOKUP(BEE810,$A$879:$F$2700,6,FALSE)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VLOOKUP(BEN810,$A$879:$F$2700,6,FALSE)</f>
        <v>354</v>
      </c>
      <c r="BER810" s="179" t="s">
        <v>63</v>
      </c>
      <c r="BES810" s="10">
        <f>BEQ810*1.4</f>
        <v>495.59999999999997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VLOOKUP(BEW810,$A$879:$F$2700,6,FALSE)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VLOOKUP(BFF810,$A$879:$F$2700,6,FALSE)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VLOOKUP(BFO810,$A$879:$F$2700,6,FALSE)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VLOOKUP(BFX810,$A$879:$F$2700,6,FALSE)</f>
        <v>607</v>
      </c>
      <c r="BGB810" s="179" t="s">
        <v>63</v>
      </c>
      <c r="BGC810" s="10">
        <f>BGA810*1.4</f>
        <v>849.8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VLOOKUP(BGG810,$A$879:$F$2700,6,FALSE)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VLOOKUP(BGP810,$A$879:$F$2700,6,FALSE)</f>
        <v>607</v>
      </c>
      <c r="BGT810" s="179" t="s">
        <v>63</v>
      </c>
      <c r="BGU810" s="10">
        <f>BGS810*1.4</f>
        <v>849.8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VLOOKUP(BGY810,$A$879:$F$2700,6,FALSE)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VLOOKUP(B811,$A$879:$F$2700,6,FALSE)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VLOOKUP(K811,$A$879:$F$2700,6,FALSE)</f>
        <v>607</v>
      </c>
      <c r="O811" s="179" t="s">
        <v>65</v>
      </c>
      <c r="P811" s="10">
        <f>N811*1.3</f>
        <v>789.1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VLOOKUP(T811,$A$879:$F$2700,6,FALSE)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VLOOKUP(AC811,$A$879:$F$2700,6,FALSE)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VLOOKUP(AL811,$A$879:$F$2700,6,FALSE)</f>
        <v>1157</v>
      </c>
      <c r="AP811" s="179" t="s">
        <v>65</v>
      </c>
      <c r="AQ811" s="10">
        <f>AO811*1.3</f>
        <v>1504.1000000000001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VLOOKUP(AU811,$A$879:$F$2700,6,FALSE)</f>
        <v>1157</v>
      </c>
      <c r="AY811" s="179" t="s">
        <v>65</v>
      </c>
      <c r="AZ811" s="10">
        <f>AX811*1.3</f>
        <v>1504.1000000000001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VLOOKUP(BD811,$A$879:$F$2700,6,FALSE)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VLOOKUP(BM811,$A$879:$F$2700,6,FALSE)</f>
        <v>936</v>
      </c>
      <c r="BQ811" s="179" t="s">
        <v>65</v>
      </c>
      <c r="BR811" s="10">
        <f>BP811*1.3</f>
        <v>1216.8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VLOOKUP(BV811,$A$879:$F$2700,6,FALSE)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VLOOKUP(CE811,$A$879:$F$2700,6,FALSE)</f>
        <v>1157</v>
      </c>
      <c r="CI811" s="179" t="s">
        <v>65</v>
      </c>
      <c r="CJ811" s="10">
        <f>CH811*1.3</f>
        <v>1504.1000000000001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VLOOKUP(CN811,$A$879:$F$2700,6,FALSE)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VLOOKUP(CW811,$A$879:$F$2700,6,FALSE)</f>
        <v>1157</v>
      </c>
      <c r="DA811" s="179" t="s">
        <v>65</v>
      </c>
      <c r="DB811" s="10">
        <f>CZ811*1.3</f>
        <v>1504.1000000000001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VLOOKUP(DF811,$A$879:$F$2700,6,FALSE)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VLOOKUP(DO811,$A$879:$F$2700,6,FALSE)</f>
        <v>287</v>
      </c>
      <c r="DS811" s="179" t="s">
        <v>65</v>
      </c>
      <c r="DT811" s="10">
        <f>DR811*1.3</f>
        <v>373.1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VLOOKUP(DX811,$A$879:$F$2700,6,FALSE)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VLOOKUP(EG811,$A$879:$F$2700,6,FALSE)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VLOOKUP(EP811,$A$879:$F$2700,6,FALSE)</f>
        <v>1157</v>
      </c>
      <c r="ET811" s="179" t="s">
        <v>65</v>
      </c>
      <c r="EU811" s="10">
        <f>ES811*1.3</f>
        <v>1504.1000000000001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VLOOKUP(EY811,$A$879:$F$2700,6,FALSE)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VLOOKUP(FH811,$A$879:$F$2700,6,FALSE)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VLOOKUP(FQ811,$A$879:$F$2700,6,FALSE)</f>
        <v>354</v>
      </c>
      <c r="FU811" s="179" t="s">
        <v>65</v>
      </c>
      <c r="FV811" s="10">
        <f>FT811*1.3</f>
        <v>460.2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VLOOKUP(FZ811,$A$879:$F$2700,6,FALSE)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VLOOKUP(GI811,$A$879:$F$2700,6,FALSE)</f>
        <v>453</v>
      </c>
      <c r="GM811" s="179" t="s">
        <v>65</v>
      </c>
      <c r="GN811" s="10">
        <f>GL811*1.3</f>
        <v>588.9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VLOOKUP(GR811,$A$879:$F$2700,6,FALSE)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VLOOKUP(HA811,$A$879:$F$2700,6,FALSE)</f>
        <v>607</v>
      </c>
      <c r="HE811" s="179" t="s">
        <v>65</v>
      </c>
      <c r="HF811" s="10">
        <f>HD811*1.3</f>
        <v>789.1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VLOOKUP(HJ811,$A$879:$F$2700,6,FALSE)</f>
        <v>1157</v>
      </c>
      <c r="HN811" s="179" t="s">
        <v>65</v>
      </c>
      <c r="HO811" s="10">
        <f>HM811*1.3</f>
        <v>1504.1000000000001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VLOOKUP(HS811,$A$879:$F$2700,6,FALSE)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VLOOKUP(IB811,$A$879:$F$2700,6,FALSE)</f>
        <v>607</v>
      </c>
      <c r="IF811" s="179" t="s">
        <v>65</v>
      </c>
      <c r="IG811" s="10">
        <f>IE811*1.3</f>
        <v>789.1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VLOOKUP(IK811,$A$879:$F$2700,6,FALSE)</f>
        <v>453</v>
      </c>
      <c r="IO811" s="179" t="s">
        <v>65</v>
      </c>
      <c r="IP811" s="10">
        <f>IN811*1.3</f>
        <v>588.9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VLOOKUP(IT811,$A$879:$F$2700,6,FALSE)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VLOOKUP(JC811,$A$879:$F$2700,6,FALSE)</f>
        <v>607</v>
      </c>
      <c r="JG811" s="179" t="s">
        <v>65</v>
      </c>
      <c r="JH811" s="10">
        <f>JF811*1.3</f>
        <v>789.1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VLOOKUP(JL811,$A$879:$F$2700,6,FALSE)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VLOOKUP(JU811,$A$879:$F$2700,6,FALSE)</f>
        <v>336</v>
      </c>
      <c r="JY811" s="179" t="s">
        <v>65</v>
      </c>
      <c r="JZ811" s="10">
        <f>JX811*1.3</f>
        <v>436.8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VLOOKUP(KD811,$A$879:$F$2700,6,FALSE)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VLOOKUP(KM811,$A$879:$F$2700,6,FALSE)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VLOOKUP(KV811,$A$879:$F$2700,6,FALSE)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VLOOKUP(LE811,$A$879:$F$2700,6,FALSE)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VLOOKUP(LN811,$A$879:$F$2700,6,FALSE)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VLOOKUP(LW811,$A$879:$F$2700,6,FALSE)</f>
        <v>287</v>
      </c>
      <c r="MA811" s="179" t="s">
        <v>65</v>
      </c>
      <c r="MB811" s="10">
        <f>LZ811*1.3</f>
        <v>373.1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VLOOKUP(MF811,$A$879:$F$2700,6,FALSE)</f>
        <v>936</v>
      </c>
      <c r="MJ811" s="179" t="s">
        <v>65</v>
      </c>
      <c r="MK811" s="10">
        <f>MI811*1.3</f>
        <v>1216.8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VLOOKUP(MO811,$A$879:$F$2700,6,FALSE)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VLOOKUP(MX811,$A$879:$F$2700,6,FALSE)</f>
        <v>607</v>
      </c>
      <c r="NB811" s="179" t="s">
        <v>65</v>
      </c>
      <c r="NC811" s="10">
        <f>NA811*1.3</f>
        <v>789.1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VLOOKUP(NG811,$A$879:$F$2700,6,FALSE)</f>
        <v>607</v>
      </c>
      <c r="NK811" s="179" t="s">
        <v>65</v>
      </c>
      <c r="NL811" s="10">
        <f>NJ811*1.3</f>
        <v>789.1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VLOOKUP(NP811,$A$879:$F$2700,6,FALSE)</f>
        <v>607</v>
      </c>
      <c r="NT811" s="179" t="s">
        <v>65</v>
      </c>
      <c r="NU811" s="10">
        <f>NS811*1.3</f>
        <v>789.1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VLOOKUP(NY811,$A$879:$F$2700,6,FALSE)</f>
        <v>607</v>
      </c>
      <c r="OC811" s="179" t="s">
        <v>65</v>
      </c>
      <c r="OD811" s="10">
        <f>OB811*1.3</f>
        <v>789.1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VLOOKUP(OH811,$A$879:$F$2700,6,FALSE)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VLOOKUP(OQ811,$A$879:$F$2700,6,FALSE)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VLOOKUP(OZ811,$A$879:$F$2700,6,FALSE)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VLOOKUP(PI811,$A$879:$F$2700,6,FALSE)</f>
        <v>1157</v>
      </c>
      <c r="PM811" s="179" t="s">
        <v>65</v>
      </c>
      <c r="PN811" s="10">
        <f>PL811*1.3</f>
        <v>1504.1000000000001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VLOOKUP(PR811,$A$879:$F$2700,6,FALSE)</f>
        <v>287</v>
      </c>
      <c r="PV811" s="179" t="s">
        <v>65</v>
      </c>
      <c r="PW811" s="10">
        <f>PU811*1.3</f>
        <v>373.1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VLOOKUP(QA811,$A$879:$F$2700,6,FALSE)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VLOOKUP(QJ811,$A$879:$F$2700,6,FALSE)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VLOOKUP(QS811,$A$879:$F$2700,6,FALSE)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VLOOKUP(RB811,$A$879:$F$2700,6,FALSE)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VLOOKUP(RK811,$A$879:$F$2700,6,FALSE)</f>
        <v>336</v>
      </c>
      <c r="RO811" s="179" t="s">
        <v>65</v>
      </c>
      <c r="RP811" s="10">
        <f>RN811*1.3</f>
        <v>436.8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VLOOKUP(RT811,$A$879:$F$2700,6,FALSE)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VLOOKUP(SC811,$A$879:$F$2700,6,FALSE)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VLOOKUP(SL811,$A$879:$F$2700,6,FALSE)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VLOOKUP(SU811,$A$879:$F$2700,6,FALSE)</f>
        <v>607</v>
      </c>
      <c r="SY811" s="179" t="s">
        <v>65</v>
      </c>
      <c r="SZ811" s="10">
        <f>SX811*1.3</f>
        <v>789.1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VLOOKUP(TD811,$A$879:$F$2700,6,FALSE)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VLOOKUP(TM811,$A$879:$F$2700,6,FALSE)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VLOOKUP(TV811,$A$879:$F$2700,6,FALSE)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VLOOKUP(UE811,$A$879:$F$2700,6,FALSE)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VLOOKUP(UN811,$A$879:$F$2700,6,FALSE)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VLOOKUP(UW811,$A$879:$F$2700,6,FALSE)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VLOOKUP(VF811,$A$879:$F$2700,6,FALSE)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VLOOKUP(VO811,$A$879:$F$2700,6,FALSE)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VLOOKUP(VX811,$A$879:$F$2700,6,FALSE)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VLOOKUP(WG811,$A$879:$F$2700,6,FALSE)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VLOOKUP(WP811,$A$879:$F$2700,6,FALSE)</f>
        <v>1157</v>
      </c>
      <c r="WT811" s="179" t="s">
        <v>65</v>
      </c>
      <c r="WU811" s="10">
        <f>WS811*1.3</f>
        <v>1504.1000000000001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VLOOKUP(WY811,$A$879:$F$2700,6,FALSE)</f>
        <v>607</v>
      </c>
      <c r="XC811" s="179" t="s">
        <v>65</v>
      </c>
      <c r="XD811" s="10">
        <f>XB811*1.3</f>
        <v>789.1</v>
      </c>
      <c r="XF811" s="239"/>
      <c r="XG811" s="179" t="s">
        <v>77</v>
      </c>
      <c r="XH811" s="370" t="s">
        <v>861</v>
      </c>
      <c r="XJ811" s="180"/>
      <c r="XK811" s="180">
        <f>VLOOKUP(XH811,$A$879:$F$2700,6,FALSE)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VLOOKUP(XQ811,$A$879:$F$2700,6,FALSE)</f>
        <v>607</v>
      </c>
      <c r="XU811" s="179" t="s">
        <v>65</v>
      </c>
      <c r="XV811" s="10">
        <f>XT811*1.3</f>
        <v>789.1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VLOOKUP(XZ811,$A$879:$F$2700,6,FALSE)</f>
        <v>607</v>
      </c>
      <c r="YD811" s="179" t="s">
        <v>65</v>
      </c>
      <c r="YE811" s="10">
        <f>YC811*1.3</f>
        <v>789.1</v>
      </c>
      <c r="YG811" s="239"/>
      <c r="YH811" s="179" t="s">
        <v>77</v>
      </c>
      <c r="YI811" s="360" t="s">
        <v>1364</v>
      </c>
      <c r="YK811" s="180"/>
      <c r="YL811" s="180">
        <f>VLOOKUP(YI811,$A$879:$F$2700,6,FALSE)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VLOOKUP(YR811,$A$879:$F$2700,6,FALSE)</f>
        <v>336</v>
      </c>
      <c r="YV811" s="179" t="s">
        <v>65</v>
      </c>
      <c r="YW811" s="10">
        <f>YU811*1.3</f>
        <v>436.8</v>
      </c>
      <c r="YY811" s="239"/>
      <c r="YZ811" s="179" t="s">
        <v>77</v>
      </c>
      <c r="ZA811" s="360" t="s">
        <v>2128</v>
      </c>
      <c r="ZC811" s="180"/>
      <c r="ZD811" s="180">
        <f>VLOOKUP(ZA811,$A$879:$F$2700,6,FALSE)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VLOOKUP(ZJ811,$A$879:$F$2700,6,FALSE)</f>
        <v>1157</v>
      </c>
      <c r="ZN811" s="179" t="s">
        <v>65</v>
      </c>
      <c r="ZO811" s="10">
        <f>ZM811*1.3</f>
        <v>1504.1000000000001</v>
      </c>
      <c r="ZQ811" s="239"/>
      <c r="ZR811" s="179" t="s">
        <v>77</v>
      </c>
      <c r="ZS811" s="360" t="s">
        <v>460</v>
      </c>
      <c r="ZU811" s="180"/>
      <c r="ZV811" s="180">
        <f>VLOOKUP(ZS811,$A$879:$F$2700,6,FALSE)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VLOOKUP(AAB811,$A$879:$F$2700,6,FALSE)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VLOOKUP(AAK811,$A$879:$F$2700,6,FALSE)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VLOOKUP(AAT811,$A$879:$F$2700,6,FALSE)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VLOOKUP(ABC811,$A$879:$F$2700,6,FALSE)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VLOOKUP(ABL811,$A$879:$F$2700,6,FALSE)</f>
        <v>453</v>
      </c>
      <c r="ABP811" s="179" t="s">
        <v>65</v>
      </c>
      <c r="ABQ811" s="10">
        <f>ABO811*1.3</f>
        <v>588.9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VLOOKUP(ABU811,$A$879:$F$2700,6,FALSE)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VLOOKUP(ACD811,$A$879:$F$2700,6,FALSE)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VLOOKUP(ACM811,$A$879:$F$2700,6,FALSE)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VLOOKUP(ACV811,$A$879:$F$2700,6,FALSE)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VLOOKUP(ADE811,$A$879:$F$2700,6,FALSE)</f>
        <v>287</v>
      </c>
      <c r="ADI811" s="179" t="s">
        <v>65</v>
      </c>
      <c r="ADJ811" s="10">
        <f>ADH811*1.3</f>
        <v>373.1</v>
      </c>
      <c r="ADL811" s="239"/>
      <c r="ADM811" s="179" t="s">
        <v>77</v>
      </c>
      <c r="ADN811" s="75" t="s">
        <v>183</v>
      </c>
      <c r="ADP811" s="180"/>
      <c r="ADQ811" s="180" t="e">
        <f>VLOOKUP(ADN811,$A$879:$F$2700,6,FALSE)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VLOOKUP(ADW811,$A$879:$F$2700,6,FALSE)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VLOOKUP(AEF811,$A$879:$F$2700,6,FALSE)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VLOOKUP(AEO811,$A$879:$F$2700,6,FALSE)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VLOOKUP(AEX811,$A$879:$F$2700,6,FALSE)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VLOOKUP(AFG811,$A$879:$F$2700,6,FALSE)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VLOOKUP(AFP811,$A$879:$F$2700,6,FALSE)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VLOOKUP(AFY811,$A$879:$F$2700,6,FALSE)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VLOOKUP(AGH811,$A$879:$F$2700,6,FALSE)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VLOOKUP(AGQ811,$A$879:$F$2700,6,FALSE)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VLOOKUP(AGZ811,$A$879:$F$2700,6,FALSE)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VLOOKUP(AHI811,$A$879:$F$2700,6,FALSE)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VLOOKUP(AHR811,$A$879:$F$2700,6,FALSE)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VLOOKUP(AIA811,$A$879:$F$2700,6,FALSE)</f>
        <v>336</v>
      </c>
      <c r="AIE811" s="179" t="s">
        <v>65</v>
      </c>
      <c r="AIF811" s="10">
        <f>AID811*1.3</f>
        <v>436.8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VLOOKUP(AIJ811,$A$879:$F$2700,6,FALSE)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VLOOKUP(AIS811,$A$879:$F$2700,6,FALSE)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VLOOKUP(AJB811,$A$879:$F$2700,6,FALSE)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VLOOKUP(AJK811,$A$879:$F$2700,6,FALSE)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VLOOKUP(AJT811,$A$879:$F$2700,6,FALSE)</f>
        <v>936</v>
      </c>
      <c r="AJX811" s="179" t="s">
        <v>65</v>
      </c>
      <c r="AJY811" s="10">
        <f>AJW811*1.3</f>
        <v>1216.8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VLOOKUP(AKC811,$A$879:$F$2700,6,FALSE)</f>
        <v>607</v>
      </c>
      <c r="AKG811" s="179" t="s">
        <v>65</v>
      </c>
      <c r="AKH811" s="10">
        <f>AKF811*1.3</f>
        <v>789.1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VLOOKUP(AKL811,$A$879:$F$2700,6,FALSE)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VLOOKUP(AKU811,$A$879:$F$2700,6,FALSE)</f>
        <v>1157</v>
      </c>
      <c r="AKY811" s="179" t="s">
        <v>65</v>
      </c>
      <c r="AKZ811" s="10">
        <f>AKX811*1.3</f>
        <v>1504.1000000000001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VLOOKUP(ALD811,$A$879:$F$2700,6,FALSE)</f>
        <v>1157</v>
      </c>
      <c r="ALH811" s="179" t="s">
        <v>65</v>
      </c>
      <c r="ALI811" s="10">
        <f>ALG811*1.3</f>
        <v>1504.1000000000001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VLOOKUP(ALM811,$A$879:$F$2700,6,FALSE)</f>
        <v>607</v>
      </c>
      <c r="ALQ811" s="179" t="s">
        <v>65</v>
      </c>
      <c r="ALR811" s="10">
        <f>ALP811*1.3</f>
        <v>789.1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VLOOKUP(ALV811,$A$879:$F$2700,6,FALSE)</f>
        <v>336</v>
      </c>
      <c r="ALZ811" s="179" t="s">
        <v>65</v>
      </c>
      <c r="AMA811" s="10">
        <f>ALY811*1.3</f>
        <v>436.8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VLOOKUP(AME811,$A$879:$F$2700,6,FALSE)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VLOOKUP(AMN811,$A$879:$F$2700,6,FALSE)</f>
        <v>1157</v>
      </c>
      <c r="AMR811" s="179" t="s">
        <v>65</v>
      </c>
      <c r="AMS811" s="10">
        <f>AMQ811*1.3</f>
        <v>1504.1000000000001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VLOOKUP(AMW811,$A$879:$F$2700,6,FALSE)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VLOOKUP(ANF811,$A$879:$F$2700,6,FALSE)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VLOOKUP(ANO811,$A$879:$F$2700,6,FALSE)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VLOOKUP(ANX811,$A$879:$F$2700,6,FALSE)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VLOOKUP(AOG811,$A$879:$F$2700,6,FALSE)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VLOOKUP(AOP811,$A$879:$F$2700,6,FALSE)</f>
        <v>1157</v>
      </c>
      <c r="AOT811" s="179" t="s">
        <v>65</v>
      </c>
      <c r="AOU811" s="10">
        <f>AOS811*1.3</f>
        <v>1504.1000000000001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VLOOKUP(AOY811,$A$879:$F$2700,6,FALSE)</f>
        <v>453</v>
      </c>
      <c r="APC811" s="179" t="s">
        <v>65</v>
      </c>
      <c r="APD811" s="10">
        <f>APB811*1.3</f>
        <v>588.9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VLOOKUP(APH811,$A$879:$F$2700,6,FALSE)</f>
        <v>107</v>
      </c>
      <c r="APL811" s="179" t="s">
        <v>65</v>
      </c>
      <c r="APM811" s="10">
        <f>APK811*1.3</f>
        <v>139.1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VLOOKUP(APQ811,$A$879:$F$2700,6,FALSE)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VLOOKUP(APZ811,$A$879:$F$2700,6,FALSE)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VLOOKUP(AQI811,$A$879:$F$2700,6,FALSE)</f>
        <v>936</v>
      </c>
      <c r="AQM811" s="179" t="s">
        <v>65</v>
      </c>
      <c r="AQN811" s="10">
        <f>AQL811*1.3</f>
        <v>1216.8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VLOOKUP(AQR811,$A$879:$F$2700,6,FALSE)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VLOOKUP(ARA811,$A$879:$F$2700,6,FALSE)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VLOOKUP(ARJ811,$A$879:$F$2700,6,FALSE)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VLOOKUP(ARS811,$A$879:$F$2700,6,FALSE)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VLOOKUP(ASB811,$A$879:$F$2700,6,FALSE)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VLOOKUP(ASK811,$A$879:$F$2700,6,FALSE)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VLOOKUP(AST811,$A$879:$F$2700,6,FALSE)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VLOOKUP(ATC811,$A$879:$F$2700,6,FALSE)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VLOOKUP(ATL811,$A$879:$F$2700,6,FALSE)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VLOOKUP(ATU811,$A$879:$F$2700,6,FALSE)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VLOOKUP(AUD811,$A$879:$F$2700,6,FALSE)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VLOOKUP(AUM811,$A$879:$F$2700,6,FALSE)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VLOOKUP(AUV811,$A$879:$F$2700,6,FALSE)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VLOOKUP(AVE811,$A$879:$F$2700,6,FALSE)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VLOOKUP(AVN811,$A$879:$F$2700,6,FALSE)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VLOOKUP(AVW811,$A$879:$F$2700,6,FALSE)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VLOOKUP(AWF811,$A$879:$F$2700,6,FALSE)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VLOOKUP(AWO811,$A$879:$F$2700,6,FALSE)</f>
        <v>607</v>
      </c>
      <c r="AWS811" s="179" t="s">
        <v>65</v>
      </c>
      <c r="AWT811" s="10">
        <f>AWR811*1.3</f>
        <v>789.1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VLOOKUP(AWX811,$A$879:$F$2700,6,FALSE)</f>
        <v>607</v>
      </c>
      <c r="AXB811" s="179" t="s">
        <v>65</v>
      </c>
      <c r="AXC811" s="10">
        <f>AXA811*1.3</f>
        <v>789.1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VLOOKUP(AXG811,$A$879:$F$2700,6,FALSE)</f>
        <v>607</v>
      </c>
      <c r="AXK811" s="179" t="s">
        <v>65</v>
      </c>
      <c r="AXL811" s="10">
        <f>AXJ811*1.3</f>
        <v>789.1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VLOOKUP(AXP811,$A$879:$F$2700,6,FALSE)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VLOOKUP(AXY811,$A$879:$F$2700,6,FALSE)</f>
        <v>336</v>
      </c>
      <c r="AYC811" s="179" t="s">
        <v>65</v>
      </c>
      <c r="AYD811" s="10">
        <f>AYB811*1.3</f>
        <v>436.8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VLOOKUP(AYH811,$A$879:$F$2700,6,FALSE)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VLOOKUP(AYQ811,$A$879:$F$2700,6,FALSE)</f>
        <v>336</v>
      </c>
      <c r="AYU811" s="179" t="s">
        <v>65</v>
      </c>
      <c r="AYV811" s="10">
        <f>AYT811*1.3</f>
        <v>436.8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VLOOKUP(AYZ811,$A$879:$F$2700,6,FALSE)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VLOOKUP(AZI811,$A$879:$F$2700,6,FALSE)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VLOOKUP(AZR811,$A$879:$F$2700,6,FALSE)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VLOOKUP(BAA811,$A$879:$F$2700,6,FALSE)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VLOOKUP(BAJ811,$A$879:$F$2700,6,FALSE)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VLOOKUP(BAS811,$A$879:$F$2700,6,FALSE)</f>
        <v>607</v>
      </c>
      <c r="BAW811" s="179" t="s">
        <v>65</v>
      </c>
      <c r="BAX811" s="10">
        <f>BAV811*1.3</f>
        <v>789.1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VLOOKUP(BBB811,$A$879:$F$2700,6,FALSE)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VLOOKUP(BBK811,$A$879:$F$2700,6,FALSE)</f>
        <v>936</v>
      </c>
      <c r="BBO811" s="179" t="s">
        <v>65</v>
      </c>
      <c r="BBP811" s="10">
        <f>BBN811*1.3</f>
        <v>1216.8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VLOOKUP(BBT811,$A$879:$F$2700,6,FALSE)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VLOOKUP(BCC811,$A$879:$F$2700,6,FALSE)</f>
        <v>336</v>
      </c>
      <c r="BCG811" s="179" t="s">
        <v>65</v>
      </c>
      <c r="BCH811" s="10">
        <f>BCF811*1.3</f>
        <v>436.8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VLOOKUP(BCL811,$A$879:$F$2700,6,FALSE)</f>
        <v>607</v>
      </c>
      <c r="BCP811" s="179" t="s">
        <v>65</v>
      </c>
      <c r="BCQ811" s="10">
        <f>BCO811*1.3</f>
        <v>789.1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VLOOKUP(BCU811,$A$879:$F$2700,6,FALSE)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VLOOKUP(BDD811,$A$879:$F$2700,6,FALSE)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VLOOKUP(BDM811,$A$879:$F$2700,6,FALSE)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VLOOKUP(BDV811,$A$879:$F$2700,6,FALSE)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VLOOKUP(BEE811,$A$879:$F$2700,6,FALSE)</f>
        <v>607</v>
      </c>
      <c r="BEI811" s="179" t="s">
        <v>65</v>
      </c>
      <c r="BEJ811" s="10">
        <f>BEH811*1.3</f>
        <v>789.1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VLOOKUP(BEN811,$A$879:$F$2700,6,FALSE)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VLOOKUP(BEW811,$A$879:$F$2700,6,FALSE)</f>
        <v>453</v>
      </c>
      <c r="BFA811" s="179" t="s">
        <v>65</v>
      </c>
      <c r="BFB811" s="10">
        <f>BEZ811*1.3</f>
        <v>588.9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VLOOKUP(BFF811,$A$879:$F$2700,6,FALSE)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VLOOKUP(BFO811,$A$879:$F$2700,6,FALSE)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VLOOKUP(BFX811,$A$879:$F$2700,6,FALSE)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VLOOKUP(BGG811,$A$879:$F$2700,6,FALSE)</f>
        <v>936</v>
      </c>
      <c r="BGK811" s="179" t="s">
        <v>65</v>
      </c>
      <c r="BGL811" s="10">
        <f>BGJ811*1.3</f>
        <v>1216.8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VLOOKUP(BGP811,$A$879:$F$2700,6,FALSE)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VLOOKUP(BGY811,$A$879:$F$2700,6,FALSE)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VLOOKUP(B812,$A$879:$F$2700,6,FALSE)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VLOOKUP(K812,$A$879:$F$2700,6,FALSE)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VLOOKUP(T812,$A$879:$F$2700,6,FALSE)</f>
        <v>354</v>
      </c>
      <c r="X812" s="179" t="s">
        <v>67</v>
      </c>
      <c r="Y812" s="10">
        <f>W812*1.2</f>
        <v>424.8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VLOOKUP(AC812,$A$879:$F$2700,6,FALSE)</f>
        <v>607</v>
      </c>
      <c r="AG812" s="179" t="s">
        <v>67</v>
      </c>
      <c r="AH812" s="10">
        <f>AF812*1.2</f>
        <v>728.4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VLOOKUP(AL812,$A$879:$F$2700,6,FALSE)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VLOOKUP(AU812,$A$879:$F$2700,6,FALSE)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VLOOKUP(BD812,$A$879:$F$2700,6,FALSE)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VLOOKUP(BM812,$A$879:$F$2700,6,FALSE)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VLOOKUP(BV812,$A$879:$F$2700,6,FALSE)</f>
        <v>1157</v>
      </c>
      <c r="BZ812" s="179" t="s">
        <v>67</v>
      </c>
      <c r="CA812" s="10">
        <f>BY812*1.2</f>
        <v>1388.3999999999999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VLOOKUP(CE812,$A$879:$F$2700,6,FALSE)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VLOOKUP(CN812,$A$879:$F$2700,6,FALSE)</f>
        <v>607</v>
      </c>
      <c r="CR812" s="179" t="s">
        <v>67</v>
      </c>
      <c r="CS812" s="10">
        <f>CQ812*1.2</f>
        <v>728.4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VLOOKUP(CW812,$A$879:$F$2700,6,FALSE)</f>
        <v>607</v>
      </c>
      <c r="DA812" s="179" t="s">
        <v>67</v>
      </c>
      <c r="DB812" s="10">
        <f>CZ812*1.2</f>
        <v>728.4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VLOOKUP(DF812,$A$879:$F$2700,6,FALSE)</f>
        <v>453</v>
      </c>
      <c r="DJ812" s="179" t="s">
        <v>67</v>
      </c>
      <c r="DK812" s="10">
        <f>DI812*1.2</f>
        <v>543.6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VLOOKUP(DO812,$A$879:$F$2700,6,FALSE)</f>
        <v>1157</v>
      </c>
      <c r="DS812" s="179" t="s">
        <v>67</v>
      </c>
      <c r="DT812" s="10">
        <f>DR812*1.2</f>
        <v>1388.3999999999999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VLOOKUP(DX812,$A$879:$F$2700,6,FALSE)</f>
        <v>607</v>
      </c>
      <c r="EB812" s="179" t="s">
        <v>67</v>
      </c>
      <c r="EC812" s="10">
        <f>EA812*1.2</f>
        <v>728.4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VLOOKUP(EG812,$A$879:$F$2700,6,FALSE)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VLOOKUP(EP812,$A$879:$F$2700,6,FALSE)</f>
        <v>453</v>
      </c>
      <c r="ET812" s="179" t="s">
        <v>67</v>
      </c>
      <c r="EU812" s="10">
        <f>ES812*1.2</f>
        <v>543.6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VLOOKUP(EY812,$A$879:$F$2700,6,FALSE)</f>
        <v>1157</v>
      </c>
      <c r="FC812" s="179" t="s">
        <v>67</v>
      </c>
      <c r="FD812" s="10">
        <f>FB812*1.2</f>
        <v>1388.3999999999999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VLOOKUP(FH812,$A$879:$F$2700,6,FALSE)</f>
        <v>336</v>
      </c>
      <c r="FL812" s="179" t="s">
        <v>67</v>
      </c>
      <c r="FM812" s="10">
        <f>FK812*1.2</f>
        <v>403.2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VLOOKUP(FQ812,$A$879:$F$2700,6,FALSE)</f>
        <v>607</v>
      </c>
      <c r="FU812" s="179" t="s">
        <v>67</v>
      </c>
      <c r="FV812" s="10">
        <f>FT812*1.2</f>
        <v>728.4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VLOOKUP(FZ812,$A$879:$F$2700,6,FALSE)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VLOOKUP(GI812,$A$879:$F$2700,6,FALSE)</f>
        <v>1157</v>
      </c>
      <c r="GM812" s="179" t="s">
        <v>67</v>
      </c>
      <c r="GN812" s="10">
        <f>GL812*1.2</f>
        <v>1388.3999999999999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VLOOKUP(GR812,$A$879:$F$2700,6,FALSE)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VLOOKUP(HA812,$A$879:$F$2700,6,FALSE)</f>
        <v>287</v>
      </c>
      <c r="HE812" s="179" t="s">
        <v>67</v>
      </c>
      <c r="HF812" s="10">
        <f>HD812*1.2</f>
        <v>344.4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VLOOKUP(HJ812,$A$879:$F$2700,6,FALSE)</f>
        <v>607</v>
      </c>
      <c r="HN812" s="179" t="s">
        <v>67</v>
      </c>
      <c r="HO812" s="10">
        <f>HM812*1.2</f>
        <v>728.4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VLOOKUP(HS812,$A$879:$F$2700,6,FALSE)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VLOOKUP(IB812,$A$879:$F$2700,6,FALSE)</f>
        <v>336</v>
      </c>
      <c r="IF812" s="179" t="s">
        <v>67</v>
      </c>
      <c r="IG812" s="10">
        <f>IE812*1.2</f>
        <v>403.2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VLOOKUP(IK812,$A$879:$F$2700,6,FALSE)</f>
        <v>336</v>
      </c>
      <c r="IO812" s="179" t="s">
        <v>67</v>
      </c>
      <c r="IP812" s="10">
        <f>IN812*1.2</f>
        <v>403.2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VLOOKUP(IT812,$A$879:$F$2700,6,FALSE)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VLOOKUP(JC812,$A$879:$F$2700,6,FALSE)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VLOOKUP(JL812,$A$879:$F$2700,6,FALSE)</f>
        <v>1157</v>
      </c>
      <c r="JP812" s="179" t="s">
        <v>67</v>
      </c>
      <c r="JQ812" s="10">
        <f>JO812*1.2</f>
        <v>1388.3999999999999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VLOOKUP(JU812,$A$879:$F$2700,6,FALSE)</f>
        <v>453</v>
      </c>
      <c r="JY812" s="179" t="s">
        <v>67</v>
      </c>
      <c r="JZ812" s="10">
        <f>JX812*1.2</f>
        <v>543.6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VLOOKUP(KD812,$A$879:$F$2700,6,FALSE)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VLOOKUP(KM812,$A$879:$F$2700,6,FALSE)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VLOOKUP(KV812,$A$879:$F$2700,6,FALSE)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VLOOKUP(LE812,$A$879:$F$2700,6,FALSE)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VLOOKUP(LN812,$A$879:$F$2700,6,FALSE)</f>
        <v>607</v>
      </c>
      <c r="LR812" s="179" t="s">
        <v>67</v>
      </c>
      <c r="LS812" s="10">
        <f>LQ812*1.2</f>
        <v>728.4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VLOOKUP(LW812,$A$879:$F$2700,6,FALSE)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VLOOKUP(MF812,$A$879:$F$2700,6,FALSE)</f>
        <v>607</v>
      </c>
      <c r="MJ812" s="179" t="s">
        <v>67</v>
      </c>
      <c r="MK812" s="10">
        <f>MI812*1.2</f>
        <v>728.4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VLOOKUP(MO812,$A$879:$F$2700,6,FALSE)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VLOOKUP(MX812,$A$879:$F$2700,6,FALSE)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VLOOKUP(NG812,$A$879:$F$2700,6,FALSE)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VLOOKUP(NP812,$A$879:$F$2700,6,FALSE)</f>
        <v>402</v>
      </c>
      <c r="NT812" s="179" t="s">
        <v>67</v>
      </c>
      <c r="NU812" s="10">
        <f>NS812*1.2</f>
        <v>482.4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VLOOKUP(NY812,$A$879:$F$2700,6,FALSE)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VLOOKUP(OH812,$A$879:$F$2700,6,FALSE)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VLOOKUP(OQ812,$A$879:$F$2700,6,FALSE)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VLOOKUP(OZ812,$A$879:$F$2700,6,FALSE)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VLOOKUP(PI812,$A$879:$F$2700,6,FALSE)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VLOOKUP(PR812,$A$879:$F$2700,6,FALSE)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VLOOKUP(QA812,$A$879:$F$2700,6,FALSE)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VLOOKUP(QJ812,$A$879:$F$2700,6,FALSE)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VLOOKUP(QS812,$A$879:$F$2700,6,FALSE)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VLOOKUP(RB812,$A$879:$F$2700,6,FALSE)</f>
        <v>1157</v>
      </c>
      <c r="RF812" s="179" t="s">
        <v>67</v>
      </c>
      <c r="RG812" s="10">
        <f>RE812*1.2</f>
        <v>1388.3999999999999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VLOOKUP(RK812,$A$879:$F$2700,6,FALSE)</f>
        <v>936</v>
      </c>
      <c r="RO812" s="179" t="s">
        <v>67</v>
      </c>
      <c r="RP812" s="10">
        <f>RN812*1.2</f>
        <v>1123.2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VLOOKUP(RT812,$A$879:$F$2700,6,FALSE)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VLOOKUP(SC812,$A$879:$F$2700,6,FALSE)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VLOOKUP(SL812,$A$879:$F$2700,6,FALSE)</f>
        <v>936</v>
      </c>
      <c r="SP812" s="179" t="s">
        <v>67</v>
      </c>
      <c r="SQ812" s="10">
        <f>SO812*1.2</f>
        <v>1123.2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VLOOKUP(SU812,$A$879:$F$2700,6,FALSE)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VLOOKUP(TD812,$A$879:$F$2700,6,FALSE)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VLOOKUP(TM812,$A$879:$F$2700,6,FALSE)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VLOOKUP(TV812,$A$879:$F$2700,6,FALSE)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VLOOKUP(UE812,$A$879:$F$2700,6,FALSE)</f>
        <v>453</v>
      </c>
      <c r="UI812" s="179" t="s">
        <v>67</v>
      </c>
      <c r="UJ812" s="10">
        <f>UH812*1.2</f>
        <v>543.6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VLOOKUP(UN812,$A$879:$F$2700,6,FALSE)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VLOOKUP(UW812,$A$879:$F$2700,6,FALSE)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VLOOKUP(VF812,$A$879:$F$2700,6,FALSE)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VLOOKUP(VO812,$A$879:$F$2700,6,FALSE)</f>
        <v>107</v>
      </c>
      <c r="VS812" s="179" t="s">
        <v>67</v>
      </c>
      <c r="VT812" s="10">
        <f>VR812*1.2</f>
        <v>128.4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VLOOKUP(VX812,$A$879:$F$2700,6,FALSE)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VLOOKUP(WG812,$A$879:$F$2700,6,FALSE)</f>
        <v>453</v>
      </c>
      <c r="WK812" s="179" t="s">
        <v>67</v>
      </c>
      <c r="WL812" s="10">
        <f>WJ812*1.2</f>
        <v>543.6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VLOOKUP(WP812,$A$879:$F$2700,6,FALSE)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VLOOKUP(WY812,$A$879:$F$2700,6,FALSE)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VLOOKUP(XH812,$A$879:$F$2700,6,FALSE)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VLOOKUP(XQ812,$A$879:$F$2700,6,FALSE)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VLOOKUP(XZ812,$A$879:$F$2700,6,FALSE)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VLOOKUP(YI812,$A$879:$F$2700,6,FALSE)</f>
        <v>607</v>
      </c>
      <c r="YM812" s="179" t="s">
        <v>67</v>
      </c>
      <c r="YN812" s="10">
        <f>YL812*1.2</f>
        <v>728.4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VLOOKUP(YR812,$A$879:$F$2700,6,FALSE)</f>
        <v>1157</v>
      </c>
      <c r="YV812" s="179" t="s">
        <v>67</v>
      </c>
      <c r="YW812" s="10">
        <f>YU812*1.2</f>
        <v>1388.3999999999999</v>
      </c>
      <c r="YY812" s="239"/>
      <c r="YZ812" s="179" t="s">
        <v>78</v>
      </c>
      <c r="ZA812" s="360" t="s">
        <v>427</v>
      </c>
      <c r="ZC812" s="180"/>
      <c r="ZD812" s="180">
        <f>VLOOKUP(ZA812,$A$879:$F$2700,6,FALSE)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60" t="s">
        <v>1000</v>
      </c>
      <c r="ZL812" s="180"/>
      <c r="ZM812" s="180">
        <f>VLOOKUP(ZJ812,$A$879:$F$2700,6,FALSE)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VLOOKUP(ZS812,$A$879:$F$2700,6,FALSE)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VLOOKUP(AAB812,$A$879:$F$2700,6,FALSE)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VLOOKUP(AAK812,$A$879:$F$2700,6,FALSE)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VLOOKUP(AAT812,$A$879:$F$2700,6,FALSE)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VLOOKUP(ABC812,$A$879:$F$2700,6,FALSE)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VLOOKUP(ABL812,$A$879:$F$2700,6,FALSE)</f>
        <v>607</v>
      </c>
      <c r="ABP812" s="179" t="s">
        <v>67</v>
      </c>
      <c r="ABQ812" s="10">
        <f>ABO812*1.2</f>
        <v>728.4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VLOOKUP(ABU812,$A$879:$F$2700,6,FALSE)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VLOOKUP(ACD812,$A$879:$F$2700,6,FALSE)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VLOOKUP(ACM812,$A$879:$F$2700,6,FALSE)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VLOOKUP(ACV812,$A$879:$F$2700,6,FALSE)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VLOOKUP(ADE812,$A$879:$F$2700,6,FALSE)</f>
        <v>402</v>
      </c>
      <c r="ADI812" s="179" t="s">
        <v>67</v>
      </c>
      <c r="ADJ812" s="10">
        <f>ADH812*1.2</f>
        <v>482.4</v>
      </c>
      <c r="ADL812" s="239"/>
      <c r="ADM812" s="179" t="s">
        <v>78</v>
      </c>
      <c r="ADN812" s="75" t="s">
        <v>183</v>
      </c>
      <c r="ADP812" s="180"/>
      <c r="ADQ812" s="180" t="e">
        <f>VLOOKUP(ADN812,$A$879:$F$2700,6,FALSE)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VLOOKUP(ADW812,$A$879:$F$2700,6,FALSE)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VLOOKUP(AEF812,$A$879:$F$2700,6,FALSE)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VLOOKUP(AEO812,$A$879:$F$2700,6,FALSE)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VLOOKUP(AEX812,$A$879:$F$2700,6,FALSE)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VLOOKUP(AFG812,$A$879:$F$2700,6,FALSE)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VLOOKUP(AFP812,$A$879:$F$2700,6,FALSE)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VLOOKUP(AFY812,$A$879:$F$2700,6,FALSE)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VLOOKUP(AGH812,$A$879:$F$2700,6,FALSE)</f>
        <v>1157</v>
      </c>
      <c r="AGL812" s="179" t="s">
        <v>67</v>
      </c>
      <c r="AGM812" s="10">
        <f>AGK812*1.2</f>
        <v>1388.3999999999999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VLOOKUP(AGQ812,$A$879:$F$2700,6,FALSE)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VLOOKUP(AGZ812,$A$879:$F$2700,6,FALSE)</f>
        <v>1157</v>
      </c>
      <c r="AHD812" s="179" t="s">
        <v>67</v>
      </c>
      <c r="AHE812" s="10">
        <f>AHC812*1.2</f>
        <v>1388.3999999999999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VLOOKUP(AHI812,$A$879:$F$2700,6,FALSE)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VLOOKUP(AHR812,$A$879:$F$2700,6,FALSE)</f>
        <v>336</v>
      </c>
      <c r="AHV812" s="179" t="s">
        <v>67</v>
      </c>
      <c r="AHW812" s="10">
        <f>AHU812*1.2</f>
        <v>403.2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VLOOKUP(AIA812,$A$879:$F$2700,6,FALSE)</f>
        <v>287</v>
      </c>
      <c r="AIE812" s="179" t="s">
        <v>67</v>
      </c>
      <c r="AIF812" s="10">
        <f>AID812*1.2</f>
        <v>344.4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VLOOKUP(AIJ812,$A$879:$F$2700,6,FALSE)</f>
        <v>453</v>
      </c>
      <c r="AIN812" s="179" t="s">
        <v>67</v>
      </c>
      <c r="AIO812" s="10">
        <f>AIM812*1.2</f>
        <v>543.6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VLOOKUP(AIS812,$A$879:$F$2700,6,FALSE)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VLOOKUP(AJB812,$A$879:$F$2700,6,FALSE)</f>
        <v>336</v>
      </c>
      <c r="AJF812" s="179" t="s">
        <v>67</v>
      </c>
      <c r="AJG812" s="10">
        <f>AJE812*1.2</f>
        <v>403.2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VLOOKUP(AJK812,$A$879:$F$2700,6,FALSE)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VLOOKUP(AJT812,$A$879:$F$2700,6,FALSE)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VLOOKUP(AKC812,$A$879:$F$2700,6,FALSE)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VLOOKUP(AKL812,$A$879:$F$2700,6,FALSE)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VLOOKUP(AKU812,$A$879:$F$2700,6,FALSE)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VLOOKUP(ALD812,$A$879:$F$2700,6,FALSE)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VLOOKUP(ALM812,$A$879:$F$2700,6,FALSE)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VLOOKUP(ALV812,$A$879:$F$2700,6,FALSE)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VLOOKUP(AME812,$A$879:$F$2700,6,FALSE)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VLOOKUP(AMN812,$A$879:$F$2700,6,FALSE)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VLOOKUP(AMW812,$A$879:$F$2700,6,FALSE)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VLOOKUP(ANF812,$A$879:$F$2700,6,FALSE)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VLOOKUP(ANO812,$A$879:$F$2700,6,FALSE)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VLOOKUP(ANX812,$A$879:$F$2700,6,FALSE)</f>
        <v>336</v>
      </c>
      <c r="AOB812" s="179" t="s">
        <v>67</v>
      </c>
      <c r="AOC812" s="10">
        <f>AOA812*1.2</f>
        <v>403.2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VLOOKUP(AOG812,$A$879:$F$2700,6,FALSE)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VLOOKUP(AOP812,$A$879:$F$2700,6,FALSE)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VLOOKUP(AOY812,$A$879:$F$2700,6,FALSE)</f>
        <v>1157</v>
      </c>
      <c r="APC812" s="179" t="s">
        <v>67</v>
      </c>
      <c r="APD812" s="10">
        <f>APB812*1.2</f>
        <v>1388.3999999999999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VLOOKUP(APH812,$A$879:$F$2700,6,FALSE)</f>
        <v>336</v>
      </c>
      <c r="APL812" s="179" t="s">
        <v>67</v>
      </c>
      <c r="APM812" s="10">
        <f>APK812*1.2</f>
        <v>403.2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VLOOKUP(APQ812,$A$879:$F$2700,6,FALSE)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VLOOKUP(APZ812,$A$879:$F$2700,6,FALSE)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VLOOKUP(AQI812,$A$879:$F$2700,6,FALSE)</f>
        <v>354</v>
      </c>
      <c r="AQM812" s="179" t="s">
        <v>67</v>
      </c>
      <c r="AQN812" s="10">
        <f>AQL812*1.2</f>
        <v>424.8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VLOOKUP(AQR812,$A$879:$F$2700,6,FALSE)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VLOOKUP(ARA812,$A$879:$F$2700,6,FALSE)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VLOOKUP(ARJ812,$A$879:$F$2700,6,FALSE)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VLOOKUP(ARS812,$A$879:$F$2700,6,FALSE)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VLOOKUP(ASB812,$A$879:$F$2700,6,FALSE)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VLOOKUP(ASK812,$A$879:$F$2700,6,FALSE)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VLOOKUP(AST812,$A$879:$F$2700,6,FALSE)</f>
        <v>402</v>
      </c>
      <c r="ASX812" s="179" t="s">
        <v>67</v>
      </c>
      <c r="ASY812" s="10">
        <f>ASW812*1.2</f>
        <v>482.4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VLOOKUP(ATC812,$A$879:$F$2700,6,FALSE)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VLOOKUP(ATL812,$A$879:$F$2700,6,FALSE)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VLOOKUP(ATU812,$A$879:$F$2700,6,FALSE)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VLOOKUP(AUD812,$A$879:$F$2700,6,FALSE)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VLOOKUP(AUM812,$A$879:$F$2700,6,FALSE)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VLOOKUP(AUV812,$A$879:$F$2700,6,FALSE)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VLOOKUP(AVE812,$A$879:$F$2700,6,FALSE)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VLOOKUP(AVN812,$A$879:$F$2700,6,FALSE)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VLOOKUP(AVW812,$A$879:$F$2700,6,FALSE)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VLOOKUP(AWF812,$A$879:$F$2700,6,FALSE)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VLOOKUP(AWO812,$A$879:$F$2700,6,FALSE)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VLOOKUP(AWX812,$A$879:$F$2700,6,FALSE)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VLOOKUP(AXG812,$A$879:$F$2700,6,FALSE)</f>
        <v>453</v>
      </c>
      <c r="AXK812" s="179" t="s">
        <v>67</v>
      </c>
      <c r="AXL812" s="10">
        <f>AXJ812*1.2</f>
        <v>543.6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VLOOKUP(AXP812,$A$879:$F$2700,6,FALSE)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VLOOKUP(AXY812,$A$879:$F$2700,6,FALSE)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VLOOKUP(AYH812,$A$879:$F$2700,6,FALSE)</f>
        <v>1157</v>
      </c>
      <c r="AYL812" s="179" t="s">
        <v>67</v>
      </c>
      <c r="AYM812" s="10">
        <f>AYK812*1.2</f>
        <v>1388.3999999999999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VLOOKUP(AYQ812,$A$879:$F$2700,6,FALSE)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VLOOKUP(AYZ812,$A$879:$F$2700,6,FALSE)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VLOOKUP(AZI812,$A$879:$F$2700,6,FALSE)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VLOOKUP(AZR812,$A$879:$F$2700,6,FALSE)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VLOOKUP(BAA812,$A$879:$F$2700,6,FALSE)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VLOOKUP(BAJ812,$A$879:$F$2700,6,FALSE)</f>
        <v>1157</v>
      </c>
      <c r="BAN812" s="179" t="s">
        <v>67</v>
      </c>
      <c r="BAO812" s="10">
        <f>BAM812*1.2</f>
        <v>1388.3999999999999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VLOOKUP(BAS812,$A$879:$F$2700,6,FALSE)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VLOOKUP(BBB812,$A$879:$F$2700,6,FALSE)</f>
        <v>354</v>
      </c>
      <c r="BBF812" s="179" t="s">
        <v>67</v>
      </c>
      <c r="BBG812" s="10">
        <f>BBE812*1.2</f>
        <v>424.8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VLOOKUP(BBK812,$A$879:$F$2700,6,FALSE)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VLOOKUP(BBT812,$A$879:$F$2700,6,FALSE)</f>
        <v>1157</v>
      </c>
      <c r="BBX812" s="179" t="s">
        <v>67</v>
      </c>
      <c r="BBY812" s="10">
        <f>BBW812*1.2</f>
        <v>1388.3999999999999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VLOOKUP(BCC812,$A$879:$F$2700,6,FALSE)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VLOOKUP(BCL812,$A$879:$F$2700,6,FALSE)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VLOOKUP(BCU812,$A$879:$F$2700,6,FALSE)</f>
        <v>336</v>
      </c>
      <c r="BCY812" s="179" t="s">
        <v>67</v>
      </c>
      <c r="BCZ812" s="10">
        <f>BCX812*1.2</f>
        <v>403.2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VLOOKUP(BDD812,$A$879:$F$2700,6,FALSE)</f>
        <v>607</v>
      </c>
      <c r="BDH812" s="179" t="s">
        <v>67</v>
      </c>
      <c r="BDI812" s="10">
        <f>BDG812*1.2</f>
        <v>728.4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VLOOKUP(BDM812,$A$879:$F$2700,6,FALSE)</f>
        <v>607</v>
      </c>
      <c r="BDQ812" s="179" t="s">
        <v>67</v>
      </c>
      <c r="BDR812" s="10">
        <f>BDP812*1.2</f>
        <v>728.4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VLOOKUP(BDV812,$A$879:$F$2700,6,FALSE)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VLOOKUP(BEE812,$A$879:$F$2700,6,FALSE)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VLOOKUP(BEN812,$A$879:$F$2700,6,FALSE)</f>
        <v>607</v>
      </c>
      <c r="BER812" s="179" t="s">
        <v>67</v>
      </c>
      <c r="BES812" s="10">
        <f>BEQ812*1.2</f>
        <v>728.4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VLOOKUP(BEW812,$A$879:$F$2700,6,FALSE)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VLOOKUP(BFF812,$A$879:$F$2700,6,FALSE)</f>
        <v>453</v>
      </c>
      <c r="BFJ812" s="179" t="s">
        <v>67</v>
      </c>
      <c r="BFK812" s="10">
        <f>BFI812*1.2</f>
        <v>543.6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VLOOKUP(BFO812,$A$879:$F$2700,6,FALSE)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VLOOKUP(BFX812,$A$879:$F$2700,6,FALSE)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VLOOKUP(BGG812,$A$879:$F$2700,6,FALSE)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VLOOKUP(BGP812,$A$879:$F$2700,6,FALSE)</f>
        <v>287</v>
      </c>
      <c r="BGT812" s="179" t="s">
        <v>67</v>
      </c>
      <c r="BGU812" s="10">
        <f>BGS812*1.2</f>
        <v>344.4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VLOOKUP(BGY812,$A$879:$F$2700,6,FALSE)</f>
        <v>607</v>
      </c>
      <c r="BHC812" s="179" t="s">
        <v>67</v>
      </c>
      <c r="BHD812" s="10">
        <f>BHB812*1.2</f>
        <v>728.4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VLOOKUP(B813,$A$879:$F$2700,6,FALSE)</f>
        <v>1157</v>
      </c>
      <c r="F813" s="179" t="s">
        <v>69</v>
      </c>
      <c r="G813" s="10">
        <f>E813*1.1</f>
        <v>1272.7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VLOOKUP(K813,$A$879:$F$2700,6,FALSE)</f>
        <v>936</v>
      </c>
      <c r="O813" s="179" t="s">
        <v>69</v>
      </c>
      <c r="P813" s="10">
        <f>N813*1.1</f>
        <v>1029.6000000000001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VLOOKUP(T813,$A$879:$F$2700,6,FALSE)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VLOOKUP(AC813,$A$879:$F$2700,6,FALSE)</f>
        <v>1157</v>
      </c>
      <c r="AG813" s="179" t="s">
        <v>69</v>
      </c>
      <c r="AH813" s="10">
        <f>AF813*1.1</f>
        <v>1272.7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VLOOKUP(AL813,$A$879:$F$2700,6,FALSE)</f>
        <v>936</v>
      </c>
      <c r="AP813" s="179" t="s">
        <v>69</v>
      </c>
      <c r="AQ813" s="10">
        <f>AO813*1.1</f>
        <v>1029.6000000000001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VLOOKUP(AU813,$A$879:$F$2700,6,FALSE)</f>
        <v>287</v>
      </c>
      <c r="AY813" s="179" t="s">
        <v>69</v>
      </c>
      <c r="AZ813" s="10">
        <f>AX813*1.1</f>
        <v>315.70000000000005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VLOOKUP(BD813,$A$879:$F$2700,6,FALSE)</f>
        <v>1157</v>
      </c>
      <c r="BH813" s="179" t="s">
        <v>69</v>
      </c>
      <c r="BI813" s="10">
        <f>BG813*1.1</f>
        <v>1272.7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VLOOKUP(BM813,$A$879:$F$2700,6,FALSE)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VLOOKUP(BV813,$A$879:$F$2700,6,FALSE)</f>
        <v>936</v>
      </c>
      <c r="BZ813" s="179" t="s">
        <v>69</v>
      </c>
      <c r="CA813" s="10">
        <f>BY813*1.1</f>
        <v>1029.6000000000001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VLOOKUP(CE813,$A$879:$F$2700,6,FALSE)</f>
        <v>607</v>
      </c>
      <c r="CI813" s="179" t="s">
        <v>69</v>
      </c>
      <c r="CJ813" s="10">
        <f>CH813*1.1</f>
        <v>667.7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VLOOKUP(CN813,$A$879:$F$2700,6,FALSE)</f>
        <v>936</v>
      </c>
      <c r="CR813" s="179" t="s">
        <v>69</v>
      </c>
      <c r="CS813" s="10">
        <f>CQ813*1.1</f>
        <v>1029.6000000000001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VLOOKUP(CW813,$A$879:$F$2700,6,FALSE)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VLOOKUP(DF813,$A$879:$F$2700,6,FALSE)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VLOOKUP(DO813,$A$879:$F$2700,6,FALSE)</f>
        <v>607</v>
      </c>
      <c r="DS813" s="179" t="s">
        <v>69</v>
      </c>
      <c r="DT813" s="10">
        <f>DR813*1.1</f>
        <v>667.7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VLOOKUP(DX813,$A$879:$F$2700,6,FALSE)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VLOOKUP(EG813,$A$879:$F$2700,6,FALSE)</f>
        <v>936</v>
      </c>
      <c r="EK813" s="179" t="s">
        <v>69</v>
      </c>
      <c r="EL813" s="10">
        <f>EJ813*1.1</f>
        <v>1029.6000000000001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VLOOKUP(EP813,$A$879:$F$2700,6,FALSE)</f>
        <v>607</v>
      </c>
      <c r="ET813" s="179" t="s">
        <v>69</v>
      </c>
      <c r="EU813" s="10">
        <f>ES813*1.1</f>
        <v>667.7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VLOOKUP(EY813,$A$879:$F$2700,6,FALSE)</f>
        <v>607</v>
      </c>
      <c r="FC813" s="179" t="s">
        <v>69</v>
      </c>
      <c r="FD813" s="10">
        <f>FB813*1.1</f>
        <v>667.7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VLOOKUP(FH813,$A$879:$F$2700,6,FALSE)</f>
        <v>107</v>
      </c>
      <c r="FL813" s="179" t="s">
        <v>69</v>
      </c>
      <c r="FM813" s="10">
        <f>FK813*1.1</f>
        <v>117.7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VLOOKUP(FQ813,$A$879:$F$2700,6,FALSE)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VLOOKUP(FZ813,$A$879:$F$2700,6,FALSE)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VLOOKUP(GI813,$A$879:$F$2700,6,FALSE)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VLOOKUP(GR813,$A$879:$F$2700,6,FALSE)</f>
        <v>607</v>
      </c>
      <c r="GV813" s="179" t="s">
        <v>69</v>
      </c>
      <c r="GW813" s="10">
        <f>GU813*1.1</f>
        <v>667.7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VLOOKUP(HA813,$A$879:$F$2700,6,FALSE)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VLOOKUP(HJ813,$A$879:$F$2700,6,FALSE)</f>
        <v>936</v>
      </c>
      <c r="HN813" s="179" t="s">
        <v>69</v>
      </c>
      <c r="HO813" s="10">
        <f>HM813*1.1</f>
        <v>1029.6000000000001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VLOOKUP(HS813,$A$879:$F$2700,6,FALSE)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VLOOKUP(IB813,$A$879:$F$2700,6,FALSE)</f>
        <v>453</v>
      </c>
      <c r="IF813" s="179" t="s">
        <v>69</v>
      </c>
      <c r="IG813" s="10">
        <f>IE813*1.1</f>
        <v>498.30000000000007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VLOOKUP(IK813,$A$879:$F$2700,6,FALSE)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VLOOKUP(IT813,$A$879:$F$2700,6,FALSE)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VLOOKUP(JC813,$A$879:$F$2700,6,FALSE)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VLOOKUP(JL813,$A$879:$F$2700,6,FALSE)</f>
        <v>936</v>
      </c>
      <c r="JP813" s="179" t="s">
        <v>69</v>
      </c>
      <c r="JQ813" s="10">
        <f>JO813*1.1</f>
        <v>1029.6000000000001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VLOOKUP(JU813,$A$879:$F$2700,6,FALSE)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VLOOKUP(KD813,$A$879:$F$2700,6,FALSE)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VLOOKUP(KM813,$A$879:$F$2700,6,FALSE)</f>
        <v>336</v>
      </c>
      <c r="KQ813" s="179" t="s">
        <v>69</v>
      </c>
      <c r="KR813" s="10">
        <f>KP813*1.1</f>
        <v>369.6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VLOOKUP(KV813,$A$879:$F$2700,6,FALSE)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VLOOKUP(LE813,$A$879:$F$2700,6,FALSE)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VLOOKUP(LN813,$A$879:$F$2700,6,FALSE)</f>
        <v>453</v>
      </c>
      <c r="LR813" s="179" t="s">
        <v>69</v>
      </c>
      <c r="LS813" s="10">
        <f>LQ813*1.1</f>
        <v>498.30000000000007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VLOOKUP(LW813,$A$879:$F$2700,6,FALSE)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VLOOKUP(MF813,$A$879:$F$2700,6,FALSE)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VLOOKUP(MO813,$A$879:$F$2700,6,FALSE)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VLOOKUP(MX813,$A$879:$F$2700,6,FALSE)</f>
        <v>453</v>
      </c>
      <c r="NB813" s="179" t="s">
        <v>69</v>
      </c>
      <c r="NC813" s="10">
        <f>NA813*1.1</f>
        <v>498.30000000000007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VLOOKUP(NG813,$A$879:$F$2700,6,FALSE)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VLOOKUP(NP813,$A$879:$F$2700,6,FALSE)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VLOOKUP(NY813,$A$879:$F$2700,6,FALSE)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VLOOKUP(OH813,$A$879:$F$2700,6,FALSE)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VLOOKUP(OQ813,$A$879:$F$2700,6,FALSE)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VLOOKUP(OZ813,$A$879:$F$2700,6,FALSE)</f>
        <v>402</v>
      </c>
      <c r="PD813" s="179" t="s">
        <v>69</v>
      </c>
      <c r="PE813" s="10">
        <f>PC813*1.1</f>
        <v>442.20000000000005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VLOOKUP(PI813,$A$879:$F$2700,6,FALSE)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VLOOKUP(PR813,$A$879:$F$2700,6,FALSE)</f>
        <v>1157</v>
      </c>
      <c r="PV813" s="179" t="s">
        <v>69</v>
      </c>
      <c r="PW813" s="10">
        <f>PU813*1.1</f>
        <v>1272.7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VLOOKUP(QA813,$A$879:$F$2700,6,FALSE)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VLOOKUP(QJ813,$A$879:$F$2700,6,FALSE)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VLOOKUP(QS813,$A$879:$F$2700,6,FALSE)</f>
        <v>453</v>
      </c>
      <c r="QW813" s="179" t="s">
        <v>69</v>
      </c>
      <c r="QX813" s="10">
        <f>QV813*1.1</f>
        <v>498.30000000000007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VLOOKUP(RB813,$A$879:$F$2700,6,FALSE)</f>
        <v>107</v>
      </c>
      <c r="RF813" s="179" t="s">
        <v>69</v>
      </c>
      <c r="RG813" s="10">
        <f>RE813*1.1</f>
        <v>117.7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VLOOKUP(RK813,$A$879:$F$2700,6,FALSE)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VLOOKUP(RT813,$A$879:$F$2700,6,FALSE)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VLOOKUP(SC813,$A$879:$F$2700,6,FALSE)</f>
        <v>1157</v>
      </c>
      <c r="SG813" s="179" t="s">
        <v>69</v>
      </c>
      <c r="SH813" s="10">
        <f>SF813*1.1</f>
        <v>1272.7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VLOOKUP(SL813,$A$879:$F$2700,6,FALSE)</f>
        <v>607</v>
      </c>
      <c r="SP813" s="179" t="s">
        <v>69</v>
      </c>
      <c r="SQ813" s="10">
        <f>SO813*1.1</f>
        <v>667.7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VLOOKUP(SU813,$A$879:$F$2700,6,FALSE)</f>
        <v>1157</v>
      </c>
      <c r="SY813" s="179" t="s">
        <v>69</v>
      </c>
      <c r="SZ813" s="10">
        <f>SX813*1.1</f>
        <v>1272.7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VLOOKUP(TD813,$A$879:$F$2700,6,FALSE)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VLOOKUP(TM813,$A$879:$F$2700,6,FALSE)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VLOOKUP(TV813,$A$879:$F$2700,6,FALSE)</f>
        <v>607</v>
      </c>
      <c r="TZ813" s="179" t="s">
        <v>69</v>
      </c>
      <c r="UA813" s="10">
        <f>TY813*1.1</f>
        <v>667.7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VLOOKUP(UE813,$A$879:$F$2700,6,FALSE)</f>
        <v>936</v>
      </c>
      <c r="UI813" s="179" t="s">
        <v>69</v>
      </c>
      <c r="UJ813" s="10">
        <f>UH813*1.1</f>
        <v>1029.6000000000001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VLOOKUP(UN813,$A$879:$F$2700,6,FALSE)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VLOOKUP(UW813,$A$879:$F$2700,6,FALSE)</f>
        <v>936</v>
      </c>
      <c r="VA813" s="179" t="s">
        <v>69</v>
      </c>
      <c r="VB813" s="10">
        <f>UZ813*1.1</f>
        <v>1029.6000000000001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VLOOKUP(VF813,$A$879:$F$2700,6,FALSE)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VLOOKUP(VO813,$A$879:$F$2700,6,FALSE)</f>
        <v>287</v>
      </c>
      <c r="VS813" s="179" t="s">
        <v>69</v>
      </c>
      <c r="VT813" s="10">
        <f>VR813*1.1</f>
        <v>315.70000000000005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VLOOKUP(VX813,$A$879:$F$2700,6,FALSE)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VLOOKUP(WG813,$A$879:$F$2700,6,FALSE)</f>
        <v>336</v>
      </c>
      <c r="WK813" s="179" t="s">
        <v>69</v>
      </c>
      <c r="WL813" s="10">
        <f>WJ813*1.1</f>
        <v>369.6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VLOOKUP(WP813,$A$879:$F$2700,6,FALSE)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VLOOKUP(WY813,$A$879:$F$2700,6,FALSE)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VLOOKUP(XH813,$A$879:$F$2700,6,FALSE)</f>
        <v>1157</v>
      </c>
      <c r="XL813" s="179" t="s">
        <v>69</v>
      </c>
      <c r="XM813" s="10">
        <f>XK813*1.1</f>
        <v>1272.7</v>
      </c>
      <c r="XO813" s="239"/>
      <c r="XP813" s="179" t="s">
        <v>79</v>
      </c>
      <c r="XQ813" s="360" t="s">
        <v>2128</v>
      </c>
      <c r="XS813" s="180"/>
      <c r="XT813" s="180">
        <f>VLOOKUP(XQ813,$A$879:$F$2700,6,FALSE)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VLOOKUP(XZ813,$A$879:$F$2700,6,FALSE)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VLOOKUP(YI813,$A$879:$F$2700,6,FALSE)</f>
        <v>453</v>
      </c>
      <c r="YM813" s="179" t="s">
        <v>69</v>
      </c>
      <c r="YN813" s="10">
        <f>YL813*1.1</f>
        <v>498.30000000000007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VLOOKUP(YR813,$A$879:$F$2700,6,FALSE)</f>
        <v>354</v>
      </c>
      <c r="YV813" s="179" t="s">
        <v>69</v>
      </c>
      <c r="YW813" s="10">
        <f>YU813*1.1</f>
        <v>389.40000000000003</v>
      </c>
      <c r="YY813" s="239"/>
      <c r="YZ813" s="179" t="s">
        <v>79</v>
      </c>
      <c r="ZA813" s="360" t="s">
        <v>2093</v>
      </c>
      <c r="ZC813" s="180"/>
      <c r="ZD813" s="180">
        <f>VLOOKUP(ZA813,$A$879:$F$2700,6,FALSE)</f>
        <v>936</v>
      </c>
      <c r="ZE813" s="179" t="s">
        <v>69</v>
      </c>
      <c r="ZF813" s="10">
        <f>ZD813*1.1</f>
        <v>1029.6000000000001</v>
      </c>
      <c r="ZH813" s="239"/>
      <c r="ZI813" s="179" t="s">
        <v>79</v>
      </c>
      <c r="ZJ813" s="360" t="s">
        <v>2128</v>
      </c>
      <c r="ZL813" s="180"/>
      <c r="ZM813" s="180">
        <f>VLOOKUP(ZJ813,$A$879:$F$2700,6,FALSE)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VLOOKUP(ZS813,$A$879:$F$2700,6,FALSE)</f>
        <v>607</v>
      </c>
      <c r="ZW813" s="179" t="s">
        <v>69</v>
      </c>
      <c r="ZX813" s="10">
        <f>ZV813*1.1</f>
        <v>667.7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VLOOKUP(AAB813,$A$879:$F$2700,6,FALSE)</f>
        <v>453</v>
      </c>
      <c r="AAF813" s="179" t="s">
        <v>69</v>
      </c>
      <c r="AAG813" s="10">
        <f>AAE813*1.1</f>
        <v>498.30000000000007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VLOOKUP(AAK813,$A$879:$F$2700,6,FALSE)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VLOOKUP(AAT813,$A$879:$F$2700,6,FALSE)</f>
        <v>354</v>
      </c>
      <c r="AAX813" s="179" t="s">
        <v>69</v>
      </c>
      <c r="AAY813" s="10">
        <f>AAW813*1.1</f>
        <v>389.40000000000003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VLOOKUP(ABC813,$A$879:$F$2700,6,FALSE)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VLOOKUP(ABL813,$A$879:$F$2700,6,FALSE)</f>
        <v>336</v>
      </c>
      <c r="ABP813" s="179" t="s">
        <v>69</v>
      </c>
      <c r="ABQ813" s="10">
        <f>ABO813*1.1</f>
        <v>369.6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VLOOKUP(ABU813,$A$879:$F$2700,6,FALSE)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VLOOKUP(ACD813,$A$879:$F$2700,6,FALSE)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VLOOKUP(ACM813,$A$879:$F$2700,6,FALSE)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VLOOKUP(ACV813,$A$879:$F$2700,6,FALSE)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VLOOKUP(ADE813,$A$879:$F$2700,6,FALSE)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VLOOKUP(ADN813,$A$879:$F$2700,6,FALSE)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VLOOKUP(ADW813,$A$879:$F$2700,6,FALSE)</f>
        <v>336</v>
      </c>
      <c r="AEA813" s="179" t="s">
        <v>69</v>
      </c>
      <c r="AEB813" s="10">
        <f>ADZ813*1.1</f>
        <v>369.6</v>
      </c>
      <c r="AED813" s="239"/>
      <c r="AEE813" s="179" t="s">
        <v>79</v>
      </c>
      <c r="AEF813" s="75" t="s">
        <v>183</v>
      </c>
      <c r="AEH813" s="180"/>
      <c r="AEI813" s="180" t="e">
        <f>VLOOKUP(AEF813,$A$879:$F$2700,6,FALSE)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VLOOKUP(AEO813,$A$879:$F$2700,6,FALSE)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VLOOKUP(AEX813,$A$879:$F$2700,6,FALSE)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VLOOKUP(AFG813,$A$879:$F$2700,6,FALSE)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VLOOKUP(AFP813,$A$879:$F$2700,6,FALSE)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VLOOKUP(AFY813,$A$879:$F$2700,6,FALSE)</f>
        <v>453</v>
      </c>
      <c r="AGC813" s="179" t="s">
        <v>69</v>
      </c>
      <c r="AGD813" s="10">
        <f>AGB813*1.1</f>
        <v>498.30000000000007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VLOOKUP(AGH813,$A$879:$F$2700,6,FALSE)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VLOOKUP(AGQ813,$A$879:$F$2700,6,FALSE)</f>
        <v>453</v>
      </c>
      <c r="AGU813" s="179" t="s">
        <v>69</v>
      </c>
      <c r="AGV813" s="10">
        <f>AGT813*1.1</f>
        <v>498.30000000000007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VLOOKUP(AGZ813,$A$879:$F$2700,6,FALSE)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VLOOKUP(AHI813,$A$879:$F$2700,6,FALSE)</f>
        <v>336</v>
      </c>
      <c r="AHM813" s="179" t="s">
        <v>69</v>
      </c>
      <c r="AHN813" s="10">
        <f>AHL813*1.1</f>
        <v>369.6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VLOOKUP(AHR813,$A$879:$F$2700,6,FALSE)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VLOOKUP(AIA813,$A$879:$F$2700,6,FALSE)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VLOOKUP(AIJ813,$A$879:$F$2700,6,FALSE)</f>
        <v>607</v>
      </c>
      <c r="AIN813" s="179" t="s">
        <v>69</v>
      </c>
      <c r="AIO813" s="10">
        <f>AIM813*1.1</f>
        <v>667.7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VLOOKUP(AIS813,$A$879:$F$2700,6,FALSE)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VLOOKUP(AJB813,$A$879:$F$2700,6,FALSE)</f>
        <v>607</v>
      </c>
      <c r="AJF813" s="179" t="s">
        <v>69</v>
      </c>
      <c r="AJG813" s="10">
        <f>AJE813*1.1</f>
        <v>667.7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VLOOKUP(AJK813,$A$879:$F$2700,6,FALSE)</f>
        <v>936</v>
      </c>
      <c r="AJO813" s="179" t="s">
        <v>69</v>
      </c>
      <c r="AJP813" s="10">
        <f>AJN813*1.1</f>
        <v>1029.6000000000001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VLOOKUP(AJT813,$A$879:$F$2700,6,FALSE)</f>
        <v>607</v>
      </c>
      <c r="AJX813" s="179" t="s">
        <v>69</v>
      </c>
      <c r="AJY813" s="10">
        <f>AJW813*1.1</f>
        <v>667.7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VLOOKUP(AKC813,$A$879:$F$2700,6,FALSE)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VLOOKUP(AKL813,$A$879:$F$2700,6,FALSE)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VLOOKUP(AKU813,$A$879:$F$2700,6,FALSE)</f>
        <v>336</v>
      </c>
      <c r="AKY813" s="179" t="s">
        <v>69</v>
      </c>
      <c r="AKZ813" s="10">
        <f>AKX813*1.1</f>
        <v>369.6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VLOOKUP(ALD813,$A$879:$F$2700,6,FALSE)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VLOOKUP(ALM813,$A$879:$F$2700,6,FALSE)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VLOOKUP(ALV813,$A$879:$F$2700,6,FALSE)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VLOOKUP(AME813,$A$879:$F$2700,6,FALSE)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VLOOKUP(AMN813,$A$879:$F$2700,6,FALSE)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VLOOKUP(AMW813,$A$879:$F$2700,6,FALSE)</f>
        <v>402</v>
      </c>
      <c r="ANA813" s="179" t="s">
        <v>69</v>
      </c>
      <c r="ANB813" s="10">
        <f>AMZ813*1.1</f>
        <v>442.20000000000005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VLOOKUP(ANF813,$A$879:$F$2700,6,FALSE)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VLOOKUP(ANO813,$A$879:$F$2700,6,FALSE)</f>
        <v>287</v>
      </c>
      <c r="ANS813" s="179" t="s">
        <v>69</v>
      </c>
      <c r="ANT813" s="10">
        <f>ANR813*1.1</f>
        <v>315.70000000000005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VLOOKUP(ANX813,$A$879:$F$2700,6,FALSE)</f>
        <v>607</v>
      </c>
      <c r="AOB813" s="179" t="s">
        <v>69</v>
      </c>
      <c r="AOC813" s="10">
        <f>AOA813*1.1</f>
        <v>667.7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VLOOKUP(AOG813,$A$879:$F$2700,6,FALSE)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VLOOKUP(AOP813,$A$879:$F$2700,6,FALSE)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VLOOKUP(AOY813,$A$879:$F$2700,6,FALSE)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VLOOKUP(APH813,$A$879:$F$2700,6,FALSE)</f>
        <v>453</v>
      </c>
      <c r="APL813" s="179" t="s">
        <v>69</v>
      </c>
      <c r="APM813" s="10">
        <f>APK813*1.1</f>
        <v>498.30000000000007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VLOOKUP(APQ813,$A$879:$F$2700,6,FALSE)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VLOOKUP(APZ813,$A$879:$F$2700,6,FALSE)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VLOOKUP(AQI813,$A$879:$F$2700,6,FALSE)</f>
        <v>287</v>
      </c>
      <c r="AQM813" s="179" t="s">
        <v>69</v>
      </c>
      <c r="AQN813" s="10">
        <f>AQL813*1.1</f>
        <v>315.70000000000005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VLOOKUP(AQR813,$A$879:$F$2700,6,FALSE)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VLOOKUP(ARA813,$A$879:$F$2700,6,FALSE)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VLOOKUP(ARJ813,$A$879:$F$2700,6,FALSE)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VLOOKUP(ARS813,$A$879:$F$2700,6,FALSE)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VLOOKUP(ASB813,$A$879:$F$2700,6,FALSE)</f>
        <v>453</v>
      </c>
      <c r="ASF813" s="179" t="s">
        <v>69</v>
      </c>
      <c r="ASG813" s="10">
        <f>ASE813*1.1</f>
        <v>498.30000000000007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VLOOKUP(ASK813,$A$879:$F$2700,6,FALSE)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VLOOKUP(AST813,$A$879:$F$2700,6,FALSE)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VLOOKUP(ATC813,$A$879:$F$2700,6,FALSE)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VLOOKUP(ATL813,$A$879:$F$2700,6,FALSE)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VLOOKUP(ATU813,$A$879:$F$2700,6,FALSE)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VLOOKUP(AUD813,$A$879:$F$2700,6,FALSE)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VLOOKUP(AUM813,$A$879:$F$2700,6,FALSE)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VLOOKUP(AUV813,$A$879:$F$2700,6,FALSE)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VLOOKUP(AVE813,$A$879:$F$2700,6,FALSE)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VLOOKUP(AVN813,$A$879:$F$2700,6,FALSE)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VLOOKUP(AVW813,$A$879:$F$2700,6,FALSE)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VLOOKUP(AWF813,$A$879:$F$2700,6,FALSE)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VLOOKUP(AWO813,$A$879:$F$2700,6,FALSE)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VLOOKUP(AWX813,$A$879:$F$2700,6,FALSE)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VLOOKUP(AXG813,$A$879:$F$2700,6,FALSE)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VLOOKUP(AXP813,$A$879:$F$2700,6,FALSE)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VLOOKUP(AXY813,$A$879:$F$2700,6,FALSE)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VLOOKUP(AYH813,$A$879:$F$2700,6,FALSE)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VLOOKUP(AYQ813,$A$879:$F$2700,6,FALSE)</f>
        <v>107</v>
      </c>
      <c r="AYU813" s="179" t="s">
        <v>69</v>
      </c>
      <c r="AYV813" s="10">
        <f>AYT813*1.1</f>
        <v>117.7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VLOOKUP(AYZ813,$A$879:$F$2700,6,FALSE)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VLOOKUP(AZI813,$A$879:$F$2700,6,FALSE)</f>
        <v>453</v>
      </c>
      <c r="AZM813" s="179" t="s">
        <v>69</v>
      </c>
      <c r="AZN813" s="10">
        <f>AZL813*1.1</f>
        <v>498.30000000000007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VLOOKUP(AZR813,$A$879:$F$2700,6,FALSE)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VLOOKUP(BAA813,$A$879:$F$2700,6,FALSE)</f>
        <v>1157</v>
      </c>
      <c r="BAE813" s="179" t="s">
        <v>69</v>
      </c>
      <c r="BAF813" s="10">
        <f>BAD813*1.1</f>
        <v>1272.7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VLOOKUP(BAJ813,$A$879:$F$2700,6,FALSE)</f>
        <v>402</v>
      </c>
      <c r="BAN813" s="179" t="s">
        <v>69</v>
      </c>
      <c r="BAO813" s="10">
        <f>BAM813*1.1</f>
        <v>442.20000000000005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VLOOKUP(BAS813,$A$879:$F$2700,6,FALSE)</f>
        <v>1157</v>
      </c>
      <c r="BAW813" s="179" t="s">
        <v>69</v>
      </c>
      <c r="BAX813" s="10">
        <f>BAV813*1.1</f>
        <v>1272.7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VLOOKUP(BBB813,$A$879:$F$2700,6,FALSE)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VLOOKUP(BBK813,$A$879:$F$2700,6,FALSE)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VLOOKUP(BBT813,$A$879:$F$2700,6,FALSE)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VLOOKUP(BCC813,$A$879:$F$2700,6,FALSE)</f>
        <v>287</v>
      </c>
      <c r="BCG813" s="179" t="s">
        <v>69</v>
      </c>
      <c r="BCH813" s="10">
        <f>BCF813*1.1</f>
        <v>315.70000000000005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VLOOKUP(BCL813,$A$879:$F$2700,6,FALSE)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VLOOKUP(BCU813,$A$879:$F$2700,6,FALSE)</f>
        <v>354</v>
      </c>
      <c r="BCY813" s="179" t="s">
        <v>69</v>
      </c>
      <c r="BCZ813" s="10">
        <f>BCX813*1.1</f>
        <v>389.40000000000003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VLOOKUP(BDD813,$A$879:$F$2700,6,FALSE)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VLOOKUP(BDM813,$A$879:$F$2700,6,FALSE)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VLOOKUP(BDV813,$A$879:$F$2700,6,FALSE)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VLOOKUP(BEE813,$A$879:$F$2700,6,FALSE)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VLOOKUP(BEN813,$A$879:$F$2700,6,FALSE)</f>
        <v>107</v>
      </c>
      <c r="BER813" s="179" t="s">
        <v>69</v>
      </c>
      <c r="BES813" s="10">
        <f>BEQ813*1.1</f>
        <v>117.7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VLOOKUP(BEW813,$A$879:$F$2700,6,FALSE)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VLOOKUP(BFF813,$A$879:$F$2700,6,FALSE)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VLOOKUP(BFO813,$A$879:$F$2700,6,FALSE)</f>
        <v>336</v>
      </c>
      <c r="BFS813" s="179" t="s">
        <v>69</v>
      </c>
      <c r="BFT813" s="10">
        <f>BFR813*1.1</f>
        <v>369.6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VLOOKUP(BFX813,$A$879:$F$2700,6,FALSE)</f>
        <v>453</v>
      </c>
      <c r="BGB813" s="179" t="s">
        <v>69</v>
      </c>
      <c r="BGC813" s="10">
        <f>BGA813*1.1</f>
        <v>498.30000000000007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VLOOKUP(BGG813,$A$879:$F$2700,6,FALSE)</f>
        <v>336</v>
      </c>
      <c r="BGK813" s="179" t="s">
        <v>69</v>
      </c>
      <c r="BGL813" s="10">
        <f>BGJ813*1.1</f>
        <v>369.6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VLOOKUP(BGP813,$A$879:$F$2700,6,FALSE)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VLOOKUP(BGY813,$A$879:$F$2700,6,FALSE)</f>
        <v>1157</v>
      </c>
      <c r="BHC813" s="179" t="s">
        <v>69</v>
      </c>
      <c r="BHD813" s="10">
        <f>BHB813*1.1</f>
        <v>1272.7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3520.2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4488.5</v>
      </c>
      <c r="R814" s="233"/>
      <c r="S814" s="179"/>
      <c r="T814" s="436"/>
      <c r="V814" s="179"/>
      <c r="W814" s="179"/>
      <c r="X814" s="179"/>
      <c r="Y814" s="10"/>
      <c r="Z814" s="10">
        <f>SUM(Y809:Y813)</f>
        <v>3281.8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4167.3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4433.5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4029.3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4134.3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3600.7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4911.7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4287.8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4193.6000000000004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4210.7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2869.5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4426.7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3358.7000000000003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4788.1000000000004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4130.5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3593.3999999999996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2908.2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3176.7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3828.2000000000003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3795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3579.2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4051.7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4713.6000000000004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3174.3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2532.3999999999996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3752.6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3828.8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4647.9000000000005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2567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3441.3999999999996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3153.8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3392.9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2904.3999999999996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5143.2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3391.6000000000004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2488.4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3585.6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3846.8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2359.0500000000002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2860.1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3283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4410.6000000000004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3478.7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4491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3486.8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3304.25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4368.6000000000004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3588.2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5109.7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4257.8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3097.4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2789.2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3797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2981.9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2184.3000000000002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3088.2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4193.4000000000005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4412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3811.6500000000005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3307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3375.1000000000004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2901.8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3775.2999999999997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2272.4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4704.2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2231.5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3042.2000000000003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2729.2000000000003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1440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3918.6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2312.6999999999998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2386.6999999999998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3343.8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4314.8999999999996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3028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4473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2687.2999999999997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2729.1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2428.2999999999997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2685.3999999999996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3028.3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3357.2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4678.3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4186.7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4751.5999999999995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3091.9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4595.5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3992.4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2509.3000000000002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4843.6000000000004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4896.7000000000007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4038.6000000000004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2847.3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4519.2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3245.8999999999996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2314.5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3279.2000000000003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3855.3999999999996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2448.1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3194.5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2736.8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1727.2000000000003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4581.3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3039.7999999999997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2872.1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2703.5000000000005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2753.3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3605.8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1817.6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3076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2730.5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2709.6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3706.2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3939.2999999999993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3191.8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3174.2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3491.4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4506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2901.8999999999996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2449.1000000000004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2879.5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2888.1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3275.5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2649.4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3425.3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2680.2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2002.9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3054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2798.2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2992.9000000000005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4846.9000000000005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2066.8000000000002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3575.3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VLOOKUP(B815,$A$879:$F$2700,6,FALSE)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VLOOKUP(K815,$A$879:$F$2700,6,FALSE)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VLOOKUP(T815,$A$879:$F$2700,6,FALSE)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VLOOKUP(AC815,$A$879:$F$2700,6,FALSE)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VLOOKUP(AL815,$A$879:$F$2700,6,FALSE)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VLOOKUP(AU815,$A$879:$F$2700,6,FALSE)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VLOOKUP(BD815,$A$879:$F$2700,6,FALSE)</f>
        <v>554</v>
      </c>
      <c r="BH815" s="179" t="s">
        <v>61</v>
      </c>
      <c r="BI815" s="10">
        <f>BG815*1.5*BF815</f>
        <v>831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VLOOKUP(BM815,$A$879:$F$2700,6,FALSE)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VLOOKUP(BV815,$A$879:$F$2700,6,FALSE)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VLOOKUP(CE815,$A$879:$F$2700,6,FALSE)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VLOOKUP(CN815,$A$879:$F$2700,6,FALSE)</f>
        <v>554</v>
      </c>
      <c r="CR815" s="179" t="s">
        <v>61</v>
      </c>
      <c r="CS815" s="10">
        <f>CQ815*1.5*CP815</f>
        <v>831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VLOOKUP(CW815,$A$879:$F$2700,6,FALSE)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VLOOKUP(DF815,$A$879:$F$2700,6,FALSE)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VLOOKUP(DO815,$A$879:$F$2700,6,FALSE)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VLOOKUP(DX815,$A$879:$F$2700,6,FALSE)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VLOOKUP(EG815,$A$879:$F$2700,6,FALSE)</f>
        <v>554</v>
      </c>
      <c r="EK815" s="179" t="s">
        <v>61</v>
      </c>
      <c r="EL815" s="10">
        <f>EJ815*1.5*EI815</f>
        <v>831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VLOOKUP(EP815,$A$879:$F$2700,6,FALSE)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VLOOKUP(EY815,$A$879:$F$2700,6,FALSE)</f>
        <v>554</v>
      </c>
      <c r="FC815" s="179" t="s">
        <v>61</v>
      </c>
      <c r="FD815" s="10">
        <f>FB815*1.5*FA815</f>
        <v>831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VLOOKUP(FH815,$A$879:$F$2700,6,FALSE)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VLOOKUP(FQ815,$A$879:$F$2700,6,FALSE)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VLOOKUP(FZ815,$A$879:$F$2700,6,FALSE)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VLOOKUP(GI815,$A$879:$F$2700,6,FALSE)</f>
        <v>554</v>
      </c>
      <c r="GM815" s="179" t="s">
        <v>61</v>
      </c>
      <c r="GN815" s="10">
        <f>GL815*1.5*GK815</f>
        <v>831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VLOOKUP(GR815,$A$879:$F$2700,6,FALSE)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VLOOKUP(HA815,$A$879:$F$2700,6,FALSE)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VLOOKUP(HJ815,$A$879:$F$2700,6,FALSE)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VLOOKUP(HS815,$A$879:$F$2700,6,FALSE)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VLOOKUP(IB815,$A$879:$F$2700,6,FALSE)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VLOOKUP(IK815,$A$879:$F$2700,6,FALSE)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VLOOKUP(IT815,$A$879:$F$2700,6,FALSE)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VLOOKUP(JC815,$A$879:$F$2700,6,FALSE)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VLOOKUP(JL815,$A$879:$F$2700,6,FALSE)</f>
        <v>68</v>
      </c>
      <c r="JP815" s="179" t="s">
        <v>61</v>
      </c>
      <c r="JQ815" s="10">
        <f>JO815*1.5*JN815</f>
        <v>102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VLOOKUP(JU815,$A$879:$F$2700,6,FALSE)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VLOOKUP(KD815,$A$879:$F$2700,6,FALSE)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VLOOKUP(KM815,$A$879:$F$2700,6,FALSE)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VLOOKUP(KV815,$A$879:$F$2700,6,FALSE)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VLOOKUP(LE815,$A$879:$F$2700,6,FALSE)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VLOOKUP(LN815,$A$879:$F$2700,6,FALSE)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VLOOKUP(LW815,$A$879:$F$2700,6,FALSE)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VLOOKUP(MF815,$A$879:$F$2700,6,FALSE)</f>
        <v>68</v>
      </c>
      <c r="MJ815" s="179" t="s">
        <v>61</v>
      </c>
      <c r="MK815" s="10">
        <f>MI815*1.5*MH815</f>
        <v>102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VLOOKUP(MO815,$A$879:$F$2700,6,FALSE)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VLOOKUP(MX815,$A$879:$F$2700,6,FALSE)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VLOOKUP(NG815,$A$879:$F$2700,6,FALSE)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VLOOKUP(NP815,$A$879:$F$2700,6,FALSE)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VLOOKUP(NY815,$A$879:$F$2700,6,FALSE)</f>
        <v>554</v>
      </c>
      <c r="OC815" s="179" t="s">
        <v>61</v>
      </c>
      <c r="OD815" s="10">
        <f>OB815*1.5*OA815</f>
        <v>831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VLOOKUP(OH815,$A$879:$F$2700,6,FALSE)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VLOOKUP(OQ815,$A$879:$F$2700,6,FALSE)</f>
        <v>554</v>
      </c>
      <c r="OU815" s="179" t="s">
        <v>61</v>
      </c>
      <c r="OV815" s="10">
        <f>OT815*1.5*OS815</f>
        <v>831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VLOOKUP(OZ815,$A$879:$F$2700,6,FALSE)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VLOOKUP(PI815,$A$879:$F$2700,6,FALSE)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VLOOKUP(PR815,$A$879:$F$2700,6,FALSE)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VLOOKUP(QA815,$A$879:$F$2700,6,FALSE)</f>
        <v>554</v>
      </c>
      <c r="QE815" s="179" t="s">
        <v>61</v>
      </c>
      <c r="QF815" s="10">
        <f>QD815*1.5*QC815</f>
        <v>831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VLOOKUP(QJ815,$A$879:$F$2700,6,FALSE)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VLOOKUP(QS815,$A$879:$F$2700,6,FALSE)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VLOOKUP(RB815,$A$879:$F$2700,6,FALSE)</f>
        <v>554</v>
      </c>
      <c r="RF815" s="179" t="s">
        <v>61</v>
      </c>
      <c r="RG815" s="10">
        <f>RE815*1.5*RD815</f>
        <v>831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VLOOKUP(RK815,$A$879:$F$2700,6,FALSE)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VLOOKUP(RT815,$A$879:$F$2700,6,FALSE)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VLOOKUP(SC815,$A$879:$F$2700,6,FALSE)</f>
        <v>266</v>
      </c>
      <c r="SG815" s="179" t="s">
        <v>61</v>
      </c>
      <c r="SH815" s="10">
        <f>SF815*1.5*SE815</f>
        <v>399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VLOOKUP(SL815,$A$879:$F$2700,6,FALSE)</f>
        <v>266</v>
      </c>
      <c r="SP815" s="179" t="s">
        <v>61</v>
      </c>
      <c r="SQ815" s="10">
        <f>SO815*1.5*SN815</f>
        <v>399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VLOOKUP(SU815,$A$879:$F$2700,6,FALSE)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VLOOKUP(TD815,$A$879:$F$2700,6,FALSE)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VLOOKUP(TM815,$A$879:$F$2700,6,FALSE)</f>
        <v>157</v>
      </c>
      <c r="TQ815" s="179" t="s">
        <v>61</v>
      </c>
      <c r="TR815" s="10">
        <f>TP815*1.5*TO815</f>
        <v>235.5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VLOOKUP(TV815,$A$879:$F$2700,6,FALSE)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VLOOKUP(UE815,$A$879:$F$2700,6,FALSE)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VLOOKUP(UN815,$A$879:$F$2700,6,FALSE)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VLOOKUP(UW815,$A$879:$F$2700,6,FALSE)</f>
        <v>321</v>
      </c>
      <c r="VA815" s="179" t="s">
        <v>61</v>
      </c>
      <c r="VB815" s="10">
        <f>UZ815*1.5*UY815</f>
        <v>481.5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VLOOKUP(VF815,$A$879:$F$2700,6,FALSE)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VLOOKUP(VO815,$A$879:$F$2700,6,FALSE)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VLOOKUP(VX815,$A$879:$F$2700,6,FALSE)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VLOOKUP(WG815,$A$879:$F$2700,6,FALSE)</f>
        <v>203</v>
      </c>
      <c r="WK815" s="179" t="s">
        <v>61</v>
      </c>
      <c r="WL815" s="10">
        <f>WJ815*1.5*WI815</f>
        <v>304.5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VLOOKUP(WP815,$A$879:$F$2700,6,FALSE)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VLOOKUP(WY815,$A$879:$F$2700,6,FALSE)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VLOOKUP(XH815,$A$879:$F$2700,6,FALSE)</f>
        <v>321</v>
      </c>
      <c r="XL815" s="179" t="s">
        <v>61</v>
      </c>
      <c r="XM815" s="10">
        <f>XK815*1.5*XJ815</f>
        <v>481.5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VLOOKUP(XQ815,$A$879:$F$2700,6,FALSE)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VLOOKUP(XZ815,$A$879:$F$2700,6,FALSE)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VLOOKUP(YI815,$A$879:$F$2700,6,FALSE)</f>
        <v>392</v>
      </c>
      <c r="YM815" s="179" t="s">
        <v>61</v>
      </c>
      <c r="YN815" s="10">
        <f>YL815*1.5*YK815</f>
        <v>588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VLOOKUP(YR815,$A$879:$F$2700,6,FALSE)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VLOOKUP(ZA815,$A$879:$F$2700,6,FALSE)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VLOOKUP(ZJ815,$A$879:$F$2700,6,FALSE)</f>
        <v>157</v>
      </c>
      <c r="ZN815" s="179" t="s">
        <v>61</v>
      </c>
      <c r="ZO815" s="10">
        <f>ZM815*1.5*ZL815</f>
        <v>235.5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VLOOKUP(ZS815,$A$879:$F$2700,6,FALSE)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VLOOKUP(AAB815,$A$879:$F$2700,6,FALSE)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VLOOKUP(AAK815,$A$879:$F$2700,6,FALSE)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VLOOKUP(AAT815,$A$879:$F$2700,6,FALSE)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VLOOKUP(ABC815,$A$879:$F$2700,6,FALSE)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VLOOKUP(ABL815,$A$879:$F$2700,6,FALSE)</f>
        <v>175</v>
      </c>
      <c r="ABP815" s="179" t="s">
        <v>61</v>
      </c>
      <c r="ABQ815" s="10">
        <f>ABO815*1.5*ABN815</f>
        <v>262.5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VLOOKUP(ABU815,$A$879:$F$2700,6,FALSE)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VLOOKUP(ACD815,$A$879:$F$2700,6,FALSE)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VLOOKUP(ACM815,$A$879:$F$2700,6,FALSE)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VLOOKUP(ACV815,$A$879:$F$2700,6,FALSE)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VLOOKUP(ADE815,$A$879:$F$2700,6,FALSE)</f>
        <v>66</v>
      </c>
      <c r="ADI815" s="179" t="s">
        <v>61</v>
      </c>
      <c r="ADJ815" s="10">
        <f>ADH815*1.5*ADG815</f>
        <v>99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VLOOKUP(ADN815,$A$879:$F$2700,6,FALSE)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VLOOKUP(ADW815,$A$879:$F$2700,6,FALSE)</f>
        <v>392</v>
      </c>
      <c r="AEA815" s="179" t="s">
        <v>61</v>
      </c>
      <c r="AEB815" s="10">
        <f>ADZ815*1.5*ADY815</f>
        <v>588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VLOOKUP(AEF815,$A$879:$F$2700,6,FALSE)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VLOOKUP(AEO815,$A$879:$F$2700,6,FALSE)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VLOOKUP(AEX815,$A$879:$F$2700,6,FALSE)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VLOOKUP(AFG815,$A$879:$F$2700,6,FALSE)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VLOOKUP(AFP815,$A$879:$F$2700,6,FALSE)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VLOOKUP(AFY815,$A$879:$F$2700,6,FALSE)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VLOOKUP(AGH815,$A$879:$F$2700,6,FALSE)</f>
        <v>554</v>
      </c>
      <c r="AGL815" s="179" t="s">
        <v>61</v>
      </c>
      <c r="AGM815" s="10">
        <f>AGK815*1.5*AGJ815</f>
        <v>831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VLOOKUP(AGQ815,$A$879:$F$2700,6,FALSE)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VLOOKUP(AGZ815,$A$879:$F$2700,6,FALSE)</f>
        <v>554</v>
      </c>
      <c r="AHD815" s="179" t="s">
        <v>61</v>
      </c>
      <c r="AHE815" s="10">
        <f>AHC815*1.5*AHB815</f>
        <v>831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VLOOKUP(AHI815,$A$879:$F$2700,6,FALSE)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VLOOKUP(AHR815,$A$879:$F$2700,6,FALSE)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VLOOKUP(AIA815,$A$879:$F$2700,6,FALSE)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VLOOKUP(AIJ815,$A$879:$F$2700,6,FALSE)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VLOOKUP(AIS815,$A$879:$F$2700,6,FALSE)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VLOOKUP(AJB815,$A$879:$F$2700,6,FALSE)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VLOOKUP(AJK815,$A$879:$F$2700,6,FALSE)</f>
        <v>554</v>
      </c>
      <c r="AJO815" s="179" t="s">
        <v>61</v>
      </c>
      <c r="AJP815" s="10">
        <f>AJN815*1.5*AJM815</f>
        <v>831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VLOOKUP(AJT815,$A$879:$F$2700,6,FALSE)</f>
        <v>554</v>
      </c>
      <c r="AJX815" s="179" t="s">
        <v>61</v>
      </c>
      <c r="AJY815" s="10">
        <f>AJW815*1.5*AJV815</f>
        <v>831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VLOOKUP(AKC815,$A$879:$F$2700,6,FALSE)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VLOOKUP(AKL815,$A$879:$F$2700,6,FALSE)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VLOOKUP(AKU815,$A$879:$F$2700,6,FALSE)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VLOOKUP(ALD815,$A$879:$F$2700,6,FALSE)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VLOOKUP(ALM815,$A$879:$F$2700,6,FALSE)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VLOOKUP(ALV815,$A$879:$F$2700,6,FALSE)</f>
        <v>203</v>
      </c>
      <c r="ALZ815" s="179" t="s">
        <v>61</v>
      </c>
      <c r="AMA815" s="10">
        <f>ALY815*1.5*ALX815</f>
        <v>304.5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VLOOKUP(AME815,$A$879:$F$2700,6,FALSE)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VLOOKUP(AMN815,$A$879:$F$2700,6,FALSE)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VLOOKUP(AMW815,$A$879:$F$2700,6,FALSE)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VLOOKUP(ANF815,$A$879:$F$2700,6,FALSE)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VLOOKUP(ANO815,$A$879:$F$2700,6,FALSE)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VLOOKUP(ANX815,$A$879:$F$2700,6,FALSE)</f>
        <v>266</v>
      </c>
      <c r="AOB815" s="179" t="s">
        <v>61</v>
      </c>
      <c r="AOC815" s="10">
        <f>AOA815*1.5*ANZ815</f>
        <v>399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VLOOKUP(AOG815,$A$879:$F$2700,6,FALSE)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VLOOKUP(AOP815,$A$879:$F$2700,6,FALSE)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VLOOKUP(AOY815,$A$879:$F$2700,6,FALSE)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VLOOKUP(APH815,$A$879:$F$2700,6,FALSE)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VLOOKUP(APQ815,$A$879:$F$2700,6,FALSE)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VLOOKUP(APZ815,$A$879:$F$2700,6,FALSE)</f>
        <v>321</v>
      </c>
      <c r="AQD815" s="179" t="s">
        <v>61</v>
      </c>
      <c r="AQE815" s="10">
        <f>AQC815*1.5*AQB815</f>
        <v>481.5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VLOOKUP(AQI815,$A$879:$F$2700,6,FALSE)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VLOOKUP(AQR815,$A$879:$F$2700,6,FALSE)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VLOOKUP(ARA815,$A$879:$F$2700,6,FALSE)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VLOOKUP(ARJ815,$A$879:$F$2700,6,FALSE)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VLOOKUP(ARS815,$A$879:$F$2700,6,FALSE)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VLOOKUP(ASB815,$A$879:$F$2700,6,FALSE)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VLOOKUP(ASK815,$A$879:$F$2700,6,FALSE)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VLOOKUP(AST815,$A$879:$F$2700,6,FALSE)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VLOOKUP(ATC815,$A$879:$F$2700,6,FALSE)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VLOOKUP(ATL815,$A$879:$F$2700,6,FALSE)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VLOOKUP(ATU815,$A$879:$F$2700,6,FALSE)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VLOOKUP(AUD815,$A$879:$F$2700,6,FALSE)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VLOOKUP(AUM815,$A$879:$F$2700,6,FALSE)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VLOOKUP(AUV815,$A$879:$F$2700,6,FALSE)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VLOOKUP(AVE815,$A$879:$F$2700,6,FALSE)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VLOOKUP(AVN815,$A$879:$F$2700,6,FALSE)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VLOOKUP(AVW815,$A$879:$F$2700,6,FALSE)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VLOOKUP(AWF815,$A$879:$F$2700,6,FALSE)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VLOOKUP(AWO815,$A$879:$F$2700,6,FALSE)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VLOOKUP(AWX815,$A$879:$F$2700,6,FALSE)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VLOOKUP(AXG815,$A$879:$F$2700,6,FALSE)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VLOOKUP(AXP815,$A$879:$F$2700,6,FALSE)</f>
        <v>392</v>
      </c>
      <c r="AXT815" s="179" t="s">
        <v>61</v>
      </c>
      <c r="AXU815" s="10">
        <f>AXS815*1.5*AXR815</f>
        <v>588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VLOOKUP(AXY815,$A$879:$F$2700,6,FALSE)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VLOOKUP(AYH815,$A$879:$F$2700,6,FALSE)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VLOOKUP(AYQ815,$A$879:$F$2700,6,FALSE)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VLOOKUP(AYZ815,$A$879:$F$2700,6,FALSE)</f>
        <v>175</v>
      </c>
      <c r="AZD815" s="179" t="s">
        <v>61</v>
      </c>
      <c r="AZE815" s="10">
        <f>AZC815*1.5*AZB815</f>
        <v>367.5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VLOOKUP(AZI815,$A$879:$F$2700,6,FALSE)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VLOOKUP(AZR815,$A$879:$F$2700,6,FALSE)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VLOOKUP(BAA815,$A$879:$F$2700,6,FALSE)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VLOOKUP(BAJ815,$A$879:$F$2700,6,FALSE)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VLOOKUP(BAS815,$A$879:$F$2700,6,FALSE)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VLOOKUP(BBB815,$A$879:$F$2700,6,FALSE)</f>
        <v>157</v>
      </c>
      <c r="BBF815" s="179" t="s">
        <v>61</v>
      </c>
      <c r="BBG815" s="10">
        <f>BBE815*1.5*BBD815</f>
        <v>235.5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VLOOKUP(BBK815,$A$879:$F$2700,6,FALSE)</f>
        <v>203</v>
      </c>
      <c r="BBO815" s="179" t="s">
        <v>61</v>
      </c>
      <c r="BBP815" s="10">
        <f>BBN815*1.5*BBM815</f>
        <v>304.5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VLOOKUP(BBT815,$A$879:$F$2700,6,FALSE)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VLOOKUP(BCC815,$A$879:$F$2700,6,FALSE)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VLOOKUP(BCL815,$A$879:$F$2700,6,FALSE)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VLOOKUP(BCU815,$A$879:$F$2700,6,FALSE)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VLOOKUP(BDD815,$A$879:$F$2700,6,FALSE)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VLOOKUP(BDM815,$A$879:$F$2700,6,FALSE)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VLOOKUP(BDV815,$A$879:$F$2700,6,FALSE)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VLOOKUP(BEE815,$A$879:$F$2700,6,FALSE)</f>
        <v>266</v>
      </c>
      <c r="BEI815" s="179" t="s">
        <v>61</v>
      </c>
      <c r="BEJ815" s="10">
        <f>BEH815*1.5*BEG815</f>
        <v>399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VLOOKUP(BEN815,$A$879:$F$2700,6,FALSE)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VLOOKUP(BEW815,$A$879:$F$2700,6,FALSE)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VLOOKUP(BFF815,$A$879:$F$2700,6,FALSE)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VLOOKUP(BFO815,$A$879:$F$2700,6,FALSE)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VLOOKUP(BFX815,$A$879:$F$2700,6,FALSE)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VLOOKUP(BGG815,$A$879:$F$2700,6,FALSE)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VLOOKUP(BGP815,$A$879:$F$2700,6,FALSE)</f>
        <v>554</v>
      </c>
      <c r="BGT815" s="179" t="s">
        <v>61</v>
      </c>
      <c r="BGU815" s="10">
        <f>BGS815*1.5*BGR815</f>
        <v>831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VLOOKUP(BGY815,$A$879:$F$2700,6,FALSE)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VLOOKUP(B816,$A$879:$F$2700,6,FALSE)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VLOOKUP(K816,$A$879:$F$2700,6,FALSE)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VLOOKUP(T816,$A$879:$F$2700,6,FALSE)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VLOOKUP(AC816,$A$879:$F$2700,6,FALSE)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VLOOKUP(AL816,$A$879:$F$2700,6,FALSE)</f>
        <v>554</v>
      </c>
      <c r="AP816" s="179" t="s">
        <v>63</v>
      </c>
      <c r="AQ816" s="10">
        <f>AO816*1.4</f>
        <v>775.59999999999991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VLOOKUP(AU816,$A$879:$F$2700,6,FALSE)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VLOOKUP(BD816,$A$879:$F$2700,6,FALSE)</f>
        <v>203</v>
      </c>
      <c r="BH816" s="179" t="s">
        <v>63</v>
      </c>
      <c r="BI816" s="10">
        <f>BG816*1.4</f>
        <v>284.2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VLOOKUP(BM816,$A$879:$F$2700,6,FALSE)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VLOOKUP(BV816,$A$879:$F$2700,6,FALSE)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VLOOKUP(CE816,$A$879:$F$2700,6,FALSE)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VLOOKUP(CN816,$A$879:$F$2700,6,FALSE)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VLOOKUP(CW816,$A$879:$F$2700,6,FALSE)</f>
        <v>554</v>
      </c>
      <c r="DA816" s="179" t="s">
        <v>63</v>
      </c>
      <c r="DB816" s="10">
        <f>CZ816*1.4</f>
        <v>775.59999999999991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VLOOKUP(DF816,$A$879:$F$2700,6,FALSE)</f>
        <v>554</v>
      </c>
      <c r="DJ816" s="179" t="s">
        <v>63</v>
      </c>
      <c r="DK816" s="10">
        <f>DI816*1.4</f>
        <v>775.59999999999991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VLOOKUP(DO816,$A$879:$F$2700,6,FALSE)</f>
        <v>554</v>
      </c>
      <c r="DS816" s="179" t="s">
        <v>63</v>
      </c>
      <c r="DT816" s="10">
        <f>DR816*1.4</f>
        <v>775.59999999999991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VLOOKUP(DX816,$A$879:$F$2700,6,FALSE)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VLOOKUP(EG816,$A$879:$F$2700,6,FALSE)</f>
        <v>203</v>
      </c>
      <c r="EK816" s="179" t="s">
        <v>63</v>
      </c>
      <c r="EL816" s="10">
        <f>EJ816*1.4</f>
        <v>284.2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VLOOKUP(EP816,$A$879:$F$2700,6,FALSE)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VLOOKUP(EY816,$A$879:$F$2700,6,FALSE)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VLOOKUP(FH816,$A$879:$F$2700,6,FALSE)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VLOOKUP(FQ816,$A$879:$F$2700,6,FALSE)</f>
        <v>554</v>
      </c>
      <c r="FU816" s="179" t="s">
        <v>63</v>
      </c>
      <c r="FV816" s="10">
        <f>FT816*1.4</f>
        <v>775.59999999999991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VLOOKUP(FZ816,$A$879:$F$2700,6,FALSE)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VLOOKUP(GI816,$A$879:$F$2700,6,FALSE)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VLOOKUP(GR816,$A$879:$F$2700,6,FALSE)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VLOOKUP(HA816,$A$879:$F$2700,6,FALSE)</f>
        <v>68</v>
      </c>
      <c r="HE816" s="179" t="s">
        <v>63</v>
      </c>
      <c r="HF816" s="10">
        <f>HD816*1.4</f>
        <v>95.199999999999989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VLOOKUP(HJ816,$A$879:$F$2700,6,FALSE)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VLOOKUP(HS816,$A$879:$F$2700,6,FALSE)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VLOOKUP(IB816,$A$879:$F$2700,6,FALSE)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VLOOKUP(IK816,$A$879:$F$2700,6,FALSE)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VLOOKUP(IT816,$A$879:$F$2700,6,FALSE)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VLOOKUP(JC816,$A$879:$F$2700,6,FALSE)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VLOOKUP(JL816,$A$879:$F$2700,6,FALSE)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VLOOKUP(JU816,$A$879:$F$2700,6,FALSE)</f>
        <v>392</v>
      </c>
      <c r="JY816" s="179" t="s">
        <v>63</v>
      </c>
      <c r="JZ816" s="10">
        <f>JX816*1.4</f>
        <v>548.79999999999995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VLOOKUP(KD816,$A$879:$F$2700,6,FALSE)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VLOOKUP(KM816,$A$879:$F$2700,6,FALSE)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VLOOKUP(KV816,$A$879:$F$2700,6,FALSE)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VLOOKUP(LE816,$A$879:$F$2700,6,FALSE)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VLOOKUP(LN816,$A$879:$F$2700,6,FALSE)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VLOOKUP(LW816,$A$879:$F$2700,6,FALSE)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VLOOKUP(MF816,$A$879:$F$2700,6,FALSE)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VLOOKUP(MO816,$A$879:$F$2700,6,FALSE)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VLOOKUP(MX816,$A$879:$F$2700,6,FALSE)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VLOOKUP(NG816,$A$879:$F$2700,6,FALSE)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VLOOKUP(NP816,$A$879:$F$2700,6,FALSE)</f>
        <v>392</v>
      </c>
      <c r="NT816" s="179" t="s">
        <v>63</v>
      </c>
      <c r="NU816" s="10">
        <f>NS816*1.4</f>
        <v>548.79999999999995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VLOOKUP(NY816,$A$879:$F$2700,6,FALSE)</f>
        <v>157</v>
      </c>
      <c r="OC816" s="179" t="s">
        <v>63</v>
      </c>
      <c r="OD816" s="10">
        <f>OB816*1.4</f>
        <v>219.79999999999998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VLOOKUP(OH816,$A$879:$F$2700,6,FALSE)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VLOOKUP(OQ816,$A$879:$F$2700,6,FALSE)</f>
        <v>175</v>
      </c>
      <c r="OU816" s="179" t="s">
        <v>63</v>
      </c>
      <c r="OV816" s="10">
        <f>OT816*1.4</f>
        <v>244.99999999999997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VLOOKUP(OZ816,$A$879:$F$2700,6,FALSE)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VLOOKUP(PI816,$A$879:$F$2700,6,FALSE)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VLOOKUP(PR816,$A$879:$F$2700,6,FALSE)</f>
        <v>266</v>
      </c>
      <c r="PV816" s="179" t="s">
        <v>63</v>
      </c>
      <c r="PW816" s="10">
        <f>PU816*1.4</f>
        <v>372.4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VLOOKUP(QA816,$A$879:$F$2700,6,FALSE)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VLOOKUP(QJ816,$A$879:$F$2700,6,FALSE)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VLOOKUP(QS816,$A$879:$F$2700,6,FALSE)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VLOOKUP(RB816,$A$879:$F$2700,6,FALSE)</f>
        <v>157</v>
      </c>
      <c r="RF816" s="179" t="s">
        <v>63</v>
      </c>
      <c r="RG816" s="10">
        <f>RE816*1.4</f>
        <v>219.79999999999998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VLOOKUP(RK816,$A$879:$F$2700,6,FALSE)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VLOOKUP(RT816,$A$879:$F$2700,6,FALSE)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VLOOKUP(SC816,$A$879:$F$2700,6,FALSE)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VLOOKUP(SL816,$A$879:$F$2700,6,FALSE)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VLOOKUP(SU816,$A$879:$F$2700,6,FALSE)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VLOOKUP(TD816,$A$879:$F$2700,6,FALSE)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VLOOKUP(TM816,$A$879:$F$2700,6,FALSE)</f>
        <v>68</v>
      </c>
      <c r="TQ816" s="179" t="s">
        <v>63</v>
      </c>
      <c r="TR816" s="10">
        <f>TP816*1.4</f>
        <v>95.199999999999989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VLOOKUP(TV816,$A$879:$F$2700,6,FALSE)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VLOOKUP(UE816,$A$879:$F$2700,6,FALSE)</f>
        <v>392</v>
      </c>
      <c r="UI816" s="179" t="s">
        <v>63</v>
      </c>
      <c r="UJ816" s="10">
        <f>UH816*1.4</f>
        <v>548.79999999999995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VLOOKUP(UN816,$A$879:$F$2700,6,FALSE)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VLOOKUP(UW816,$A$879:$F$2700,6,FALSE)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VLOOKUP(VF816,$A$879:$F$2700,6,FALSE)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VLOOKUP(VO816,$A$879:$F$2700,6,FALSE)</f>
        <v>68</v>
      </c>
      <c r="VS816" s="179" t="s">
        <v>63</v>
      </c>
      <c r="VT816" s="10">
        <f>VR816*1.4</f>
        <v>95.199999999999989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VLOOKUP(VX816,$A$879:$F$2700,6,FALSE)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VLOOKUP(WG816,$A$879:$F$2700,6,FALSE)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VLOOKUP(WP816,$A$879:$F$2700,6,FALSE)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VLOOKUP(WY816,$A$879:$F$2700,6,FALSE)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VLOOKUP(XH816,$A$879:$F$2700,6,FALSE)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VLOOKUP(XQ816,$A$879:$F$2700,6,FALSE)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VLOOKUP(XZ816,$A$879:$F$2700,6,FALSE)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60" t="s">
        <v>2095</v>
      </c>
      <c r="YK816" s="180"/>
      <c r="YL816" s="180">
        <f>VLOOKUP(YI816,$A$879:$F$2700,6,FALSE)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VLOOKUP(YR816,$A$879:$F$2700,6,FALSE)</f>
        <v>175</v>
      </c>
      <c r="YV816" s="179" t="s">
        <v>63</v>
      </c>
      <c r="YW816" s="10">
        <f>YU816*1.4</f>
        <v>244.99999999999997</v>
      </c>
      <c r="YY816" s="239"/>
      <c r="YZ816" s="179" t="s">
        <v>81</v>
      </c>
      <c r="ZA816" s="360" t="s">
        <v>506</v>
      </c>
      <c r="ZC816" s="180"/>
      <c r="ZD816" s="180">
        <f>VLOOKUP(ZA816,$A$879:$F$2700,6,FALSE)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60" t="s">
        <v>1747</v>
      </c>
      <c r="ZL816" s="180"/>
      <c r="ZM816" s="180">
        <f>VLOOKUP(ZJ816,$A$879:$F$2700,6,FALSE)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60" t="s">
        <v>962</v>
      </c>
      <c r="ZU816" s="180"/>
      <c r="ZV816" s="180">
        <f>VLOOKUP(ZS816,$A$879:$F$2700,6,FALSE)</f>
        <v>157</v>
      </c>
      <c r="ZW816" s="179" t="s">
        <v>63</v>
      </c>
      <c r="ZX816" s="10">
        <f>ZV816*1.4</f>
        <v>219.79999999999998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VLOOKUP(AAB816,$A$879:$F$2700,6,FALSE)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VLOOKUP(AAK816,$A$879:$F$2700,6,FALSE)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VLOOKUP(AAT816,$A$879:$F$2700,6,FALSE)</f>
        <v>392</v>
      </c>
      <c r="AAX816" s="179" t="s">
        <v>63</v>
      </c>
      <c r="AAY816" s="10">
        <f>AAW816*1.4</f>
        <v>548.79999999999995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VLOOKUP(ABC816,$A$879:$F$2700,6,FALSE)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VLOOKUP(ABL816,$A$879:$F$2700,6,FALSE)</f>
        <v>66</v>
      </c>
      <c r="ABP816" s="179" t="s">
        <v>63</v>
      </c>
      <c r="ABQ816" s="10">
        <f>ABO816*1.4</f>
        <v>92.399999999999991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VLOOKUP(ABU816,$A$879:$F$2700,6,FALSE)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VLOOKUP(ACD816,$A$879:$F$2700,6,FALSE)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VLOOKUP(ACM816,$A$879:$F$2700,6,FALSE)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VLOOKUP(ACV816,$A$879:$F$2700,6,FALSE)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VLOOKUP(ADE816,$A$879:$F$2700,6,FALSE)</f>
        <v>392</v>
      </c>
      <c r="ADI816" s="179" t="s">
        <v>63</v>
      </c>
      <c r="ADJ816" s="10">
        <f>ADH816*1.4</f>
        <v>548.79999999999995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VLOOKUP(ADN816,$A$879:$F$2700,6,FALSE)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VLOOKUP(ADW816,$A$879:$F$2700,6,FALSE)</f>
        <v>266</v>
      </c>
      <c r="AEA816" s="179" t="s">
        <v>63</v>
      </c>
      <c r="AEB816" s="10">
        <f>ADZ816*1.4</f>
        <v>372.4</v>
      </c>
      <c r="AED816" s="239"/>
      <c r="AEE816" s="179" t="s">
        <v>81</v>
      </c>
      <c r="AEF816" s="75" t="s">
        <v>183</v>
      </c>
      <c r="AEH816" s="180"/>
      <c r="AEI816" s="180" t="e">
        <f>VLOOKUP(AEF816,$A$879:$F$2700,6,FALSE)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VLOOKUP(AEO816,$A$879:$F$2700,6,FALSE)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VLOOKUP(AEX816,$A$879:$F$2700,6,FALSE)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VLOOKUP(AFG816,$A$879:$F$2700,6,FALSE)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VLOOKUP(AFP816,$A$879:$F$2700,6,FALSE)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VLOOKUP(AFY816,$A$879:$F$2700,6,FALSE)</f>
        <v>554</v>
      </c>
      <c r="AGC816" s="179" t="s">
        <v>63</v>
      </c>
      <c r="AGD816" s="10">
        <f>AGB816*1.4</f>
        <v>775.59999999999991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VLOOKUP(AGH816,$A$879:$F$2700,6,FALSE)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VLOOKUP(AGQ816,$A$879:$F$2700,6,FALSE)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VLOOKUP(AGZ816,$A$879:$F$2700,6,FALSE)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VLOOKUP(AHI816,$A$879:$F$2700,6,FALSE)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VLOOKUP(AHR816,$A$879:$F$2700,6,FALSE)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VLOOKUP(AIA816,$A$879:$F$2700,6,FALSE)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VLOOKUP(AIJ816,$A$879:$F$2700,6,FALSE)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VLOOKUP(AIS816,$A$879:$F$2700,6,FALSE)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VLOOKUP(AJB816,$A$879:$F$2700,6,FALSE)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VLOOKUP(AJK816,$A$879:$F$2700,6,FALSE)</f>
        <v>203</v>
      </c>
      <c r="AJO816" s="179" t="s">
        <v>63</v>
      </c>
      <c r="AJP816" s="10">
        <f>AJN816*1.4</f>
        <v>284.2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VLOOKUP(AJT816,$A$879:$F$2700,6,FALSE)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VLOOKUP(AKC816,$A$879:$F$2700,6,FALSE)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VLOOKUP(AKL816,$A$879:$F$2700,6,FALSE)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VLOOKUP(AKU816,$A$879:$F$2700,6,FALSE)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VLOOKUP(ALD816,$A$879:$F$2700,6,FALSE)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VLOOKUP(ALM816,$A$879:$F$2700,6,FALSE)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VLOOKUP(ALV816,$A$879:$F$2700,6,FALSE)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VLOOKUP(AME816,$A$879:$F$2700,6,FALSE)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VLOOKUP(AMN816,$A$879:$F$2700,6,FALSE)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VLOOKUP(AMW816,$A$879:$F$2700,6,FALSE)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VLOOKUP(ANF816,$A$879:$F$2700,6,FALSE)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VLOOKUP(ANO816,$A$879:$F$2700,6,FALSE)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VLOOKUP(ANX816,$A$879:$F$2700,6,FALSE)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VLOOKUP(AOG816,$A$879:$F$2700,6,FALSE)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VLOOKUP(AOP816,$A$879:$F$2700,6,FALSE)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VLOOKUP(AOY816,$A$879:$F$2700,6,FALSE)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VLOOKUP(APH816,$A$879:$F$2700,6,FALSE)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VLOOKUP(APQ816,$A$879:$F$2700,6,FALSE)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VLOOKUP(APZ816,$A$879:$F$2700,6,FALSE)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VLOOKUP(AQI816,$A$879:$F$2700,6,FALSE)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VLOOKUP(AQR816,$A$879:$F$2700,6,FALSE)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VLOOKUP(ARA816,$A$879:$F$2700,6,FALSE)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VLOOKUP(ARJ816,$A$879:$F$2700,6,FALSE)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VLOOKUP(ARS816,$A$879:$F$2700,6,FALSE)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VLOOKUP(ASB816,$A$879:$F$2700,6,FALSE)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VLOOKUP(ASK816,$A$879:$F$2700,6,FALSE)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VLOOKUP(AST816,$A$879:$F$2700,6,FALSE)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VLOOKUP(ATC816,$A$879:$F$2700,6,FALSE)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VLOOKUP(ATL816,$A$879:$F$2700,6,FALSE)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VLOOKUP(ATU816,$A$879:$F$2700,6,FALSE)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VLOOKUP(AUD816,$A$879:$F$2700,6,FALSE)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VLOOKUP(AUM816,$A$879:$F$2700,6,FALSE)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VLOOKUP(AUV816,$A$879:$F$2700,6,FALSE)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VLOOKUP(AVE816,$A$879:$F$2700,6,FALSE)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VLOOKUP(AVN816,$A$879:$F$2700,6,FALSE)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VLOOKUP(AVW816,$A$879:$F$2700,6,FALSE)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VLOOKUP(AWF816,$A$879:$F$2700,6,FALSE)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VLOOKUP(AWO816,$A$879:$F$2700,6,FALSE)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VLOOKUP(AWX816,$A$879:$F$2700,6,FALSE)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VLOOKUP(AXG816,$A$879:$F$2700,6,FALSE)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VLOOKUP(AXP816,$A$879:$F$2700,6,FALSE)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VLOOKUP(AXY816,$A$879:$F$2700,6,FALSE)</f>
        <v>203</v>
      </c>
      <c r="AYC816" s="179" t="s">
        <v>63</v>
      </c>
      <c r="AYD816" s="10">
        <f>AYB816*1.4</f>
        <v>284.2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VLOOKUP(AYH816,$A$879:$F$2700,6,FALSE)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VLOOKUP(AYQ816,$A$879:$F$2700,6,FALSE)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VLOOKUP(AYZ816,$A$879:$F$2700,6,FALSE)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VLOOKUP(AZI816,$A$879:$F$2700,6,FALSE)</f>
        <v>68</v>
      </c>
      <c r="AZM816" s="179" t="s">
        <v>63</v>
      </c>
      <c r="AZN816" s="10">
        <f>AZL816*1.4</f>
        <v>95.199999999999989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VLOOKUP(AZR816,$A$879:$F$2700,6,FALSE)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VLOOKUP(BAA816,$A$879:$F$2700,6,FALSE)</f>
        <v>554</v>
      </c>
      <c r="BAE816" s="179" t="s">
        <v>63</v>
      </c>
      <c r="BAF816" s="10">
        <f>BAD816*1.4</f>
        <v>775.59999999999991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VLOOKUP(BAJ816,$A$879:$F$2700,6,FALSE)</f>
        <v>266</v>
      </c>
      <c r="BAN816" s="179" t="s">
        <v>63</v>
      </c>
      <c r="BAO816" s="10">
        <f>BAM816*1.4</f>
        <v>372.4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VLOOKUP(BAS816,$A$879:$F$2700,6,FALSE)</f>
        <v>321</v>
      </c>
      <c r="BAW816" s="179" t="s">
        <v>63</v>
      </c>
      <c r="BAX816" s="10">
        <f>BAV816*1.4</f>
        <v>449.4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VLOOKUP(BBB816,$A$879:$F$2700,6,FALSE)</f>
        <v>392</v>
      </c>
      <c r="BBF816" s="179" t="s">
        <v>63</v>
      </c>
      <c r="BBG816" s="10">
        <f>BBE816*1.4</f>
        <v>548.79999999999995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VLOOKUP(BBK816,$A$879:$F$2700,6,FALSE)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VLOOKUP(BBT816,$A$879:$F$2700,6,FALSE)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VLOOKUP(BCC816,$A$879:$F$2700,6,FALSE)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VLOOKUP(BCL816,$A$879:$F$2700,6,FALSE)</f>
        <v>321</v>
      </c>
      <c r="BCP816" s="179" t="s">
        <v>63</v>
      </c>
      <c r="BCQ816" s="10">
        <f>BCO816*1.4</f>
        <v>449.4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VLOOKUP(BCU816,$A$879:$F$2700,6,FALSE)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VLOOKUP(BDD816,$A$879:$F$2700,6,FALSE)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VLOOKUP(BDM816,$A$879:$F$2700,6,FALSE)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VLOOKUP(BDV816,$A$879:$F$2700,6,FALSE)</f>
        <v>266</v>
      </c>
      <c r="BDZ816" s="179" t="s">
        <v>63</v>
      </c>
      <c r="BEA816" s="10">
        <f>BDY816*1.4</f>
        <v>372.4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VLOOKUP(BEE816,$A$879:$F$2700,6,FALSE)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VLOOKUP(BEN816,$A$879:$F$2700,6,FALSE)</f>
        <v>157</v>
      </c>
      <c r="BER816" s="179" t="s">
        <v>63</v>
      </c>
      <c r="BES816" s="10">
        <f>BEQ816*1.4</f>
        <v>219.79999999999998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VLOOKUP(BEW816,$A$879:$F$2700,6,FALSE)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VLOOKUP(BFF816,$A$879:$F$2700,6,FALSE)</f>
        <v>321</v>
      </c>
      <c r="BFJ816" s="179" t="s">
        <v>63</v>
      </c>
      <c r="BFK816" s="10">
        <f>BFI816*1.4</f>
        <v>449.4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VLOOKUP(BFO816,$A$879:$F$2700,6,FALSE)</f>
        <v>203</v>
      </c>
      <c r="BFS816" s="179" t="s">
        <v>63</v>
      </c>
      <c r="BFT816" s="10">
        <f>BFR816*1.4</f>
        <v>284.2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VLOOKUP(BFX816,$A$879:$F$2700,6,FALSE)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VLOOKUP(BGG816,$A$879:$F$2700,6,FALSE)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VLOOKUP(BGP816,$A$879:$F$2700,6,FALSE)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VLOOKUP(BGY816,$A$879:$F$2700,6,FALSE)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VLOOKUP(B817,$A$879:$F$2700,6,FALSE)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VLOOKUP(K817,$A$879:$F$2700,6,FALSE)</f>
        <v>554</v>
      </c>
      <c r="O817" s="179" t="s">
        <v>65</v>
      </c>
      <c r="P817" s="10">
        <f>N817*1.3</f>
        <v>720.2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VLOOKUP(T817,$A$879:$F$2700,6,FALSE)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VLOOKUP(AC817,$A$879:$F$2700,6,FALSE)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VLOOKUP(AL817,$A$879:$F$2700,6,FALSE)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VLOOKUP(AU817,$A$879:$F$2700,6,FALSE)</f>
        <v>554</v>
      </c>
      <c r="AY817" s="179" t="s">
        <v>65</v>
      </c>
      <c r="AZ817" s="10">
        <f>AX817*1.3</f>
        <v>720.2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VLOOKUP(BD817,$A$879:$F$2700,6,FALSE)</f>
        <v>68</v>
      </c>
      <c r="BH817" s="179" t="s">
        <v>65</v>
      </c>
      <c r="BI817" s="10">
        <f>BG817*1.3</f>
        <v>88.4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VLOOKUP(BM817,$A$879:$F$2700,6,FALSE)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VLOOKUP(BV817,$A$879:$F$2700,6,FALSE)</f>
        <v>554</v>
      </c>
      <c r="BZ817" s="179" t="s">
        <v>65</v>
      </c>
      <c r="CA817" s="10">
        <f>BY817*1.3</f>
        <v>720.2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VLOOKUP(CE817,$A$879:$F$2700,6,FALSE)</f>
        <v>554</v>
      </c>
      <c r="CI817" s="179" t="s">
        <v>65</v>
      </c>
      <c r="CJ817" s="10">
        <f>CH817*1.3</f>
        <v>720.2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VLOOKUP(CN817,$A$879:$F$2700,6,FALSE)</f>
        <v>203</v>
      </c>
      <c r="CR817" s="179" t="s">
        <v>65</v>
      </c>
      <c r="CS817" s="10">
        <f>CQ817*1.3</f>
        <v>263.90000000000003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VLOOKUP(CW817,$A$879:$F$2700,6,FALSE)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VLOOKUP(DF817,$A$879:$F$2700,6,FALSE)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VLOOKUP(DO817,$A$879:$F$2700,6,FALSE)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VLOOKUP(DX817,$A$879:$F$2700,6,FALSE)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VLOOKUP(EG817,$A$879:$F$2700,6,FALSE)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VLOOKUP(EP817,$A$879:$F$2700,6,FALSE)</f>
        <v>203</v>
      </c>
      <c r="ET817" s="179" t="s">
        <v>65</v>
      </c>
      <c r="EU817" s="10">
        <f>ES817*1.3</f>
        <v>263.90000000000003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VLOOKUP(EY817,$A$879:$F$2700,6,FALSE)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VLOOKUP(FH817,$A$879:$F$2700,6,FALSE)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VLOOKUP(FQ817,$A$879:$F$2700,6,FALSE)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VLOOKUP(FZ817,$A$879:$F$2700,6,FALSE)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VLOOKUP(GI817,$A$879:$F$2700,6,FALSE)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VLOOKUP(GR817,$A$879:$F$2700,6,FALSE)</f>
        <v>203</v>
      </c>
      <c r="GV817" s="179" t="s">
        <v>65</v>
      </c>
      <c r="GW817" s="10">
        <f>GU817*1.3</f>
        <v>263.90000000000003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VLOOKUP(HA817,$A$879:$F$2700,6,FALSE)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VLOOKUP(HJ817,$A$879:$F$2700,6,FALSE)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VLOOKUP(HS817,$A$879:$F$2700,6,FALSE)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VLOOKUP(IB817,$A$879:$F$2700,6,FALSE)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VLOOKUP(IK817,$A$879:$F$2700,6,FALSE)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VLOOKUP(IT817,$A$879:$F$2700,6,FALSE)</f>
        <v>554</v>
      </c>
      <c r="IX817" s="179" t="s">
        <v>65</v>
      </c>
      <c r="IY817" s="10">
        <f>IW817*1.3</f>
        <v>720.2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VLOOKUP(JC817,$A$879:$F$2700,6,FALSE)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VLOOKUP(JL817,$A$879:$F$2700,6,FALSE)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VLOOKUP(JU817,$A$879:$F$2700,6,FALSE)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VLOOKUP(KD817,$A$879:$F$2700,6,FALSE)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VLOOKUP(KM817,$A$879:$F$2700,6,FALSE)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VLOOKUP(KV817,$A$879:$F$2700,6,FALSE)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VLOOKUP(LE817,$A$879:$F$2700,6,FALSE)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VLOOKUP(LN817,$A$879:$F$2700,6,FALSE)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VLOOKUP(LW817,$A$879:$F$2700,6,FALSE)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VLOOKUP(MF817,$A$879:$F$2700,6,FALSE)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VLOOKUP(MO817,$A$879:$F$2700,6,FALSE)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VLOOKUP(MX817,$A$879:$F$2700,6,FALSE)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VLOOKUP(NG817,$A$879:$F$2700,6,FALSE)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VLOOKUP(NP817,$A$879:$F$2700,6,FALSE)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VLOOKUP(NY817,$A$879:$F$2700,6,FALSE)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VLOOKUP(OH817,$A$879:$F$2700,6,FALSE)</f>
        <v>392</v>
      </c>
      <c r="OL817" s="179" t="s">
        <v>65</v>
      </c>
      <c r="OM817" s="10">
        <f>OK817*1.3</f>
        <v>509.6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VLOOKUP(OQ817,$A$879:$F$2700,6,FALSE)</f>
        <v>157</v>
      </c>
      <c r="OU817" s="179" t="s">
        <v>65</v>
      </c>
      <c r="OV817" s="10">
        <f>OT817*1.3</f>
        <v>204.1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VLOOKUP(OZ817,$A$879:$F$2700,6,FALSE)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VLOOKUP(PI817,$A$879:$F$2700,6,FALSE)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VLOOKUP(PR817,$A$879:$F$2700,6,FALSE)</f>
        <v>203</v>
      </c>
      <c r="PV817" s="179" t="s">
        <v>65</v>
      </c>
      <c r="PW817" s="10">
        <f>PU817*1.3</f>
        <v>263.90000000000003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VLOOKUP(QA817,$A$879:$F$2700,6,FALSE)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VLOOKUP(QJ817,$A$879:$F$2700,6,FALSE)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VLOOKUP(QS817,$A$879:$F$2700,6,FALSE)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VLOOKUP(RB817,$A$879:$F$2700,6,FALSE)</f>
        <v>266</v>
      </c>
      <c r="RF817" s="179" t="s">
        <v>65</v>
      </c>
      <c r="RG817" s="10">
        <f>RE817*1.3</f>
        <v>345.8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VLOOKUP(RK817,$A$879:$F$2700,6,FALSE)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VLOOKUP(RT817,$A$879:$F$2700,6,FALSE)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VLOOKUP(SC817,$A$879:$F$2700,6,FALSE)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VLOOKUP(SL817,$A$879:$F$2700,6,FALSE)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VLOOKUP(SU817,$A$879:$F$2700,6,FALSE)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VLOOKUP(TD817,$A$879:$F$2700,6,FALSE)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VLOOKUP(TM817,$A$879:$F$2700,6,FALSE)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VLOOKUP(TV817,$A$879:$F$2700,6,FALSE)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VLOOKUP(UE817,$A$879:$F$2700,6,FALSE)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VLOOKUP(UN817,$A$879:$F$2700,6,FALSE)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VLOOKUP(UW817,$A$879:$F$2700,6,FALSE)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VLOOKUP(VF817,$A$879:$F$2700,6,FALSE)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VLOOKUP(VO817,$A$879:$F$2700,6,FALSE)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VLOOKUP(VX817,$A$879:$F$2700,6,FALSE)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VLOOKUP(WG817,$A$879:$F$2700,6,FALSE)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VLOOKUP(WP817,$A$879:$F$2700,6,FALSE)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VLOOKUP(WY817,$A$879:$F$2700,6,FALSE)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70" t="s">
        <v>625</v>
      </c>
      <c r="XJ817" s="180"/>
      <c r="XK817" s="180">
        <f>VLOOKUP(XH817,$A$879:$F$2700,6,FALSE)</f>
        <v>266</v>
      </c>
      <c r="XL817" s="179" t="s">
        <v>65</v>
      </c>
      <c r="XM817" s="10">
        <f>XK817*1.3</f>
        <v>345.8</v>
      </c>
      <c r="XO817" s="239"/>
      <c r="XP817" s="179" t="s">
        <v>82</v>
      </c>
      <c r="XQ817" s="360" t="s">
        <v>1747</v>
      </c>
      <c r="XS817" s="180"/>
      <c r="XT817" s="180">
        <f>VLOOKUP(XQ817,$A$879:$F$2700,6,FALSE)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VLOOKUP(XZ817,$A$879:$F$2700,6,FALSE)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VLOOKUP(YI817,$A$879:$F$2700,6,FALSE)</f>
        <v>203</v>
      </c>
      <c r="YM817" s="179" t="s">
        <v>65</v>
      </c>
      <c r="YN817" s="10">
        <f>YL817*1.3</f>
        <v>263.90000000000003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VLOOKUP(YR817,$A$879:$F$2700,6,FALSE)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60" t="s">
        <v>1703</v>
      </c>
      <c r="ZC817" s="180"/>
      <c r="ZD817" s="180">
        <f>VLOOKUP(ZA817,$A$879:$F$2700,6,FALSE)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VLOOKUP(ZJ817,$A$879:$F$2700,6,FALSE)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60" t="s">
        <v>1804</v>
      </c>
      <c r="ZU817" s="180"/>
      <c r="ZV817" s="180">
        <f>VLOOKUP(ZS817,$A$879:$F$2700,6,FALSE)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VLOOKUP(AAB817,$A$879:$F$2700,6,FALSE)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VLOOKUP(AAK817,$A$879:$F$2700,6,FALSE)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VLOOKUP(AAT817,$A$879:$F$2700,6,FALSE)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VLOOKUP(ABC817,$A$879:$F$2700,6,FALSE)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VLOOKUP(ABL817,$A$879:$F$2700,6,FALSE)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VLOOKUP(ABU817,$A$879:$F$2700,6,FALSE)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VLOOKUP(ACD817,$A$879:$F$2700,6,FALSE)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VLOOKUP(ACM817,$A$879:$F$2700,6,FALSE)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VLOOKUP(ACV817,$A$879:$F$2700,6,FALSE)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VLOOKUP(ADE817,$A$879:$F$2700,6,FALSE)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VLOOKUP(ADN817,$A$879:$F$2700,6,FALSE)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VLOOKUP(ADW817,$A$879:$F$2700,6,FALSE)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VLOOKUP(AEF817,$A$879:$F$2700,6,FALSE)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VLOOKUP(AEO817,$A$879:$F$2700,6,FALSE)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VLOOKUP(AEX817,$A$879:$F$2700,6,FALSE)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VLOOKUP(AFG817,$A$879:$F$2700,6,FALSE)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VLOOKUP(AFP817,$A$879:$F$2700,6,FALSE)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VLOOKUP(AFY817,$A$879:$F$2700,6,FALSE)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VLOOKUP(AGH817,$A$879:$F$2700,6,FALSE)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VLOOKUP(AGQ817,$A$879:$F$2700,6,FALSE)</f>
        <v>321</v>
      </c>
      <c r="AGU817" s="179" t="s">
        <v>65</v>
      </c>
      <c r="AGV817" s="10">
        <f>AGT817*1.3</f>
        <v>417.3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VLOOKUP(AGZ817,$A$879:$F$2700,6,FALSE)</f>
        <v>175</v>
      </c>
      <c r="AHD817" s="179" t="s">
        <v>65</v>
      </c>
      <c r="AHE817" s="10">
        <f>AHC817*1.3</f>
        <v>227.5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VLOOKUP(AHI817,$A$879:$F$2700,6,FALSE)</f>
        <v>554</v>
      </c>
      <c r="AHM817" s="179" t="s">
        <v>65</v>
      </c>
      <c r="AHN817" s="10">
        <f>AHL817*1.3</f>
        <v>720.2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VLOOKUP(AHR817,$A$879:$F$2700,6,FALSE)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VLOOKUP(AIA817,$A$879:$F$2700,6,FALSE)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VLOOKUP(AIJ817,$A$879:$F$2700,6,FALSE)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VLOOKUP(AIS817,$A$879:$F$2700,6,FALSE)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VLOOKUP(AJB817,$A$879:$F$2700,6,FALSE)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VLOOKUP(AJK817,$A$879:$F$2700,6,FALSE)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VLOOKUP(AJT817,$A$879:$F$2700,6,FALSE)</f>
        <v>68</v>
      </c>
      <c r="AJX817" s="179" t="s">
        <v>65</v>
      </c>
      <c r="AJY817" s="10">
        <f>AJW817*1.3</f>
        <v>88.4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VLOOKUP(AKC817,$A$879:$F$2700,6,FALSE)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VLOOKUP(AKL817,$A$879:$F$2700,6,FALSE)</f>
        <v>321</v>
      </c>
      <c r="AKP817" s="179" t="s">
        <v>65</v>
      </c>
      <c r="AKQ817" s="10">
        <f>AKO817*1.3</f>
        <v>417.3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VLOOKUP(AKU817,$A$879:$F$2700,6,FALSE)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VLOOKUP(ALD817,$A$879:$F$2700,6,FALSE)</f>
        <v>266</v>
      </c>
      <c r="ALH817" s="179" t="s">
        <v>65</v>
      </c>
      <c r="ALI817" s="10">
        <f>ALG817*1.3</f>
        <v>345.8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VLOOKUP(ALM817,$A$879:$F$2700,6,FALSE)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VLOOKUP(ALV817,$A$879:$F$2700,6,FALSE)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VLOOKUP(AME817,$A$879:$F$2700,6,FALSE)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VLOOKUP(AMN817,$A$879:$F$2700,6,FALSE)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VLOOKUP(AMW817,$A$879:$F$2700,6,FALSE)</f>
        <v>266</v>
      </c>
      <c r="ANA817" s="179" t="s">
        <v>65</v>
      </c>
      <c r="ANB817" s="10">
        <f>AMZ817*1.3</f>
        <v>345.8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VLOOKUP(ANF817,$A$879:$F$2700,6,FALSE)</f>
        <v>203</v>
      </c>
      <c r="ANJ817" s="179" t="s">
        <v>65</v>
      </c>
      <c r="ANK817" s="10">
        <f>ANI817*1.3</f>
        <v>263.90000000000003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VLOOKUP(ANO817,$A$879:$F$2700,6,FALSE)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VLOOKUP(ANX817,$A$879:$F$2700,6,FALSE)</f>
        <v>554</v>
      </c>
      <c r="AOB817" s="179" t="s">
        <v>65</v>
      </c>
      <c r="AOC817" s="10">
        <f>AOA817*1.3</f>
        <v>720.2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VLOOKUP(AOG817,$A$879:$F$2700,6,FALSE)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VLOOKUP(AOP817,$A$879:$F$2700,6,FALSE)</f>
        <v>266</v>
      </c>
      <c r="AOT817" s="179" t="s">
        <v>65</v>
      </c>
      <c r="AOU817" s="10">
        <f>AOS817*1.3</f>
        <v>345.8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VLOOKUP(AOY817,$A$879:$F$2700,6,FALSE)</f>
        <v>266</v>
      </c>
      <c r="APC817" s="179" t="s">
        <v>65</v>
      </c>
      <c r="APD817" s="10">
        <f>APB817*1.3</f>
        <v>345.8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VLOOKUP(APH817,$A$879:$F$2700,6,FALSE)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VLOOKUP(APQ817,$A$879:$F$2700,6,FALSE)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VLOOKUP(APZ817,$A$879:$F$2700,6,FALSE)</f>
        <v>175</v>
      </c>
      <c r="AQD817" s="179" t="s">
        <v>65</v>
      </c>
      <c r="AQE817" s="10">
        <f>AQC817*1.3</f>
        <v>227.5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VLOOKUP(AQI817,$A$879:$F$2700,6,FALSE)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VLOOKUP(AQR817,$A$879:$F$2700,6,FALSE)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VLOOKUP(ARA817,$A$879:$F$2700,6,FALSE)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VLOOKUP(ARJ817,$A$879:$F$2700,6,FALSE)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VLOOKUP(ARS817,$A$879:$F$2700,6,FALSE)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VLOOKUP(ASB817,$A$879:$F$2700,6,FALSE)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VLOOKUP(ASK817,$A$879:$F$2700,6,FALSE)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VLOOKUP(AST817,$A$879:$F$2700,6,FALSE)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VLOOKUP(ATC817,$A$879:$F$2700,6,FALSE)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VLOOKUP(ATL817,$A$879:$F$2700,6,FALSE)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VLOOKUP(ATU817,$A$879:$F$2700,6,FALSE)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VLOOKUP(AUD817,$A$879:$F$2700,6,FALSE)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VLOOKUP(AUM817,$A$879:$F$2700,6,FALSE)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VLOOKUP(AUV817,$A$879:$F$2700,6,FALSE)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VLOOKUP(AVE817,$A$879:$F$2700,6,FALSE)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VLOOKUP(AVN817,$A$879:$F$2700,6,FALSE)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VLOOKUP(AVW817,$A$879:$F$2700,6,FALSE)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VLOOKUP(AWF817,$A$879:$F$2700,6,FALSE)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VLOOKUP(AWO817,$A$879:$F$2700,6,FALSE)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VLOOKUP(AWX817,$A$879:$F$2700,6,FALSE)</f>
        <v>203</v>
      </c>
      <c r="AXB817" s="179" t="s">
        <v>65</v>
      </c>
      <c r="AXC817" s="10">
        <f>AXA817*1.3</f>
        <v>263.90000000000003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VLOOKUP(AXG817,$A$879:$F$2700,6,FALSE)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VLOOKUP(AXP817,$A$879:$F$2700,6,FALSE)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VLOOKUP(AXY817,$A$879:$F$2700,6,FALSE)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VLOOKUP(AYH817,$A$879:$F$2700,6,FALSE)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VLOOKUP(AYQ817,$A$879:$F$2700,6,FALSE)</f>
        <v>266</v>
      </c>
      <c r="AYU817" s="179" t="s">
        <v>65</v>
      </c>
      <c r="AYV817" s="10">
        <f>AYT817*1.3</f>
        <v>345.8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VLOOKUP(AYZ817,$A$879:$F$2700,6,FALSE)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VLOOKUP(AZI817,$A$879:$F$2700,6,FALSE)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VLOOKUP(AZR817,$A$879:$F$2700,6,FALSE)</f>
        <v>554</v>
      </c>
      <c r="AZV817" s="179" t="s">
        <v>65</v>
      </c>
      <c r="AZW817" s="10">
        <f>AZU817*1.3</f>
        <v>720.2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VLOOKUP(BAA817,$A$879:$F$2700,6,FALSE)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VLOOKUP(BAJ817,$A$879:$F$2700,6,FALSE)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VLOOKUP(BAS817,$A$879:$F$2700,6,FALSE)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VLOOKUP(BBB817,$A$879:$F$2700,6,FALSE)</f>
        <v>554</v>
      </c>
      <c r="BBF817" s="179" t="s">
        <v>65</v>
      </c>
      <c r="BBG817" s="10">
        <f>BBE817*1.3</f>
        <v>720.2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VLOOKUP(BBK817,$A$879:$F$2700,6,FALSE)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VLOOKUP(BBT817,$A$879:$F$2700,6,FALSE)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VLOOKUP(BCC817,$A$879:$F$2700,6,FALSE)</f>
        <v>392</v>
      </c>
      <c r="BCG817" s="179" t="s">
        <v>65</v>
      </c>
      <c r="BCH817" s="10">
        <f>BCF817*1.3</f>
        <v>509.6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VLOOKUP(BCL817,$A$879:$F$2700,6,FALSE)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VLOOKUP(BCU817,$A$879:$F$2700,6,FALSE)</f>
        <v>554</v>
      </c>
      <c r="BCY817" s="179" t="s">
        <v>65</v>
      </c>
      <c r="BCZ817" s="10">
        <f>BCX817*1.3</f>
        <v>720.2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VLOOKUP(BDD817,$A$879:$F$2700,6,FALSE)</f>
        <v>175</v>
      </c>
      <c r="BDH817" s="179" t="s">
        <v>65</v>
      </c>
      <c r="BDI817" s="10">
        <f>BDG817*1.3</f>
        <v>227.5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VLOOKUP(BDM817,$A$879:$F$2700,6,FALSE)</f>
        <v>554</v>
      </c>
      <c r="BDQ817" s="179" t="s">
        <v>65</v>
      </c>
      <c r="BDR817" s="10">
        <f>BDP817*1.3</f>
        <v>720.2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VLOOKUP(BDV817,$A$879:$F$2700,6,FALSE)</f>
        <v>66</v>
      </c>
      <c r="BDZ817" s="179" t="s">
        <v>65</v>
      </c>
      <c r="BEA817" s="10">
        <f>BDY817*1.3</f>
        <v>85.8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VLOOKUP(BEE817,$A$879:$F$2700,6,FALSE)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VLOOKUP(BEN817,$A$879:$F$2700,6,FALSE)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VLOOKUP(BEW817,$A$879:$F$2700,6,FALSE)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VLOOKUP(BFF817,$A$879:$F$2700,6,FALSE)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VLOOKUP(BFO817,$A$879:$F$2700,6,FALSE)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VLOOKUP(BFX817,$A$879:$F$2700,6,FALSE)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VLOOKUP(BGG817,$A$879:$F$2700,6,FALSE)</f>
        <v>157</v>
      </c>
      <c r="BGK817" s="179" t="s">
        <v>65</v>
      </c>
      <c r="BGL817" s="10">
        <f>BGJ817*1.3</f>
        <v>204.1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VLOOKUP(BGP817,$A$879:$F$2700,6,FALSE)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VLOOKUP(BGY817,$A$879:$F$2700,6,FALSE)</f>
        <v>554</v>
      </c>
      <c r="BHC817" s="179" t="s">
        <v>65</v>
      </c>
      <c r="BHD817" s="10">
        <f>BHB817*1.3</f>
        <v>720.2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VLOOKUP(B818,$A$879:$F$2700,6,FALSE)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VLOOKUP(K818,$A$879:$F$2700,6,FALSE)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VLOOKUP(T818,$A$879:$F$2700,6,FALSE)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VLOOKUP(AC818,$A$879:$F$2700,6,FALSE)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VLOOKUP(AL818,$A$879:$F$2700,6,FALSE)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VLOOKUP(AU818,$A$879:$F$2700,6,FALSE)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VLOOKUP(BD818,$A$879:$F$2700,6,FALSE)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VLOOKUP(BM818,$A$879:$F$2700,6,FALSE)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VLOOKUP(BV818,$A$879:$F$2700,6,FALSE)</f>
        <v>203</v>
      </c>
      <c r="BZ818" s="179" t="s">
        <v>67</v>
      </c>
      <c r="CA818" s="10">
        <f>BY818*1.2</f>
        <v>243.6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VLOOKUP(CE818,$A$879:$F$2700,6,FALSE)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VLOOKUP(CN818,$A$879:$F$2700,6,FALSE)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VLOOKUP(CW818,$A$879:$F$2700,6,FALSE)</f>
        <v>68</v>
      </c>
      <c r="DA818" s="179" t="s">
        <v>67</v>
      </c>
      <c r="DB818" s="10">
        <f>CZ818*1.2</f>
        <v>81.599999999999994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VLOOKUP(DF818,$A$879:$F$2700,6,FALSE)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VLOOKUP(DO818,$A$879:$F$2700,6,FALSE)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VLOOKUP(DX818,$A$879:$F$2700,6,FALSE)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VLOOKUP(EG818,$A$879:$F$2700,6,FALSE)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VLOOKUP(EP818,$A$879:$F$2700,6,FALSE)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VLOOKUP(EY818,$A$879:$F$2700,6,FALSE)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VLOOKUP(FH818,$A$879:$F$2700,6,FALSE)</f>
        <v>266</v>
      </c>
      <c r="FL818" s="179" t="s">
        <v>67</v>
      </c>
      <c r="FM818" s="10">
        <f>FK818*1.2</f>
        <v>319.2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VLOOKUP(FQ818,$A$879:$F$2700,6,FALSE)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VLOOKUP(FZ818,$A$879:$F$2700,6,FALSE)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VLOOKUP(GI818,$A$879:$F$2700,6,FALSE)</f>
        <v>203</v>
      </c>
      <c r="GM818" s="179" t="s">
        <v>67</v>
      </c>
      <c r="GN818" s="10">
        <f>GL818*1.2</f>
        <v>243.6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VLOOKUP(GR818,$A$879:$F$2700,6,FALSE)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VLOOKUP(HA818,$A$879:$F$2700,6,FALSE)</f>
        <v>66</v>
      </c>
      <c r="HE818" s="179" t="s">
        <v>67</v>
      </c>
      <c r="HF818" s="10">
        <f>HD818*1.2</f>
        <v>79.2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VLOOKUP(HJ818,$A$879:$F$2700,6,FALSE)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VLOOKUP(HS818,$A$879:$F$2700,6,FALSE)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VLOOKUP(IB818,$A$879:$F$2700,6,FALSE)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VLOOKUP(IK818,$A$879:$F$2700,6,FALSE)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VLOOKUP(IT818,$A$879:$F$2700,6,FALSE)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VLOOKUP(JC818,$A$879:$F$2700,6,FALSE)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VLOOKUP(JL818,$A$879:$F$2700,6,FALSE)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VLOOKUP(JU818,$A$879:$F$2700,6,FALSE)</f>
        <v>554</v>
      </c>
      <c r="JY818" s="179" t="s">
        <v>67</v>
      </c>
      <c r="JZ818" s="10">
        <f>JX818*1.2</f>
        <v>664.8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VLOOKUP(KD818,$A$879:$F$2700,6,FALSE)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VLOOKUP(KM818,$A$879:$F$2700,6,FALSE)</f>
        <v>266</v>
      </c>
      <c r="KQ818" s="179" t="s">
        <v>67</v>
      </c>
      <c r="KR818" s="10">
        <f>KP818*1.2</f>
        <v>319.2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VLOOKUP(KV818,$A$879:$F$2700,6,FALSE)</f>
        <v>68</v>
      </c>
      <c r="KZ818" s="179" t="s">
        <v>67</v>
      </c>
      <c r="LA818" s="10">
        <f>KY818*1.2</f>
        <v>81.599999999999994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VLOOKUP(LE818,$A$879:$F$2700,6,FALSE)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VLOOKUP(LN818,$A$879:$F$2700,6,FALSE)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VLOOKUP(LW818,$A$879:$F$2700,6,FALSE)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VLOOKUP(MF818,$A$879:$F$2700,6,FALSE)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VLOOKUP(MO818,$A$879:$F$2700,6,FALSE)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VLOOKUP(MX818,$A$879:$F$2700,6,FALSE)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VLOOKUP(NG818,$A$879:$F$2700,6,FALSE)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VLOOKUP(NP818,$A$879:$F$2700,6,FALSE)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VLOOKUP(NY818,$A$879:$F$2700,6,FALSE)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VLOOKUP(OH818,$A$879:$F$2700,6,FALSE)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VLOOKUP(OQ818,$A$879:$F$2700,6,FALSE)</f>
        <v>321</v>
      </c>
      <c r="OU818" s="179" t="s">
        <v>67</v>
      </c>
      <c r="OV818" s="10">
        <f>OT818*1.2</f>
        <v>385.2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VLOOKUP(OZ818,$A$879:$F$2700,6,FALSE)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VLOOKUP(PI818,$A$879:$F$2700,6,FALSE)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VLOOKUP(PR818,$A$879:$F$2700,6,FALSE)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VLOOKUP(QA818,$A$879:$F$2700,6,FALSE)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VLOOKUP(QJ818,$A$879:$F$2700,6,FALSE)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VLOOKUP(QS818,$A$879:$F$2700,6,FALSE)</f>
        <v>392</v>
      </c>
      <c r="QW818" s="179" t="s">
        <v>67</v>
      </c>
      <c r="QX818" s="10">
        <f>QV818*1.2</f>
        <v>470.4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VLOOKUP(RB818,$A$879:$F$2700,6,FALSE)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VLOOKUP(RK818,$A$879:$F$2700,6,FALSE)</f>
        <v>392</v>
      </c>
      <c r="RO818" s="179" t="s">
        <v>67</v>
      </c>
      <c r="RP818" s="10">
        <f>RN818*1.2</f>
        <v>470.4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VLOOKUP(RT818,$A$879:$F$2700,6,FALSE)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VLOOKUP(SC818,$A$879:$F$2700,6,FALSE)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VLOOKUP(SL818,$A$879:$F$2700,6,FALSE)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VLOOKUP(SU818,$A$879:$F$2700,6,FALSE)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VLOOKUP(TD818,$A$879:$F$2700,6,FALSE)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VLOOKUP(TM818,$A$879:$F$2700,6,FALSE)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VLOOKUP(TV818,$A$879:$F$2700,6,FALSE)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VLOOKUP(UE818,$A$879:$F$2700,6,FALSE)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VLOOKUP(UN818,$A$879:$F$2700,6,FALSE)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VLOOKUP(UW818,$A$879:$F$2700,6,FALSE)</f>
        <v>66</v>
      </c>
      <c r="VA818" s="179" t="s">
        <v>67</v>
      </c>
      <c r="VB818" s="10">
        <f>UZ818*1.2</f>
        <v>79.2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VLOOKUP(VF818,$A$879:$F$2700,6,FALSE)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VLOOKUP(VO818,$A$879:$F$2700,6,FALSE)</f>
        <v>66</v>
      </c>
      <c r="VS818" s="179" t="s">
        <v>67</v>
      </c>
      <c r="VT818" s="10">
        <f>VR818*1.2</f>
        <v>79.2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VLOOKUP(VX818,$A$879:$F$2700,6,FALSE)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VLOOKUP(WG818,$A$879:$F$2700,6,FALSE)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VLOOKUP(WP818,$A$879:$F$2700,6,FALSE)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VLOOKUP(WY818,$A$879:$F$2700,6,FALSE)</f>
        <v>392</v>
      </c>
      <c r="XC818" s="179" t="s">
        <v>67</v>
      </c>
      <c r="XD818" s="10">
        <f>XB818*1.2</f>
        <v>470.4</v>
      </c>
      <c r="XF818" s="239"/>
      <c r="XG818" s="179" t="s">
        <v>83</v>
      </c>
      <c r="XH818" s="370" t="s">
        <v>1747</v>
      </c>
      <c r="XJ818" s="180"/>
      <c r="XK818" s="180">
        <f>VLOOKUP(XH818,$A$879:$F$2700,6,FALSE)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60" t="s">
        <v>2119</v>
      </c>
      <c r="XS818" s="180"/>
      <c r="XT818" s="180">
        <f>VLOOKUP(XQ818,$A$879:$F$2700,6,FALSE)</f>
        <v>554</v>
      </c>
      <c r="XU818" s="179" t="s">
        <v>67</v>
      </c>
      <c r="XV818" s="10">
        <f>XT818*1.2</f>
        <v>664.8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VLOOKUP(XZ818,$A$879:$F$2700,6,FALSE)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60" t="s">
        <v>499</v>
      </c>
      <c r="YK818" s="180"/>
      <c r="YL818" s="180">
        <f>VLOOKUP(YI818,$A$879:$F$2700,6,FALSE)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VLOOKUP(YR818,$A$879:$F$2700,6,FALSE)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60" t="s">
        <v>416</v>
      </c>
      <c r="ZC818" s="180"/>
      <c r="ZD818" s="180">
        <f>VLOOKUP(ZA818,$A$879:$F$2700,6,FALSE)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VLOOKUP(ZJ818,$A$879:$F$2700,6,FALSE)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VLOOKUP(ZS818,$A$879:$F$2700,6,FALSE)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VLOOKUP(AAB818,$A$879:$F$2700,6,FALSE)</f>
        <v>66</v>
      </c>
      <c r="AAF818" s="179" t="s">
        <v>67</v>
      </c>
      <c r="AAG818" s="10">
        <f>AAE818*1.2</f>
        <v>79.2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VLOOKUP(AAK818,$A$879:$F$2700,6,FALSE)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VLOOKUP(AAT818,$A$879:$F$2700,6,FALSE)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VLOOKUP(ABC818,$A$879:$F$2700,6,FALSE)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VLOOKUP(ABL818,$A$879:$F$2700,6,FALSE)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VLOOKUP(ABU818,$A$879:$F$2700,6,FALSE)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VLOOKUP(ACD818,$A$879:$F$2700,6,FALSE)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VLOOKUP(ACM818,$A$879:$F$2700,6,FALSE)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VLOOKUP(ACV818,$A$879:$F$2700,6,FALSE)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VLOOKUP(ADE818,$A$879:$F$2700,6,FALSE)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VLOOKUP(ADN818,$A$879:$F$2700,6,FALSE)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VLOOKUP(ADW818,$A$879:$F$2700,6,FALSE)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VLOOKUP(AEF818,$A$879:$F$2700,6,FALSE)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VLOOKUP(AEO818,$A$879:$F$2700,6,FALSE)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VLOOKUP(AEX818,$A$879:$F$2700,6,FALSE)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VLOOKUP(AFG818,$A$879:$F$2700,6,FALSE)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VLOOKUP(AFP818,$A$879:$F$2700,6,FALSE)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VLOOKUP(AFY818,$A$879:$F$2700,6,FALSE)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VLOOKUP(AGH818,$A$879:$F$2700,6,FALSE)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VLOOKUP(AGQ818,$A$879:$F$2700,6,FALSE)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VLOOKUP(AGZ818,$A$879:$F$2700,6,FALSE)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VLOOKUP(AHI818,$A$879:$F$2700,6,FALSE)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VLOOKUP(AHR818,$A$879:$F$2700,6,FALSE)</f>
        <v>203</v>
      </c>
      <c r="AHV818" s="179" t="s">
        <v>67</v>
      </c>
      <c r="AHW818" s="10">
        <f>AHU818*1.2</f>
        <v>243.6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VLOOKUP(AIA818,$A$879:$F$2700,6,FALSE)</f>
        <v>266</v>
      </c>
      <c r="AIE818" s="179" t="s">
        <v>67</v>
      </c>
      <c r="AIF818" s="10">
        <f>AID818*1.2</f>
        <v>319.2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VLOOKUP(AIJ818,$A$879:$F$2700,6,FALSE)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VLOOKUP(AIS818,$A$879:$F$2700,6,FALSE)</f>
        <v>321</v>
      </c>
      <c r="AIW818" s="179" t="s">
        <v>67</v>
      </c>
      <c r="AIX818" s="10">
        <f>AIV818*1.2</f>
        <v>385.2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VLOOKUP(AJB818,$A$879:$F$2700,6,FALSE)</f>
        <v>203</v>
      </c>
      <c r="AJF818" s="179" t="s">
        <v>67</v>
      </c>
      <c r="AJG818" s="10">
        <f>AJE818*1.2</f>
        <v>243.6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VLOOKUP(AJK818,$A$879:$F$2700,6,FALSE)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VLOOKUP(AJT818,$A$879:$F$2700,6,FALSE)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VLOOKUP(AKC818,$A$879:$F$2700,6,FALSE)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VLOOKUP(AKL818,$A$879:$F$2700,6,FALSE)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VLOOKUP(AKU818,$A$879:$F$2700,6,FALSE)</f>
        <v>554</v>
      </c>
      <c r="AKY818" s="179" t="s">
        <v>67</v>
      </c>
      <c r="AKZ818" s="10">
        <f>AKX818*1.2</f>
        <v>664.8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VLOOKUP(ALD818,$A$879:$F$2700,6,FALSE)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VLOOKUP(ALM818,$A$879:$F$2700,6,FALSE)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VLOOKUP(ALV818,$A$879:$F$2700,6,FALSE)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VLOOKUP(AME818,$A$879:$F$2700,6,FALSE)</f>
        <v>175</v>
      </c>
      <c r="AMI818" s="179" t="s">
        <v>67</v>
      </c>
      <c r="AMJ818" s="10">
        <f>AMH818*1.2</f>
        <v>210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VLOOKUP(AMN818,$A$879:$F$2700,6,FALSE)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VLOOKUP(AMW818,$A$879:$F$2700,6,FALSE)</f>
        <v>321</v>
      </c>
      <c r="ANA818" s="179" t="s">
        <v>67</v>
      </c>
      <c r="ANB818" s="10">
        <f>AMZ818*1.2</f>
        <v>385.2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VLOOKUP(ANF818,$A$879:$F$2700,6,FALSE)</f>
        <v>321</v>
      </c>
      <c r="ANJ818" s="179" t="s">
        <v>67</v>
      </c>
      <c r="ANK818" s="10">
        <f>ANI818*1.2</f>
        <v>385.2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VLOOKUP(ANO818,$A$879:$F$2700,6,FALSE)</f>
        <v>175</v>
      </c>
      <c r="ANS818" s="179" t="s">
        <v>67</v>
      </c>
      <c r="ANT818" s="10">
        <f>ANR818*1.2</f>
        <v>210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VLOOKUP(ANX818,$A$879:$F$2700,6,FALSE)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VLOOKUP(AOG818,$A$879:$F$2700,6,FALSE)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VLOOKUP(AOP818,$A$879:$F$2700,6,FALSE)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VLOOKUP(AOY818,$A$879:$F$2700,6,FALSE)</f>
        <v>321</v>
      </c>
      <c r="APC818" s="179" t="s">
        <v>67</v>
      </c>
      <c r="APD818" s="10">
        <f>APB818*1.2</f>
        <v>385.2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VLOOKUP(APH818,$A$879:$F$2700,6,FALSE)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VLOOKUP(APQ818,$A$879:$F$2700,6,FALSE)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VLOOKUP(APZ818,$A$879:$F$2700,6,FALSE)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VLOOKUP(AQI818,$A$879:$F$2700,6,FALSE)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VLOOKUP(AQR818,$A$879:$F$2700,6,FALSE)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VLOOKUP(ARA818,$A$879:$F$2700,6,FALSE)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VLOOKUP(ARJ818,$A$879:$F$2700,6,FALSE)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VLOOKUP(ARS818,$A$879:$F$2700,6,FALSE)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VLOOKUP(ASB818,$A$879:$F$2700,6,FALSE)</f>
        <v>66</v>
      </c>
      <c r="ASF818" s="179" t="s">
        <v>67</v>
      </c>
      <c r="ASG818" s="10">
        <f>ASE818*1.2</f>
        <v>79.2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VLOOKUP(ASK818,$A$879:$F$2700,6,FALSE)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VLOOKUP(AST818,$A$879:$F$2700,6,FALSE)</f>
        <v>175</v>
      </c>
      <c r="ASX818" s="179" t="s">
        <v>67</v>
      </c>
      <c r="ASY818" s="10">
        <f>ASW818*1.2</f>
        <v>210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VLOOKUP(ATC818,$A$879:$F$2700,6,FALSE)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VLOOKUP(ATL818,$A$879:$F$2700,6,FALSE)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VLOOKUP(ATU818,$A$879:$F$2700,6,FALSE)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VLOOKUP(AUD818,$A$879:$F$2700,6,FALSE)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VLOOKUP(AUM818,$A$879:$F$2700,6,FALSE)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VLOOKUP(AUV818,$A$879:$F$2700,6,FALSE)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VLOOKUP(AVE818,$A$879:$F$2700,6,FALSE)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VLOOKUP(AVN818,$A$879:$F$2700,6,FALSE)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VLOOKUP(AVW818,$A$879:$F$2700,6,FALSE)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VLOOKUP(AWF818,$A$879:$F$2700,6,FALSE)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VLOOKUP(AWO818,$A$879:$F$2700,6,FALSE)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VLOOKUP(AWX818,$A$879:$F$2700,6,FALSE)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VLOOKUP(AXG818,$A$879:$F$2700,6,FALSE)</f>
        <v>175</v>
      </c>
      <c r="AXK818" s="179" t="s">
        <v>67</v>
      </c>
      <c r="AXL818" s="10">
        <f>AXJ818*1.2</f>
        <v>210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VLOOKUP(AXP818,$A$879:$F$2700,6,FALSE)</f>
        <v>321</v>
      </c>
      <c r="AXT818" s="179" t="s">
        <v>67</v>
      </c>
      <c r="AXU818" s="10">
        <f>AXS818*1.2</f>
        <v>385.2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VLOOKUP(AXY818,$A$879:$F$2700,6,FALSE)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VLOOKUP(AYH818,$A$879:$F$2700,6,FALSE)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VLOOKUP(AYQ818,$A$879:$F$2700,6,FALSE)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VLOOKUP(AYZ818,$A$879:$F$2700,6,FALSE)</f>
        <v>175</v>
      </c>
      <c r="AZD818" s="179" t="s">
        <v>67</v>
      </c>
      <c r="AZE818" s="10">
        <f>AZC818*1.2</f>
        <v>210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VLOOKUP(AZI818,$A$879:$F$2700,6,FALSE)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VLOOKUP(AZR818,$A$879:$F$2700,6,FALSE)</f>
        <v>392</v>
      </c>
      <c r="AZV818" s="179" t="s">
        <v>67</v>
      </c>
      <c r="AZW818" s="10">
        <f>AZU818*1.2</f>
        <v>470.4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VLOOKUP(BAA818,$A$879:$F$2700,6,FALSE)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VLOOKUP(BAJ818,$A$879:$F$2700,6,FALSE)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VLOOKUP(BAS818,$A$879:$F$2700,6,FALSE)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VLOOKUP(BBB818,$A$879:$F$2700,6,FALSE)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VLOOKUP(BBK818,$A$879:$F$2700,6,FALSE)</f>
        <v>554</v>
      </c>
      <c r="BBO818" s="179" t="s">
        <v>67</v>
      </c>
      <c r="BBP818" s="10">
        <f>BBN818*1.2</f>
        <v>664.8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VLOOKUP(BBT818,$A$879:$F$2700,6,FALSE)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VLOOKUP(BCC818,$A$879:$F$2700,6,FALSE)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VLOOKUP(BCL818,$A$879:$F$2700,6,FALSE)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VLOOKUP(BCU818,$A$879:$F$2700,6,FALSE)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VLOOKUP(BDD818,$A$879:$F$2700,6,FALSE)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VLOOKUP(BDM818,$A$879:$F$2700,6,FALSE)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VLOOKUP(BDV818,$A$879:$F$2700,6,FALSE)</f>
        <v>392</v>
      </c>
      <c r="BDZ818" s="179" t="s">
        <v>67</v>
      </c>
      <c r="BEA818" s="10">
        <f>BDY818*1.2</f>
        <v>470.4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VLOOKUP(BEE818,$A$879:$F$2700,6,FALSE)</f>
        <v>554</v>
      </c>
      <c r="BEI818" s="179" t="s">
        <v>67</v>
      </c>
      <c r="BEJ818" s="10">
        <f>BEH818*1.2</f>
        <v>664.8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VLOOKUP(BEN818,$A$879:$F$2700,6,FALSE)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VLOOKUP(BEW818,$A$879:$F$2700,6,FALSE)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VLOOKUP(BFF818,$A$879:$F$2700,6,FALSE)</f>
        <v>203</v>
      </c>
      <c r="BFJ818" s="179" t="s">
        <v>67</v>
      </c>
      <c r="BFK818" s="10">
        <f>BFI818*1.2</f>
        <v>243.6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VLOOKUP(BFO818,$A$879:$F$2700,6,FALSE)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VLOOKUP(BFX818,$A$879:$F$2700,6,FALSE)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VLOOKUP(BGG818,$A$879:$F$2700,6,FALSE)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VLOOKUP(BGP818,$A$879:$F$2700,6,FALSE)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VLOOKUP(BGY818,$A$879:$F$2700,6,FALSE)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VLOOKUP(B819,$A$879:$F$2700,6,FALSE)</f>
        <v>554</v>
      </c>
      <c r="F819" s="179" t="s">
        <v>69</v>
      </c>
      <c r="G819" s="10">
        <f>E819*1.1</f>
        <v>609.40000000000009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VLOOKUP(K819,$A$879:$F$2700,6,FALSE)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VLOOKUP(T819,$A$879:$F$2700,6,FALSE)</f>
        <v>554</v>
      </c>
      <c r="X819" s="179" t="s">
        <v>69</v>
      </c>
      <c r="Y819" s="10">
        <f>W819*1.1</f>
        <v>609.40000000000009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VLOOKUP(AC819,$A$879:$F$2700,6,FALSE)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VLOOKUP(AL819,$A$879:$F$2700,6,FALSE)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VLOOKUP(AU819,$A$879:$F$2700,6,FALSE)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VLOOKUP(BD819,$A$879:$F$2700,6,FALSE)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VLOOKUP(BM819,$A$879:$F$2700,6,FALSE)</f>
        <v>554</v>
      </c>
      <c r="BQ819" s="179" t="s">
        <v>69</v>
      </c>
      <c r="BR819" s="10">
        <f>BP819*1.1</f>
        <v>609.40000000000009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VLOOKUP(BV819,$A$879:$F$2700,6,FALSE)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VLOOKUP(CE819,$A$879:$F$2700,6,FALSE)</f>
        <v>203</v>
      </c>
      <c r="CI819" s="179" t="s">
        <v>69</v>
      </c>
      <c r="CJ819" s="10">
        <f>CH819*1.1</f>
        <v>223.3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VLOOKUP(CN819,$A$879:$F$2700,6,FALSE)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VLOOKUP(CW819,$A$879:$F$2700,6,FALSE)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VLOOKUP(DF819,$A$879:$F$2700,6,FALSE)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VLOOKUP(DO819,$A$879:$F$2700,6,FALSE)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VLOOKUP(DX819,$A$879:$F$2700,6,FALSE)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VLOOKUP(EG819,$A$879:$F$2700,6,FALSE)</f>
        <v>68</v>
      </c>
      <c r="EK819" s="179" t="s">
        <v>69</v>
      </c>
      <c r="EL819" s="10">
        <f>EJ819*1.1</f>
        <v>74.800000000000011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VLOOKUP(EP819,$A$879:$F$2700,6,FALSE)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VLOOKUP(EY819,$A$879:$F$2700,6,FALSE)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VLOOKUP(FH819,$A$879:$F$2700,6,FALSE)</f>
        <v>203</v>
      </c>
      <c r="FL819" s="179" t="s">
        <v>69</v>
      </c>
      <c r="FM819" s="10">
        <f>FK819*1.1</f>
        <v>223.3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VLOOKUP(FQ819,$A$879:$F$2700,6,FALSE)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VLOOKUP(FZ819,$A$879:$F$2700,6,FALSE)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VLOOKUP(GI819,$A$879:$F$2700,6,FALSE)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VLOOKUP(GR819,$A$879:$F$2700,6,FALSE)</f>
        <v>554</v>
      </c>
      <c r="GV819" s="179" t="s">
        <v>69</v>
      </c>
      <c r="GW819" s="10">
        <f>GU819*1.1</f>
        <v>609.40000000000009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VLOOKUP(HA819,$A$879:$F$2700,6,FALSE)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VLOOKUP(HJ819,$A$879:$F$2700,6,FALSE)</f>
        <v>203</v>
      </c>
      <c r="HN819" s="179" t="s">
        <v>69</v>
      </c>
      <c r="HO819" s="10">
        <f>HM819*1.1</f>
        <v>223.3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VLOOKUP(HS819,$A$879:$F$2700,6,FALSE)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VLOOKUP(IB819,$A$879:$F$2700,6,FALSE)</f>
        <v>203</v>
      </c>
      <c r="IF819" s="179" t="s">
        <v>69</v>
      </c>
      <c r="IG819" s="10">
        <f>IE819*1.1</f>
        <v>223.3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VLOOKUP(IK819,$A$879:$F$2700,6,FALSE)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VLOOKUP(IT819,$A$879:$F$2700,6,FALSE)</f>
        <v>203</v>
      </c>
      <c r="IX819" s="179" t="s">
        <v>69</v>
      </c>
      <c r="IY819" s="10">
        <f>IW819*1.1</f>
        <v>223.3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VLOOKUP(JC819,$A$879:$F$2700,6,FALSE)</f>
        <v>203</v>
      </c>
      <c r="JG819" s="179" t="s">
        <v>69</v>
      </c>
      <c r="JH819" s="10">
        <f>JF819*1.1</f>
        <v>223.3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VLOOKUP(JL819,$A$879:$F$2700,6,FALSE)</f>
        <v>554</v>
      </c>
      <c r="JP819" s="179" t="s">
        <v>69</v>
      </c>
      <c r="JQ819" s="10">
        <f>JO819*1.1</f>
        <v>609.40000000000009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VLOOKUP(JU819,$A$879:$F$2700,6,FALSE)</f>
        <v>203</v>
      </c>
      <c r="JY819" s="179" t="s">
        <v>69</v>
      </c>
      <c r="JZ819" s="10">
        <f>JX819*1.1</f>
        <v>223.3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VLOOKUP(KD819,$A$879:$F$2700,6,FALSE)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VLOOKUP(KM819,$A$879:$F$2700,6,FALSE)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VLOOKUP(KV819,$A$879:$F$2700,6,FALSE)</f>
        <v>554</v>
      </c>
      <c r="KZ819" s="179" t="s">
        <v>69</v>
      </c>
      <c r="LA819" s="10">
        <f>KY819*1.1</f>
        <v>609.40000000000009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VLOOKUP(LE819,$A$879:$F$2700,6,FALSE)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VLOOKUP(LN819,$A$879:$F$2700,6,FALSE)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VLOOKUP(LW819,$A$879:$F$2700,6,FALSE)</f>
        <v>203</v>
      </c>
      <c r="MA819" s="179" t="s">
        <v>69</v>
      </c>
      <c r="MB819" s="10">
        <f>LZ819*1.1</f>
        <v>223.3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VLOOKUP(MF819,$A$879:$F$2700,6,FALSE)</f>
        <v>66</v>
      </c>
      <c r="MJ819" s="179" t="s">
        <v>69</v>
      </c>
      <c r="MK819" s="10">
        <f>MI819*1.1</f>
        <v>72.600000000000009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VLOOKUP(MO819,$A$879:$F$2700,6,FALSE)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VLOOKUP(MX819,$A$879:$F$2700,6,FALSE)</f>
        <v>554</v>
      </c>
      <c r="NB819" s="179" t="s">
        <v>69</v>
      </c>
      <c r="NC819" s="10">
        <f>NA819*1.1</f>
        <v>609.40000000000009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VLOOKUP(NG819,$A$879:$F$2700,6,FALSE)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VLOOKUP(NP819,$A$879:$F$2700,6,FALSE)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VLOOKUP(NY819,$A$879:$F$2700,6,FALSE)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VLOOKUP(OH819,$A$879:$F$2700,6,FALSE)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VLOOKUP(OQ819,$A$879:$F$2700,6,FALSE)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VLOOKUP(OZ819,$A$879:$F$2700,6,FALSE)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VLOOKUP(PI819,$A$879:$F$2700,6,FALSE)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VLOOKUP(PR819,$A$879:$F$2700,6,FALSE)</f>
        <v>392</v>
      </c>
      <c r="PV819" s="179" t="s">
        <v>69</v>
      </c>
      <c r="PW819" s="10">
        <f>PU819*1.1</f>
        <v>431.20000000000005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VLOOKUP(QA819,$A$879:$F$2700,6,FALSE)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VLOOKUP(QJ819,$A$879:$F$2700,6,FALSE)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VLOOKUP(QS819,$A$879:$F$2700,6,FALSE)</f>
        <v>266</v>
      </c>
      <c r="QW819" s="179" t="s">
        <v>69</v>
      </c>
      <c r="QX819" s="10">
        <f>QV819*1.1</f>
        <v>292.60000000000002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VLOOKUP(RB819,$A$879:$F$2700,6,FALSE)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VLOOKUP(RK819,$A$879:$F$2700,6,FALSE)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VLOOKUP(RT819,$A$879:$F$2700,6,FALSE)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VLOOKUP(SC819,$A$879:$F$2700,6,FALSE)</f>
        <v>554</v>
      </c>
      <c r="SG819" s="179" t="s">
        <v>69</v>
      </c>
      <c r="SH819" s="10">
        <f>SF819*1.1</f>
        <v>609.40000000000009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VLOOKUP(SL819,$A$879:$F$2700,6,FALSE)</f>
        <v>203</v>
      </c>
      <c r="SP819" s="179" t="s">
        <v>69</v>
      </c>
      <c r="SQ819" s="10">
        <f>SO819*1.1</f>
        <v>223.3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VLOOKUP(SU819,$A$879:$F$2700,6,FALSE)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VLOOKUP(TD819,$A$879:$F$2700,6,FALSE)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VLOOKUP(TM819,$A$879:$F$2700,6,FALSE)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VLOOKUP(TV819,$A$879:$F$2700,6,FALSE)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VLOOKUP(UE819,$A$879:$F$2700,6,FALSE)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VLOOKUP(UN819,$A$879:$F$2700,6,FALSE)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VLOOKUP(UW819,$A$879:$F$2700,6,FALSE)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VLOOKUP(VF819,$A$879:$F$2700,6,FALSE)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VLOOKUP(VO819,$A$879:$F$2700,6,FALSE)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VLOOKUP(VX819,$A$879:$F$2700,6,FALSE)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VLOOKUP(WG819,$A$879:$F$2700,6,FALSE)</f>
        <v>554</v>
      </c>
      <c r="WK819" s="179" t="s">
        <v>69</v>
      </c>
      <c r="WL819" s="10">
        <f>WJ819*1.1</f>
        <v>609.40000000000009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VLOOKUP(WP819,$A$879:$F$2700,6,FALSE)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VLOOKUP(WY819,$A$879:$F$2700,6,FALSE)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70" t="s">
        <v>2023</v>
      </c>
      <c r="XJ819" s="180"/>
      <c r="XK819" s="180">
        <f>VLOOKUP(XH819,$A$879:$F$2700,6,FALSE)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60" t="s">
        <v>1804</v>
      </c>
      <c r="XS819" s="180"/>
      <c r="XT819" s="180">
        <f>VLOOKUP(XQ819,$A$879:$F$2700,6,FALSE)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VLOOKUP(XZ819,$A$879:$F$2700,6,FALSE)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VLOOKUP(YI819,$A$879:$F$2700,6,FALSE)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VLOOKUP(YR819,$A$879:$F$2700,6,FALSE)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VLOOKUP(ZA819,$A$879:$F$2700,6,FALSE)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60" t="s">
        <v>1804</v>
      </c>
      <c r="ZL819" s="180"/>
      <c r="ZM819" s="180">
        <f>VLOOKUP(ZJ819,$A$879:$F$2700,6,FALSE)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VLOOKUP(ZS819,$A$879:$F$2700,6,FALSE)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VLOOKUP(AAB819,$A$879:$F$2700,6,FALSE)</f>
        <v>68</v>
      </c>
      <c r="AAF819" s="179" t="s">
        <v>69</v>
      </c>
      <c r="AAG819" s="10">
        <f>AAE819*1.1</f>
        <v>74.800000000000011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VLOOKUP(AAK819,$A$879:$F$2700,6,FALSE)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VLOOKUP(AAT819,$A$879:$F$2700,6,FALSE)</f>
        <v>554</v>
      </c>
      <c r="AAX819" s="179" t="s">
        <v>69</v>
      </c>
      <c r="AAY819" s="10">
        <f>AAW819*1.1</f>
        <v>609.40000000000009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VLOOKUP(ABC819,$A$879:$F$2700,6,FALSE)</f>
        <v>266</v>
      </c>
      <c r="ABG819" s="179" t="s">
        <v>69</v>
      </c>
      <c r="ABH819" s="10">
        <f>ABF819*1.1</f>
        <v>292.60000000000002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VLOOKUP(ABL819,$A$879:$F$2700,6,FALSE)</f>
        <v>321</v>
      </c>
      <c r="ABP819" s="179" t="s">
        <v>69</v>
      </c>
      <c r="ABQ819" s="10">
        <f>ABO819*1.1</f>
        <v>353.1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VLOOKUP(ABU819,$A$879:$F$2700,6,FALSE)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VLOOKUP(ACD819,$A$879:$F$2700,6,FALSE)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VLOOKUP(ACM819,$A$879:$F$2700,6,FALSE)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VLOOKUP(ACV819,$A$879:$F$2700,6,FALSE)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VLOOKUP(ADE819,$A$879:$F$2700,6,FALSE)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VLOOKUP(ADN819,$A$879:$F$2700,6,FALSE)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VLOOKUP(ADW819,$A$879:$F$2700,6,FALSE)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VLOOKUP(AEF819,$A$879:$F$2700,6,FALSE)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VLOOKUP(AEO819,$A$879:$F$2700,6,FALSE)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VLOOKUP(AEX819,$A$879:$F$2700,6,FALSE)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VLOOKUP(AFG819,$A$879:$F$2700,6,FALSE)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VLOOKUP(AFP819,$A$879:$F$2700,6,FALSE)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VLOOKUP(AFY819,$A$879:$F$2700,6,FALSE)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VLOOKUP(AGH819,$A$879:$F$2700,6,FALSE)</f>
        <v>203</v>
      </c>
      <c r="AGL819" s="179" t="s">
        <v>69</v>
      </c>
      <c r="AGM819" s="10">
        <f>AGK819*1.1</f>
        <v>223.3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VLOOKUP(AGQ819,$A$879:$F$2700,6,FALSE)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VLOOKUP(AGZ819,$A$879:$F$2700,6,FALSE)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VLOOKUP(AHI819,$A$879:$F$2700,6,FALSE)</f>
        <v>68</v>
      </c>
      <c r="AHM819" s="179" t="s">
        <v>69</v>
      </c>
      <c r="AHN819" s="10">
        <f>AHL819*1.1</f>
        <v>74.800000000000011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VLOOKUP(AHR819,$A$879:$F$2700,6,FALSE)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VLOOKUP(AIA819,$A$879:$F$2700,6,FALSE)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VLOOKUP(AIJ819,$A$879:$F$2700,6,FALSE)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VLOOKUP(AIS819,$A$879:$F$2700,6,FALSE)</f>
        <v>554</v>
      </c>
      <c r="AIW819" s="179" t="s">
        <v>69</v>
      </c>
      <c r="AIX819" s="10">
        <f>AIV819*1.1</f>
        <v>609.40000000000009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VLOOKUP(AJB819,$A$879:$F$2700,6,FALSE)</f>
        <v>554</v>
      </c>
      <c r="AJF819" s="179" t="s">
        <v>69</v>
      </c>
      <c r="AJG819" s="10">
        <f>AJE819*1.1</f>
        <v>609.40000000000009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VLOOKUP(AJK819,$A$879:$F$2700,6,FALSE)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VLOOKUP(AJT819,$A$879:$F$2700,6,FALSE)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VLOOKUP(AKC819,$A$879:$F$2700,6,FALSE)</f>
        <v>554</v>
      </c>
      <c r="AKG819" s="179" t="s">
        <v>69</v>
      </c>
      <c r="AKH819" s="10">
        <f>AKF819*1.1</f>
        <v>609.40000000000009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VLOOKUP(AKL819,$A$879:$F$2700,6,FALSE)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VLOOKUP(AKU819,$A$879:$F$2700,6,FALSE)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VLOOKUP(ALD819,$A$879:$F$2700,6,FALSE)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VLOOKUP(ALM819,$A$879:$F$2700,6,FALSE)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VLOOKUP(ALV819,$A$879:$F$2700,6,FALSE)</f>
        <v>175</v>
      </c>
      <c r="ALZ819" s="179" t="s">
        <v>69</v>
      </c>
      <c r="AMA819" s="10">
        <f>ALY819*1.1</f>
        <v>192.50000000000003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VLOOKUP(AME819,$A$879:$F$2700,6,FALSE)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VLOOKUP(AMN819,$A$879:$F$2700,6,FALSE)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VLOOKUP(AMW819,$A$879:$F$2700,6,FALSE)</f>
        <v>203</v>
      </c>
      <c r="ANA819" s="179" t="s">
        <v>69</v>
      </c>
      <c r="ANB819" s="10">
        <f>AMZ819*1.1</f>
        <v>223.3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VLOOKUP(ANF819,$A$879:$F$2700,6,FALSE)</f>
        <v>554</v>
      </c>
      <c r="ANJ819" s="179" t="s">
        <v>69</v>
      </c>
      <c r="ANK819" s="10">
        <f>ANI819*1.1</f>
        <v>609.40000000000009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VLOOKUP(ANO819,$A$879:$F$2700,6,FALSE)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VLOOKUP(ANX819,$A$879:$F$2700,6,FALSE)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VLOOKUP(AOG819,$A$879:$F$2700,6,FALSE)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VLOOKUP(AOP819,$A$879:$F$2700,6,FALSE)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VLOOKUP(AOY819,$A$879:$F$2700,6,FALSE)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VLOOKUP(APH819,$A$879:$F$2700,6,FALSE)</f>
        <v>392</v>
      </c>
      <c r="APL819" s="179" t="s">
        <v>69</v>
      </c>
      <c r="APM819" s="10">
        <f>APK819*1.1</f>
        <v>431.20000000000005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VLOOKUP(APQ819,$A$879:$F$2700,6,FALSE)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VLOOKUP(APZ819,$A$879:$F$2700,6,FALSE)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VLOOKUP(AQI819,$A$879:$F$2700,6,FALSE)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VLOOKUP(AQR819,$A$879:$F$2700,6,FALSE)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VLOOKUP(ARA819,$A$879:$F$2700,6,FALSE)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VLOOKUP(ARJ819,$A$879:$F$2700,6,FALSE)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VLOOKUP(ARS819,$A$879:$F$2700,6,FALSE)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VLOOKUP(ASB819,$A$879:$F$2700,6,FALSE)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VLOOKUP(ASK819,$A$879:$F$2700,6,FALSE)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VLOOKUP(AST819,$A$879:$F$2700,6,FALSE)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VLOOKUP(ATC819,$A$879:$F$2700,6,FALSE)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VLOOKUP(ATL819,$A$879:$F$2700,6,FALSE)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VLOOKUP(ATU819,$A$879:$F$2700,6,FALSE)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VLOOKUP(AUD819,$A$879:$F$2700,6,FALSE)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VLOOKUP(AUM819,$A$879:$F$2700,6,FALSE)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VLOOKUP(AUV819,$A$879:$F$2700,6,FALSE)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VLOOKUP(AVE819,$A$879:$F$2700,6,FALSE)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VLOOKUP(AVN819,$A$879:$F$2700,6,FALSE)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VLOOKUP(AVW819,$A$879:$F$2700,6,FALSE)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VLOOKUP(AWF819,$A$879:$F$2700,6,FALSE)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VLOOKUP(AWO819,$A$879:$F$2700,6,FALSE)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VLOOKUP(AWX819,$A$879:$F$2700,6,FALSE)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VLOOKUP(AXG819,$A$879:$F$2700,6,FALSE)</f>
        <v>554</v>
      </c>
      <c r="AXK819" s="179" t="s">
        <v>69</v>
      </c>
      <c r="AXL819" s="10">
        <f>AXJ819*1.1</f>
        <v>609.40000000000009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VLOOKUP(AXP819,$A$879:$F$2700,6,FALSE)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VLOOKUP(AXY819,$A$879:$F$2700,6,FALSE)</f>
        <v>157</v>
      </c>
      <c r="AYC819" s="179" t="s">
        <v>69</v>
      </c>
      <c r="AYD819" s="10">
        <f>AYB819*1.1</f>
        <v>172.70000000000002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VLOOKUP(AYH819,$A$879:$F$2700,6,FALSE)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VLOOKUP(AYQ819,$A$879:$F$2700,6,FALSE)</f>
        <v>157</v>
      </c>
      <c r="AYU819" s="179" t="s">
        <v>69</v>
      </c>
      <c r="AYV819" s="10">
        <f>AYT819*1.1</f>
        <v>172.70000000000002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VLOOKUP(AYZ819,$A$879:$F$2700,6,FALSE)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VLOOKUP(AZI819,$A$879:$F$2700,6,FALSE)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VLOOKUP(AZR819,$A$879:$F$2700,6,FALSE)</f>
        <v>157</v>
      </c>
      <c r="AZV819" s="179" t="s">
        <v>69</v>
      </c>
      <c r="AZW819" s="10">
        <f>AZU819*1.1</f>
        <v>172.70000000000002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VLOOKUP(BAA819,$A$879:$F$2700,6,FALSE)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VLOOKUP(BAJ819,$A$879:$F$2700,6,FALSE)</f>
        <v>554</v>
      </c>
      <c r="BAN819" s="179" t="s">
        <v>69</v>
      </c>
      <c r="BAO819" s="10">
        <f>BAM819*1.1</f>
        <v>609.40000000000009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VLOOKUP(BAS819,$A$879:$F$2700,6,FALSE)</f>
        <v>554</v>
      </c>
      <c r="BAW819" s="179" t="s">
        <v>69</v>
      </c>
      <c r="BAX819" s="10">
        <f>BAV819*1.1</f>
        <v>609.40000000000009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VLOOKUP(BBB819,$A$879:$F$2700,6,FALSE)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VLOOKUP(BBK819,$A$879:$F$2700,6,FALSE)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VLOOKUP(BBT819,$A$879:$F$2700,6,FALSE)</f>
        <v>203</v>
      </c>
      <c r="BBX819" s="179" t="s">
        <v>69</v>
      </c>
      <c r="BBY819" s="10">
        <f>BBW819*1.1</f>
        <v>223.3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VLOOKUP(BCC819,$A$879:$F$2700,6,FALSE)</f>
        <v>266</v>
      </c>
      <c r="BCG819" s="179" t="s">
        <v>69</v>
      </c>
      <c r="BCH819" s="10">
        <f>BCF819*1.1</f>
        <v>292.60000000000002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VLOOKUP(BCL819,$A$879:$F$2700,6,FALSE)</f>
        <v>175</v>
      </c>
      <c r="BCP819" s="179" t="s">
        <v>69</v>
      </c>
      <c r="BCQ819" s="10">
        <f>BCO819*1.1</f>
        <v>192.50000000000003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VLOOKUP(BCU819,$A$879:$F$2700,6,FALSE)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VLOOKUP(BDD819,$A$879:$F$2700,6,FALSE)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VLOOKUP(BDM819,$A$879:$F$2700,6,FALSE)</f>
        <v>321</v>
      </c>
      <c r="BDQ819" s="179" t="s">
        <v>69</v>
      </c>
      <c r="BDR819" s="10">
        <f>BDP819*1.1</f>
        <v>353.1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VLOOKUP(BDV819,$A$879:$F$2700,6,FALSE)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VLOOKUP(BEE819,$A$879:$F$2700,6,FALSE)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VLOOKUP(BEN819,$A$879:$F$2700,6,FALSE)</f>
        <v>66</v>
      </c>
      <c r="BER819" s="179" t="s">
        <v>69</v>
      </c>
      <c r="BES819" s="10">
        <f>BEQ819*1.1</f>
        <v>72.600000000000009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VLOOKUP(BEW819,$A$879:$F$2700,6,FALSE)</f>
        <v>203</v>
      </c>
      <c r="BFA819" s="179" t="s">
        <v>69</v>
      </c>
      <c r="BFB819" s="10">
        <f>BEZ819*1.1</f>
        <v>223.3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VLOOKUP(BFF819,$A$879:$F$2700,6,FALSE)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VLOOKUP(BFO819,$A$879:$F$2700,6,FALSE)</f>
        <v>554</v>
      </c>
      <c r="BFS819" s="179" t="s">
        <v>69</v>
      </c>
      <c r="BFT819" s="10">
        <f>BFR819*1.1</f>
        <v>609.40000000000009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VLOOKUP(BFX819,$A$879:$F$2700,6,FALSE)</f>
        <v>321</v>
      </c>
      <c r="BGB819" s="179" t="s">
        <v>69</v>
      </c>
      <c r="BGC819" s="10">
        <f>BGA819*1.1</f>
        <v>353.1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VLOOKUP(BGG819,$A$879:$F$2700,6,FALSE)</f>
        <v>175</v>
      </c>
      <c r="BGK819" s="179" t="s">
        <v>69</v>
      </c>
      <c r="BGL819" s="10">
        <f>BGJ819*1.1</f>
        <v>192.50000000000003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VLOOKUP(BGP819,$A$879:$F$2700,6,FALSE)</f>
        <v>203</v>
      </c>
      <c r="BGT819" s="179" t="s">
        <v>69</v>
      </c>
      <c r="BGU819" s="10">
        <f>BGS819*1.1</f>
        <v>223.3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VLOOKUP(BGY819,$A$879:$F$2700,6,FALSE)</f>
        <v>321</v>
      </c>
      <c r="BHC819" s="179" t="s">
        <v>69</v>
      </c>
      <c r="BHD819" s="10">
        <f>BHB819*1.1</f>
        <v>353.1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1675.6000000000001</v>
      </c>
      <c r="I820" s="233"/>
      <c r="J820" s="179"/>
      <c r="K820" s="436"/>
      <c r="M820" s="179"/>
      <c r="N820" s="179"/>
      <c r="O820" s="179"/>
      <c r="P820" s="10"/>
      <c r="Q820" s="10">
        <f>SUM(P815:P819)</f>
        <v>1548.3000000000002</v>
      </c>
      <c r="R820" s="233"/>
      <c r="S820" s="179"/>
      <c r="T820" s="436"/>
      <c r="V820" s="179"/>
      <c r="W820" s="179"/>
      <c r="X820" s="179"/>
      <c r="Y820" s="10"/>
      <c r="Z820" s="10">
        <f>SUM(Y815:Y819)</f>
        <v>1622.4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780.1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1452.3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1304.8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1788.5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1652.6000000000001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1655.4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1784.5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1896.5000000000002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2254.1999999999998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1236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1659.8999999999999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1476.8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781.5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1706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1574.2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1206.0999999999999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1507.1000000000001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1250.3000000000002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701.40000000000009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1154.2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1151.2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1034.3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1462.1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1366.5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739.40000000000009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1308.5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1495.3999999999999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938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1316.6000000000001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627.29999999999995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1218.6999999999998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1721.6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1158.4000000000001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802.9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1951.5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1818.3999999999999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949.40000000000009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1665.3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1419.6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1750.6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1687.8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1142.5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1695.3999999999999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1475.4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1679.4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1293.3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792.3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774.8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221.6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1806.3000000000002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939.5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428.2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1706.9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802.9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1057.3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1779.4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2229.4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446.9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1374.7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737.90000000000009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852.1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1863.4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1423.3999999999999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1220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1666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1073.4000000000001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886.5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1276.1999999999998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1558.7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1408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1896.1999999999998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987.19999999999993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1609.4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1637.8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704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1518.1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1123.5999999999999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1512.8000000000002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1036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1870.4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2108.2000000000003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1655.1000000000001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1111.8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2035.6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1633.1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1412.2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1110.2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1552.3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1552.1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1258.5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601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1651.9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1875.4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1548.1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2010.7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1129.3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1491.2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1506.3000000000002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420.6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554.70000000000005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1199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1346.9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2125.1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920.90000000000009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1072.5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1395.7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1686.9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1513.3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1856.8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1719.9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1699.3000000000002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1974.2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2409.3000000000002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575.90000000000009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1063.4000000000001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1148.3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1414.7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544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1501.3000000000002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1018.8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1789.7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1018.1999999999999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512.90000000000009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751.5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1832.9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720.1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933.4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1511.4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1885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VLOOKUP(B821,$A$879:$F$2700,6,FALSE)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VLOOKUP(K821,$A$879:$F$2700,6,FALSE)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VLOOKUP(T821,$A$879:$F$2700,6,FALSE)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VLOOKUP(AC821,$A$879:$F$2700,6,FALSE)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VLOOKUP(AL821,$A$879:$F$2700,6,FALSE)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VLOOKUP(AU821,$A$879:$F$2700,6,FALSE)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VLOOKUP(BD821,$A$879:$F$2700,6,FALSE)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VLOOKUP(BM821,$A$879:$F$2700,6,FALSE)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VLOOKUP(BV821,$A$879:$F$2700,6,FALSE)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VLOOKUP(CE821,$A$879:$F$2700,6,FALSE)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VLOOKUP(CN821,$A$879:$F$2700,6,FALSE)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VLOOKUP(CW821,$A$879:$F$2700,6,FALSE)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VLOOKUP(DF821,$A$879:$F$2700,6,FALSE)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VLOOKUP(DO821,$A$879:$F$2700,6,FALSE)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VLOOKUP(DX821,$A$879:$F$2700,6,FALSE)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VLOOKUP(EG821,$A$879:$F$2700,6,FALSE)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VLOOKUP(EP821,$A$879:$F$2700,6,FALSE)</f>
        <v>646</v>
      </c>
      <c r="ET821" s="179" t="s">
        <v>61</v>
      </c>
      <c r="EU821" s="10">
        <f>ES821*1.5*ER821</f>
        <v>969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VLOOKUP(EY821,$A$879:$F$2700,6,FALSE)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VLOOKUP(FH821,$A$879:$F$2700,6,FALSE)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VLOOKUP(FQ821,$A$879:$F$2700,6,FALSE)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VLOOKUP(FZ821,$A$879:$F$2700,6,FALSE)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VLOOKUP(GI821,$A$879:$F$2700,6,FALSE)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VLOOKUP(GR821,$A$879:$F$2700,6,FALSE)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VLOOKUP(HA821,$A$879:$F$2700,6,FALSE)</f>
        <v>167</v>
      </c>
      <c r="HE821" s="179" t="s">
        <v>61</v>
      </c>
      <c r="HF821" s="10">
        <f>HD821*1.5*HC821</f>
        <v>250.5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VLOOKUP(HJ821,$A$879:$F$2700,6,FALSE)</f>
        <v>459</v>
      </c>
      <c r="HN821" s="179" t="s">
        <v>61</v>
      </c>
      <c r="HO821" s="10">
        <f>HM821*1.5*HL821</f>
        <v>688.5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VLOOKUP(HS821,$A$879:$F$2700,6,FALSE)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VLOOKUP(IB821,$A$879:$F$2700,6,FALSE)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VLOOKUP(IK821,$A$879:$F$2700,6,FALSE)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VLOOKUP(IT821,$A$879:$F$2700,6,FALSE)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VLOOKUP(JC821,$A$879:$F$2700,6,FALSE)</f>
        <v>646</v>
      </c>
      <c r="JG821" s="179" t="s">
        <v>61</v>
      </c>
      <c r="JH821" s="10">
        <f>JF821*1.5*JE821</f>
        <v>969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VLOOKUP(JL821,$A$879:$F$2700,6,FALSE)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VLOOKUP(JU821,$A$879:$F$2700,6,FALSE)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VLOOKUP(KD821,$A$879:$F$2700,6,FALSE)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VLOOKUP(KM821,$A$879:$F$2700,6,FALSE)</f>
        <v>459</v>
      </c>
      <c r="KQ821" s="179" t="s">
        <v>61</v>
      </c>
      <c r="KR821" s="10">
        <f>KP821*1.5*KO821</f>
        <v>688.5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VLOOKUP(KV821,$A$879:$F$2700,6,FALSE)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VLOOKUP(LE821,$A$879:$F$2700,6,FALSE)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VLOOKUP(LN821,$A$879:$F$2700,6,FALSE)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VLOOKUP(LW821,$A$879:$F$2700,6,FALSE)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VLOOKUP(MF821,$A$879:$F$2700,6,FALSE)</f>
        <v>167</v>
      </c>
      <c r="MJ821" s="179" t="s">
        <v>61</v>
      </c>
      <c r="MK821" s="10">
        <f>MI821*1.5*MH821</f>
        <v>250.5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VLOOKUP(MO821,$A$879:$F$2700,6,FALSE)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VLOOKUP(MX821,$A$879:$F$2700,6,FALSE)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VLOOKUP(NG821,$A$879:$F$2700,6,FALSE)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VLOOKUP(NP821,$A$879:$F$2700,6,FALSE)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VLOOKUP(NY821,$A$879:$F$2700,6,FALSE)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VLOOKUP(OH821,$A$879:$F$2700,6,FALSE)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VLOOKUP(OQ821,$A$879:$F$2700,6,FALSE)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VLOOKUP(OZ821,$A$879:$F$2700,6,FALSE)</f>
        <v>459</v>
      </c>
      <c r="PD821" s="179" t="s">
        <v>61</v>
      </c>
      <c r="PE821" s="10">
        <f>PC821*1.5*PB821</f>
        <v>1032.75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VLOOKUP(PI821,$A$879:$F$2700,6,FALSE)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VLOOKUP(PR821,$A$879:$F$2700,6,FALSE)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VLOOKUP(QA821,$A$879:$F$2700,6,FALSE)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VLOOKUP(QJ821,$A$879:$F$2700,6,FALSE)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VLOOKUP(QS821,$A$879:$F$2700,6,FALSE)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VLOOKUP(RB821,$A$879:$F$2700,6,FALSE)</f>
        <v>216</v>
      </c>
      <c r="RF821" s="179" t="s">
        <v>61</v>
      </c>
      <c r="RG821" s="10">
        <f>RE821*1.5*RD821</f>
        <v>324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VLOOKUP(RK821,$A$879:$F$2700,6,FALSE)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VLOOKUP(RT821,$A$879:$F$2700,6,FALSE)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VLOOKUP(SC821,$A$879:$F$2700,6,FALSE)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VLOOKUP(SL821,$A$879:$F$2700,6,FALSE)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VLOOKUP(SU821,$A$879:$F$2700,6,FALSE)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VLOOKUP(TD821,$A$879:$F$2700,6,FALSE)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VLOOKUP(TM821,$A$879:$F$2700,6,FALSE)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VLOOKUP(TV821,$A$879:$F$2700,6,FALSE)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VLOOKUP(UE821,$A$879:$F$2700,6,FALSE)</f>
        <v>113</v>
      </c>
      <c r="UI821" s="179" t="s">
        <v>61</v>
      </c>
      <c r="UJ821" s="10">
        <f>UH821*1.5*UG821</f>
        <v>169.5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VLOOKUP(UN821,$A$879:$F$2700,6,FALSE)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VLOOKUP(UW821,$A$879:$F$2700,6,FALSE)</f>
        <v>113</v>
      </c>
      <c r="VA821" s="179" t="s">
        <v>61</v>
      </c>
      <c r="VB821" s="10">
        <f>UZ821*1.5*UY821</f>
        <v>169.5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VLOOKUP(VF821,$A$879:$F$2700,6,FALSE)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VLOOKUP(VO821,$A$879:$F$2700,6,FALSE)</f>
        <v>396</v>
      </c>
      <c r="VS821" s="179" t="s">
        <v>61</v>
      </c>
      <c r="VT821" s="10">
        <f>VR821*1.5*VQ821</f>
        <v>594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VLOOKUP(VX821,$A$879:$F$2700,6,FALSE)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VLOOKUP(WG821,$A$879:$F$2700,6,FALSE)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VLOOKUP(WP821,$A$879:$F$2700,6,FALSE)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VLOOKUP(WY821,$A$879:$F$2700,6,FALSE)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VLOOKUP(XH821,$A$879:$F$2700,6,FALSE)</f>
        <v>113</v>
      </c>
      <c r="XL821" s="179" t="s">
        <v>61</v>
      </c>
      <c r="XM821" s="10">
        <f>XK821*1.5*XJ821</f>
        <v>169.5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VLOOKUP(XQ821,$A$879:$F$2700,6,FALSE)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VLOOKUP(XZ821,$A$879:$F$2700,6,FALSE)</f>
        <v>646</v>
      </c>
      <c r="YD821" s="179" t="s">
        <v>61</v>
      </c>
      <c r="YE821" s="10">
        <f>YC821*1.5*YB821</f>
        <v>969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VLOOKUP(YI821,$A$879:$F$2700,6,FALSE)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VLOOKUP(YR821,$A$879:$F$2700,6,FALSE)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VLOOKUP(ZA821,$A$879:$F$2700,6,FALSE)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VLOOKUP(ZJ821,$A$879:$F$2700,6,FALSE)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VLOOKUP(ZS821,$A$879:$F$2700,6,FALSE)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VLOOKUP(AAB821,$A$879:$F$2700,6,FALSE)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VLOOKUP(AAK821,$A$879:$F$2700,6,FALSE)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VLOOKUP(AAT821,$A$879:$F$2700,6,FALSE)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VLOOKUP(ABC821,$A$879:$F$2700,6,FALSE)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VLOOKUP(ABL821,$A$879:$F$2700,6,FALSE)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VLOOKUP(ABU821,$A$879:$F$2700,6,FALSE)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VLOOKUP(ACD821,$A$879:$F$2700,6,FALSE)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VLOOKUP(ACM821,$A$879:$F$2700,6,FALSE)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VLOOKUP(ACV821,$A$879:$F$2700,6,FALSE)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VLOOKUP(ADE821,$A$879:$F$2700,6,FALSE)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VLOOKUP(ADN821,$A$879:$F$2700,6,FALSE)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VLOOKUP(ADW821,$A$879:$F$2700,6,FALSE)</f>
        <v>216</v>
      </c>
      <c r="AEA821" s="179" t="s">
        <v>61</v>
      </c>
      <c r="AEB821" s="10">
        <f>ADZ821*1.5*ADY821</f>
        <v>324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VLOOKUP(AEF821,$A$879:$F$2700,6,FALSE)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VLOOKUP(AEO821,$A$879:$F$2700,6,FALSE)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VLOOKUP(AEX821,$A$879:$F$2700,6,FALSE)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VLOOKUP(AFG821,$A$879:$F$2700,6,FALSE)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VLOOKUP(AFP821,$A$879:$F$2700,6,FALSE)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VLOOKUP(AFY821,$A$879:$F$2700,6,FALSE)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VLOOKUP(AGH821,$A$879:$F$2700,6,FALSE)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VLOOKUP(AGQ821,$A$879:$F$2700,6,FALSE)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VLOOKUP(AGZ821,$A$879:$F$2700,6,FALSE)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VLOOKUP(AHI821,$A$879:$F$2700,6,FALSE)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VLOOKUP(AHR821,$A$879:$F$2700,6,FALSE)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VLOOKUP(AIA821,$A$879:$F$2700,6,FALSE)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VLOOKUP(AIJ821,$A$879:$F$2700,6,FALSE)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VLOOKUP(AIS821,$A$879:$F$2700,6,FALSE)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VLOOKUP(AJB821,$A$879:$F$2700,6,FALSE)</f>
        <v>113</v>
      </c>
      <c r="AJF821" s="179" t="s">
        <v>61</v>
      </c>
      <c r="AJG821" s="10">
        <f>AJE821*1.5*AJD821</f>
        <v>169.5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VLOOKUP(AJK821,$A$879:$F$2700,6,FALSE)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VLOOKUP(AJT821,$A$879:$F$2700,6,FALSE)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VLOOKUP(AKC821,$A$879:$F$2700,6,FALSE)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VLOOKUP(AKL821,$A$879:$F$2700,6,FALSE)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VLOOKUP(AKU821,$A$879:$F$2700,6,FALSE)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VLOOKUP(ALD821,$A$879:$F$2700,6,FALSE)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VLOOKUP(ALM821,$A$879:$F$2700,6,FALSE)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VLOOKUP(ALV821,$A$879:$F$2700,6,FALSE)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VLOOKUP(AME821,$A$879:$F$2700,6,FALSE)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VLOOKUP(AMN821,$A$879:$F$2700,6,FALSE)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VLOOKUP(AMW821,$A$879:$F$2700,6,FALSE)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VLOOKUP(ANF821,$A$879:$F$2700,6,FALSE)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VLOOKUP(ANO821,$A$879:$F$2700,6,FALSE)</f>
        <v>320</v>
      </c>
      <c r="ANS821" s="179" t="s">
        <v>61</v>
      </c>
      <c r="ANT821" s="10">
        <f>ANR821*1.5*ANQ821</f>
        <v>480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VLOOKUP(ANX821,$A$879:$F$2700,6,FALSE)</f>
        <v>216</v>
      </c>
      <c r="AOB821" s="179" t="s">
        <v>61</v>
      </c>
      <c r="AOC821" s="10">
        <f>AOA821*1.5*ANZ821</f>
        <v>324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VLOOKUP(AOG821,$A$879:$F$2700,6,FALSE)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VLOOKUP(AOP821,$A$879:$F$2700,6,FALSE)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VLOOKUP(AOY821,$A$879:$F$2700,6,FALSE)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VLOOKUP(APH821,$A$879:$F$2700,6,FALSE)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VLOOKUP(APQ821,$A$879:$F$2700,6,FALSE)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VLOOKUP(APZ821,$A$879:$F$2700,6,FALSE)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VLOOKUP(AQI821,$A$879:$F$2700,6,FALSE)</f>
        <v>216</v>
      </c>
      <c r="AQM821" s="179" t="s">
        <v>61</v>
      </c>
      <c r="AQN821" s="10">
        <f>AQL821*1.5*AQK821</f>
        <v>324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VLOOKUP(AQR821,$A$879:$F$2700,6,FALSE)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VLOOKUP(ARA821,$A$879:$F$2700,6,FALSE)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VLOOKUP(ARJ821,$A$879:$F$2700,6,FALSE)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VLOOKUP(ARS821,$A$879:$F$2700,6,FALSE)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VLOOKUP(ASB821,$A$879:$F$2700,6,FALSE)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VLOOKUP(ASK821,$A$879:$F$2700,6,FALSE)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VLOOKUP(AST821,$A$879:$F$2700,6,FALSE)</f>
        <v>216</v>
      </c>
      <c r="ASX821" s="179" t="s">
        <v>61</v>
      </c>
      <c r="ASY821" s="10">
        <f>ASW821*1.5*ASV821</f>
        <v>324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VLOOKUP(ATC821,$A$879:$F$2700,6,FALSE)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VLOOKUP(ATL821,$A$879:$F$2700,6,FALSE)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VLOOKUP(ATU821,$A$879:$F$2700,6,FALSE)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VLOOKUP(AUD821,$A$879:$F$2700,6,FALSE)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VLOOKUP(AUM821,$A$879:$F$2700,6,FALSE)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VLOOKUP(AUV821,$A$879:$F$2700,6,FALSE)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VLOOKUP(AVE821,$A$879:$F$2700,6,FALSE)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VLOOKUP(AVN821,$A$879:$F$2700,6,FALSE)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VLOOKUP(AVW821,$A$879:$F$2700,6,FALSE)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VLOOKUP(AWF821,$A$879:$F$2700,6,FALSE)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VLOOKUP(AWO821,$A$879:$F$2700,6,FALSE)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VLOOKUP(AWX821,$A$879:$F$2700,6,FALSE)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VLOOKUP(AXG821,$A$879:$F$2700,6,FALSE)</f>
        <v>216</v>
      </c>
      <c r="AXK821" s="179" t="s">
        <v>61</v>
      </c>
      <c r="AXL821" s="10">
        <f>AXJ821*1.5*AXI821</f>
        <v>324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VLOOKUP(AXP821,$A$879:$F$2700,6,FALSE)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VLOOKUP(AXY821,$A$879:$F$2700,6,FALSE)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VLOOKUP(AYH821,$A$879:$F$2700,6,FALSE)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VLOOKUP(AYQ821,$A$879:$F$2700,6,FALSE)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VLOOKUP(AYZ821,$A$879:$F$2700,6,FALSE)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VLOOKUP(AZI821,$A$879:$F$2700,6,FALSE)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VLOOKUP(AZR821,$A$879:$F$2700,6,FALSE)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VLOOKUP(BAA821,$A$879:$F$2700,6,FALSE)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VLOOKUP(BAJ821,$A$879:$F$2700,6,FALSE)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VLOOKUP(BAS821,$A$879:$F$2700,6,FALSE)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VLOOKUP(BBB821,$A$879:$F$2700,6,FALSE)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VLOOKUP(BBK821,$A$879:$F$2700,6,FALSE)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VLOOKUP(BBT821,$A$879:$F$2700,6,FALSE)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VLOOKUP(BCC821,$A$879:$F$2700,6,FALSE)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VLOOKUP(BCL821,$A$879:$F$2700,6,FALSE)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VLOOKUP(BCU821,$A$879:$F$2700,6,FALSE)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VLOOKUP(BDD821,$A$879:$F$2700,6,FALSE)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VLOOKUP(BDM821,$A$879:$F$2700,6,FALSE)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VLOOKUP(BDV821,$A$879:$F$2700,6,FALSE)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VLOOKUP(BEE821,$A$879:$F$2700,6,FALSE)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VLOOKUP(BEN821,$A$879:$F$2700,6,FALSE)</f>
        <v>216</v>
      </c>
      <c r="BER821" s="179" t="s">
        <v>61</v>
      </c>
      <c r="BES821" s="10">
        <f>BEQ821*1.5*BEP821</f>
        <v>324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VLOOKUP(BEW821,$A$879:$F$2700,6,FALSE)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VLOOKUP(BFF821,$A$879:$F$2700,6,FALSE)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VLOOKUP(BFO821,$A$879:$F$2700,6,FALSE)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VLOOKUP(BFX821,$A$879:$F$2700,6,FALSE)</f>
        <v>646</v>
      </c>
      <c r="BGB821" s="179" t="s">
        <v>61</v>
      </c>
      <c r="BGC821" s="10">
        <f>BGA821*1.5*BFZ821</f>
        <v>969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VLOOKUP(BGG821,$A$879:$F$2700,6,FALSE)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VLOOKUP(BGP821,$A$879:$F$2700,6,FALSE)</f>
        <v>113</v>
      </c>
      <c r="BGT821" s="179" t="s">
        <v>61</v>
      </c>
      <c r="BGU821" s="10">
        <f>BGS821*1.5*BGR821</f>
        <v>169.5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VLOOKUP(BGY821,$A$879:$F$2700,6,FALSE)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VLOOKUP(B822,$A$879:$F$2700,6,FALSE)</f>
        <v>459</v>
      </c>
      <c r="F822" s="179" t="s">
        <v>63</v>
      </c>
      <c r="G822" s="10">
        <f>E822*1.4</f>
        <v>642.59999999999991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VLOOKUP(K822,$A$879:$F$2700,6,FALSE)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VLOOKUP(T822,$A$879:$F$2700,6,FALSE)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VLOOKUP(AC822,$A$879:$F$2700,6,FALSE)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VLOOKUP(AL822,$A$879:$F$2700,6,FALSE)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VLOOKUP(AU822,$A$879:$F$2700,6,FALSE)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VLOOKUP(BD822,$A$879:$F$2700,6,FALSE)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VLOOKUP(BM822,$A$879:$F$2700,6,FALSE)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VLOOKUP(BV822,$A$879:$F$2700,6,FALSE)</f>
        <v>646</v>
      </c>
      <c r="BZ822" s="179" t="s">
        <v>63</v>
      </c>
      <c r="CA822" s="10">
        <f>BY822*1.4</f>
        <v>904.4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VLOOKUP(CE822,$A$879:$F$2700,6,FALSE)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VLOOKUP(CN822,$A$879:$F$2700,6,FALSE)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VLOOKUP(CW822,$A$879:$F$2700,6,FALSE)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VLOOKUP(DF822,$A$879:$F$2700,6,FALSE)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VLOOKUP(DO822,$A$879:$F$2700,6,FALSE)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VLOOKUP(DX822,$A$879:$F$2700,6,FALSE)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VLOOKUP(EG822,$A$879:$F$2700,6,FALSE)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VLOOKUP(EP822,$A$879:$F$2700,6,FALSE)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VLOOKUP(EY822,$A$879:$F$2700,6,FALSE)</f>
        <v>459</v>
      </c>
      <c r="FC822" s="179" t="s">
        <v>63</v>
      </c>
      <c r="FD822" s="10">
        <f>FB822*1.4</f>
        <v>642.59999999999991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VLOOKUP(FH822,$A$879:$F$2700,6,FALSE)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VLOOKUP(FQ822,$A$879:$F$2700,6,FALSE)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VLOOKUP(FZ822,$A$879:$F$2700,6,FALSE)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VLOOKUP(GI822,$A$879:$F$2700,6,FALSE)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VLOOKUP(GR822,$A$879:$F$2700,6,FALSE)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VLOOKUP(HA822,$A$879:$F$2700,6,FALSE)</f>
        <v>646</v>
      </c>
      <c r="HE822" s="179" t="s">
        <v>63</v>
      </c>
      <c r="HF822" s="10">
        <f>HD822*1.4</f>
        <v>904.4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VLOOKUP(HJ822,$A$879:$F$2700,6,FALSE)</f>
        <v>646</v>
      </c>
      <c r="HN822" s="179" t="s">
        <v>63</v>
      </c>
      <c r="HO822" s="10">
        <f>HM822*1.4</f>
        <v>904.4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VLOOKUP(HS822,$A$879:$F$2700,6,FALSE)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VLOOKUP(IB822,$A$879:$F$2700,6,FALSE)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VLOOKUP(IK822,$A$879:$F$2700,6,FALSE)</f>
        <v>216</v>
      </c>
      <c r="IO822" s="179" t="s">
        <v>63</v>
      </c>
      <c r="IP822" s="10">
        <f>IN822*1.4</f>
        <v>302.39999999999998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VLOOKUP(IT822,$A$879:$F$2700,6,FALSE)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VLOOKUP(JC822,$A$879:$F$2700,6,FALSE)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VLOOKUP(JL822,$A$879:$F$2700,6,FALSE)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VLOOKUP(JU822,$A$879:$F$2700,6,FALSE)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VLOOKUP(KD822,$A$879:$F$2700,6,FALSE)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VLOOKUP(KM822,$A$879:$F$2700,6,FALSE)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VLOOKUP(KV822,$A$879:$F$2700,6,FALSE)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VLOOKUP(LE822,$A$879:$F$2700,6,FALSE)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VLOOKUP(LN822,$A$879:$F$2700,6,FALSE)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VLOOKUP(LW822,$A$879:$F$2700,6,FALSE)</f>
        <v>216</v>
      </c>
      <c r="MA822" s="179" t="s">
        <v>63</v>
      </c>
      <c r="MB822" s="10">
        <f>LZ822*1.4</f>
        <v>302.39999999999998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VLOOKUP(MF822,$A$879:$F$2700,6,FALSE)</f>
        <v>646</v>
      </c>
      <c r="MJ822" s="179" t="s">
        <v>63</v>
      </c>
      <c r="MK822" s="10">
        <f>MI822*1.4</f>
        <v>904.4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VLOOKUP(MO822,$A$879:$F$2700,6,FALSE)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VLOOKUP(MX822,$A$879:$F$2700,6,FALSE)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VLOOKUP(NG822,$A$879:$F$2700,6,FALSE)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VLOOKUP(NP822,$A$879:$F$2700,6,FALSE)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VLOOKUP(NY822,$A$879:$F$2700,6,FALSE)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VLOOKUP(OH822,$A$879:$F$2700,6,FALSE)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VLOOKUP(OQ822,$A$879:$F$2700,6,FALSE)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VLOOKUP(OZ822,$A$879:$F$2700,6,FALSE)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VLOOKUP(PI822,$A$879:$F$2700,6,FALSE)</f>
        <v>646</v>
      </c>
      <c r="PM822" s="179" t="s">
        <v>63</v>
      </c>
      <c r="PN822" s="10">
        <f>PL822*1.4</f>
        <v>904.4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VLOOKUP(PR822,$A$879:$F$2700,6,FALSE)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VLOOKUP(QA822,$A$879:$F$2700,6,FALSE)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VLOOKUP(QJ822,$A$879:$F$2700,6,FALSE)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VLOOKUP(QS822,$A$879:$F$2700,6,FALSE)</f>
        <v>646</v>
      </c>
      <c r="QW822" s="179" t="s">
        <v>63</v>
      </c>
      <c r="QX822" s="10">
        <f>QV822*1.4</f>
        <v>904.4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VLOOKUP(RB822,$A$879:$F$2700,6,FALSE)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VLOOKUP(RK822,$A$879:$F$2700,6,FALSE)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VLOOKUP(RT822,$A$879:$F$2700,6,FALSE)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VLOOKUP(SC822,$A$879:$F$2700,6,FALSE)</f>
        <v>216</v>
      </c>
      <c r="SG822" s="179" t="s">
        <v>63</v>
      </c>
      <c r="SH822" s="10">
        <f>SF822*1.4</f>
        <v>302.39999999999998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VLOOKUP(SL822,$A$879:$F$2700,6,FALSE)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VLOOKUP(SU822,$A$879:$F$2700,6,FALSE)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VLOOKUP(TD822,$A$879:$F$2700,6,FALSE)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VLOOKUP(TM822,$A$879:$F$2700,6,FALSE)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VLOOKUP(TV822,$A$879:$F$2700,6,FALSE)</f>
        <v>216</v>
      </c>
      <c r="TZ822" s="179" t="s">
        <v>63</v>
      </c>
      <c r="UA822" s="10">
        <f>TY822*1.4</f>
        <v>302.39999999999998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VLOOKUP(UE822,$A$879:$F$2700,6,FALSE)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VLOOKUP(UN822,$A$879:$F$2700,6,FALSE)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VLOOKUP(UW822,$A$879:$F$2700,6,FALSE)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VLOOKUP(VF822,$A$879:$F$2700,6,FALSE)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VLOOKUP(VO822,$A$879:$F$2700,6,FALSE)</f>
        <v>216</v>
      </c>
      <c r="VS822" s="179" t="s">
        <v>63</v>
      </c>
      <c r="VT822" s="10">
        <f>VR822*1.4</f>
        <v>302.39999999999998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VLOOKUP(VX822,$A$879:$F$2700,6,FALSE)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VLOOKUP(WG822,$A$879:$F$2700,6,FALSE)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VLOOKUP(WP822,$A$879:$F$2700,6,FALSE)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VLOOKUP(WY822,$A$879:$F$2700,6,FALSE)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VLOOKUP(XH822,$A$879:$F$2700,6,FALSE)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VLOOKUP(XQ822,$A$879:$F$2700,6,FALSE)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VLOOKUP(XZ822,$A$879:$F$2700,6,FALSE)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VLOOKUP(YI822,$A$879:$F$2700,6,FALSE)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VLOOKUP(YR822,$A$879:$F$2700,6,FALSE)</f>
        <v>167</v>
      </c>
      <c r="YV822" s="179" t="s">
        <v>63</v>
      </c>
      <c r="YW822" s="10">
        <f>YU822*1.4</f>
        <v>233.79999999999998</v>
      </c>
      <c r="YY822" s="239"/>
      <c r="YZ822" s="179" t="s">
        <v>86</v>
      </c>
      <c r="ZA822" s="360" t="s">
        <v>455</v>
      </c>
      <c r="ZC822" s="180"/>
      <c r="ZD822" s="180">
        <f>VLOOKUP(ZA822,$A$879:$F$2700,6,FALSE)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VLOOKUP(ZJ822,$A$879:$F$2700,6,FALSE)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VLOOKUP(ZS822,$A$879:$F$2700,6,FALSE)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VLOOKUP(AAB822,$A$879:$F$2700,6,FALSE)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VLOOKUP(AAK822,$A$879:$F$2700,6,FALSE)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VLOOKUP(AAT822,$A$879:$F$2700,6,FALSE)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VLOOKUP(ABC822,$A$879:$F$2700,6,FALSE)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VLOOKUP(ABL822,$A$879:$F$2700,6,FALSE)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VLOOKUP(ABU822,$A$879:$F$2700,6,FALSE)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VLOOKUP(ACD822,$A$879:$F$2700,6,FALSE)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VLOOKUP(ACM822,$A$879:$F$2700,6,FALSE)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VLOOKUP(ACV822,$A$879:$F$2700,6,FALSE)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VLOOKUP(ADE822,$A$879:$F$2700,6,FALSE)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VLOOKUP(ADN822,$A$879:$F$2700,6,FALSE)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VLOOKUP(ADW822,$A$879:$F$2700,6,FALSE)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VLOOKUP(AEF822,$A$879:$F$2700,6,FALSE)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VLOOKUP(AEO822,$A$879:$F$2700,6,FALSE)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VLOOKUP(AEX822,$A$879:$F$2700,6,FALSE)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VLOOKUP(AFG822,$A$879:$F$2700,6,FALSE)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VLOOKUP(AFP822,$A$879:$F$2700,6,FALSE)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VLOOKUP(AFY822,$A$879:$F$2700,6,FALSE)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VLOOKUP(AGH822,$A$879:$F$2700,6,FALSE)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VLOOKUP(AGQ822,$A$879:$F$2700,6,FALSE)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VLOOKUP(AGZ822,$A$879:$F$2700,6,FALSE)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VLOOKUP(AHI822,$A$879:$F$2700,6,FALSE)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VLOOKUP(AHR822,$A$879:$F$2700,6,FALSE)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VLOOKUP(AIA822,$A$879:$F$2700,6,FALSE)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VLOOKUP(AIJ822,$A$879:$F$2700,6,FALSE)</f>
        <v>216</v>
      </c>
      <c r="AIN822" s="179" t="s">
        <v>63</v>
      </c>
      <c r="AIO822" s="10">
        <f>AIM822*1.4</f>
        <v>302.39999999999998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VLOOKUP(AIS822,$A$879:$F$2700,6,FALSE)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VLOOKUP(AJB822,$A$879:$F$2700,6,FALSE)</f>
        <v>646</v>
      </c>
      <c r="AJF822" s="179" t="s">
        <v>63</v>
      </c>
      <c r="AJG822" s="10">
        <f>AJE822*1.4</f>
        <v>904.4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VLOOKUP(AJK822,$A$879:$F$2700,6,FALSE)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VLOOKUP(AJT822,$A$879:$F$2700,6,FALSE)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VLOOKUP(AKC822,$A$879:$F$2700,6,FALSE)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VLOOKUP(AKL822,$A$879:$F$2700,6,FALSE)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VLOOKUP(AKU822,$A$879:$F$2700,6,FALSE)</f>
        <v>646</v>
      </c>
      <c r="AKY822" s="179" t="s">
        <v>63</v>
      </c>
      <c r="AKZ822" s="10">
        <f>AKX822*1.4</f>
        <v>904.4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VLOOKUP(ALD822,$A$879:$F$2700,6,FALSE)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VLOOKUP(ALM822,$A$879:$F$2700,6,FALSE)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VLOOKUP(ALV822,$A$879:$F$2700,6,FALSE)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VLOOKUP(AME822,$A$879:$F$2700,6,FALSE)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VLOOKUP(AMN822,$A$879:$F$2700,6,FALSE)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VLOOKUP(AMW822,$A$879:$F$2700,6,FALSE)</f>
        <v>216</v>
      </c>
      <c r="ANA822" s="179" t="s">
        <v>63</v>
      </c>
      <c r="ANB822" s="10">
        <f>AMZ822*1.4</f>
        <v>302.39999999999998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VLOOKUP(ANF822,$A$879:$F$2700,6,FALSE)</f>
        <v>646</v>
      </c>
      <c r="ANJ822" s="179" t="s">
        <v>63</v>
      </c>
      <c r="ANK822" s="10">
        <f>ANI822*1.4</f>
        <v>904.4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VLOOKUP(ANO822,$A$879:$F$2700,6,FALSE)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VLOOKUP(ANX822,$A$879:$F$2700,6,FALSE)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VLOOKUP(AOG822,$A$879:$F$2700,6,FALSE)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VLOOKUP(AOP822,$A$879:$F$2700,6,FALSE)</f>
        <v>646</v>
      </c>
      <c r="AOT822" s="179" t="s">
        <v>63</v>
      </c>
      <c r="AOU822" s="10">
        <f>AOS822*1.4</f>
        <v>904.4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VLOOKUP(AOY822,$A$879:$F$2700,6,FALSE)</f>
        <v>646</v>
      </c>
      <c r="APC822" s="179" t="s">
        <v>63</v>
      </c>
      <c r="APD822" s="10">
        <f>APB822*1.4</f>
        <v>904.4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VLOOKUP(APH822,$A$879:$F$2700,6,FALSE)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VLOOKUP(APQ822,$A$879:$F$2700,6,FALSE)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VLOOKUP(APZ822,$A$879:$F$2700,6,FALSE)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VLOOKUP(AQI822,$A$879:$F$2700,6,FALSE)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VLOOKUP(AQR822,$A$879:$F$2700,6,FALSE)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VLOOKUP(ARA822,$A$879:$F$2700,6,FALSE)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VLOOKUP(ARJ822,$A$879:$F$2700,6,FALSE)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VLOOKUP(ARS822,$A$879:$F$2700,6,FALSE)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VLOOKUP(ASB822,$A$879:$F$2700,6,FALSE)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VLOOKUP(ASK822,$A$879:$F$2700,6,FALSE)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VLOOKUP(AST822,$A$879:$F$2700,6,FALSE)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VLOOKUP(ATC822,$A$879:$F$2700,6,FALSE)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VLOOKUP(ATL822,$A$879:$F$2700,6,FALSE)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VLOOKUP(ATU822,$A$879:$F$2700,6,FALSE)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VLOOKUP(AUD822,$A$879:$F$2700,6,FALSE)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VLOOKUP(AUM822,$A$879:$F$2700,6,FALSE)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VLOOKUP(AUV822,$A$879:$F$2700,6,FALSE)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VLOOKUP(AVE822,$A$879:$F$2700,6,FALSE)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VLOOKUP(AVN822,$A$879:$F$2700,6,FALSE)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VLOOKUP(AVW822,$A$879:$F$2700,6,FALSE)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VLOOKUP(AWF822,$A$879:$F$2700,6,FALSE)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VLOOKUP(AWO822,$A$879:$F$2700,6,FALSE)</f>
        <v>646</v>
      </c>
      <c r="AWS822" s="179" t="s">
        <v>63</v>
      </c>
      <c r="AWT822" s="10">
        <f>AWR822*1.4</f>
        <v>904.4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VLOOKUP(AWX822,$A$879:$F$2700,6,FALSE)</f>
        <v>646</v>
      </c>
      <c r="AXB822" s="179" t="s">
        <v>63</v>
      </c>
      <c r="AXC822" s="10">
        <f>AXA822*1.4</f>
        <v>904.4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VLOOKUP(AXG822,$A$879:$F$2700,6,FALSE)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VLOOKUP(AXP822,$A$879:$F$2700,6,FALSE)</f>
        <v>167</v>
      </c>
      <c r="AXT822" s="179" t="s">
        <v>63</v>
      </c>
      <c r="AXU822" s="10">
        <f>AXS822*1.4</f>
        <v>233.79999999999998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VLOOKUP(AXY822,$A$879:$F$2700,6,FALSE)</f>
        <v>646</v>
      </c>
      <c r="AYC822" s="179" t="s">
        <v>63</v>
      </c>
      <c r="AYD822" s="10">
        <f>AYB822*1.4</f>
        <v>904.4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VLOOKUP(AYH822,$A$879:$F$2700,6,FALSE)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VLOOKUP(AYQ822,$A$879:$F$2700,6,FALSE)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VLOOKUP(AYZ822,$A$879:$F$2700,6,FALSE)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VLOOKUP(AZI822,$A$879:$F$2700,6,FALSE)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VLOOKUP(AZR822,$A$879:$F$2700,6,FALSE)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VLOOKUP(BAA822,$A$879:$F$2700,6,FALSE)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VLOOKUP(BAJ822,$A$879:$F$2700,6,FALSE)</f>
        <v>216</v>
      </c>
      <c r="BAN822" s="179" t="s">
        <v>63</v>
      </c>
      <c r="BAO822" s="10">
        <f>BAM822*1.4</f>
        <v>302.39999999999998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VLOOKUP(BAS822,$A$879:$F$2700,6,FALSE)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VLOOKUP(BBB822,$A$879:$F$2700,6,FALSE)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VLOOKUP(BBK822,$A$879:$F$2700,6,FALSE)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VLOOKUP(BBT822,$A$879:$F$2700,6,FALSE)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VLOOKUP(BCC822,$A$879:$F$2700,6,FALSE)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VLOOKUP(BCL822,$A$879:$F$2700,6,FALSE)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VLOOKUP(BCU822,$A$879:$F$2700,6,FALSE)</f>
        <v>216</v>
      </c>
      <c r="BCY822" s="179" t="s">
        <v>63</v>
      </c>
      <c r="BCZ822" s="10">
        <f>BCX822*1.4</f>
        <v>302.39999999999998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VLOOKUP(BDD822,$A$879:$F$2700,6,FALSE)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VLOOKUP(BDM822,$A$879:$F$2700,6,FALSE)</f>
        <v>216</v>
      </c>
      <c r="BDQ822" s="179" t="s">
        <v>63</v>
      </c>
      <c r="BDR822" s="10">
        <f>BDP822*1.4</f>
        <v>302.39999999999998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VLOOKUP(BDV822,$A$879:$F$2700,6,FALSE)</f>
        <v>169</v>
      </c>
      <c r="BDZ822" s="179" t="s">
        <v>63</v>
      </c>
      <c r="BEA822" s="10">
        <f>BDY822*1.4</f>
        <v>236.6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VLOOKUP(BEE822,$A$879:$F$2700,6,FALSE)</f>
        <v>216</v>
      </c>
      <c r="BEI822" s="179" t="s">
        <v>63</v>
      </c>
      <c r="BEJ822" s="10">
        <f>BEH822*1.4</f>
        <v>302.39999999999998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VLOOKUP(BEN822,$A$879:$F$2700,6,FALSE)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VLOOKUP(BEW822,$A$879:$F$2700,6,FALSE)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VLOOKUP(BFF822,$A$879:$F$2700,6,FALSE)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VLOOKUP(BFO822,$A$879:$F$2700,6,FALSE)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VLOOKUP(BFX822,$A$879:$F$2700,6,FALSE)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VLOOKUP(BGG822,$A$879:$F$2700,6,FALSE)</f>
        <v>396</v>
      </c>
      <c r="BGK822" s="179" t="s">
        <v>63</v>
      </c>
      <c r="BGL822" s="10">
        <f>BGJ822*1.4</f>
        <v>554.4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VLOOKUP(BGP822,$A$879:$F$2700,6,FALSE)</f>
        <v>646</v>
      </c>
      <c r="BGT822" s="179" t="s">
        <v>63</v>
      </c>
      <c r="BGU822" s="10">
        <f>BGS822*1.4</f>
        <v>904.4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VLOOKUP(BGY822,$A$879:$F$2700,6,FALSE)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VLOOKUP(B823,$A$879:$F$2700,6,FALSE)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VLOOKUP(K823,$A$879:$F$2700,6,FALSE)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VLOOKUP(T823,$A$879:$F$2700,6,FALSE)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VLOOKUP(AC823,$A$879:$F$2700,6,FALSE)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VLOOKUP(AL823,$A$879:$F$2700,6,FALSE)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VLOOKUP(AU823,$A$879:$F$2700,6,FALSE)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VLOOKUP(BD823,$A$879:$F$2700,6,FALSE)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VLOOKUP(BM823,$A$879:$F$2700,6,FALSE)</f>
        <v>459</v>
      </c>
      <c r="BQ823" s="179" t="s">
        <v>65</v>
      </c>
      <c r="BR823" s="10">
        <f>BP823*1.3</f>
        <v>596.70000000000005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VLOOKUP(BV823,$A$879:$F$2700,6,FALSE)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VLOOKUP(CE823,$A$879:$F$2700,6,FALSE)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VLOOKUP(CN823,$A$879:$F$2700,6,FALSE)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VLOOKUP(CW823,$A$879:$F$2700,6,FALSE)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VLOOKUP(DF823,$A$879:$F$2700,6,FALSE)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VLOOKUP(DO823,$A$879:$F$2700,6,FALSE)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VLOOKUP(DX823,$A$879:$F$2700,6,FALSE)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VLOOKUP(EG823,$A$879:$F$2700,6,FALSE)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VLOOKUP(EP823,$A$879:$F$2700,6,FALSE)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VLOOKUP(EY823,$A$879:$F$2700,6,FALSE)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VLOOKUP(FH823,$A$879:$F$2700,6,FALSE)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VLOOKUP(FQ823,$A$879:$F$2700,6,FALSE)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VLOOKUP(FZ823,$A$879:$F$2700,6,FALSE)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VLOOKUP(GI823,$A$879:$F$2700,6,FALSE)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VLOOKUP(GR823,$A$879:$F$2700,6,FALSE)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VLOOKUP(HA823,$A$879:$F$2700,6,FALSE)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VLOOKUP(HJ823,$A$879:$F$2700,6,FALSE)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VLOOKUP(HS823,$A$879:$F$2700,6,FALSE)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VLOOKUP(IB823,$A$879:$F$2700,6,FALSE)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VLOOKUP(IK823,$A$879:$F$2700,6,FALSE)</f>
        <v>646</v>
      </c>
      <c r="IO823" s="179" t="s">
        <v>65</v>
      </c>
      <c r="IP823" s="10">
        <f>IN823*1.3</f>
        <v>839.80000000000007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VLOOKUP(IT823,$A$879:$F$2700,6,FALSE)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VLOOKUP(JC823,$A$879:$F$2700,6,FALSE)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VLOOKUP(JL823,$A$879:$F$2700,6,FALSE)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VLOOKUP(JU823,$A$879:$F$2700,6,FALSE)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VLOOKUP(KD823,$A$879:$F$2700,6,FALSE)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VLOOKUP(KM823,$A$879:$F$2700,6,FALSE)</f>
        <v>216</v>
      </c>
      <c r="KQ823" s="179" t="s">
        <v>65</v>
      </c>
      <c r="KR823" s="10">
        <f>KP823*1.3</f>
        <v>280.8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VLOOKUP(KV823,$A$879:$F$2700,6,FALSE)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VLOOKUP(LE823,$A$879:$F$2700,6,FALSE)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VLOOKUP(LN823,$A$879:$F$2700,6,FALSE)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VLOOKUP(LW823,$A$879:$F$2700,6,FALSE)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VLOOKUP(MF823,$A$879:$F$2700,6,FALSE)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VLOOKUP(MO823,$A$879:$F$2700,6,FALSE)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VLOOKUP(MX823,$A$879:$F$2700,6,FALSE)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VLOOKUP(NG823,$A$879:$F$2700,6,FALSE)</f>
        <v>216</v>
      </c>
      <c r="NK823" s="179" t="s">
        <v>65</v>
      </c>
      <c r="NL823" s="10">
        <f>NJ823*1.3</f>
        <v>280.8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VLOOKUP(NP823,$A$879:$F$2700,6,FALSE)</f>
        <v>646</v>
      </c>
      <c r="NT823" s="179" t="s">
        <v>65</v>
      </c>
      <c r="NU823" s="10">
        <f>NS823*1.3</f>
        <v>839.80000000000007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VLOOKUP(NY823,$A$879:$F$2700,6,FALSE)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VLOOKUP(OH823,$A$879:$F$2700,6,FALSE)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VLOOKUP(OQ823,$A$879:$F$2700,6,FALSE)</f>
        <v>167</v>
      </c>
      <c r="OU823" s="179" t="s">
        <v>65</v>
      </c>
      <c r="OV823" s="10">
        <f>OT823*1.3</f>
        <v>217.1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VLOOKUP(OZ823,$A$879:$F$2700,6,FALSE)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VLOOKUP(PI823,$A$879:$F$2700,6,FALSE)</f>
        <v>216</v>
      </c>
      <c r="PM823" s="179" t="s">
        <v>65</v>
      </c>
      <c r="PN823" s="10">
        <f>PL823*1.3</f>
        <v>280.8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VLOOKUP(PR823,$A$879:$F$2700,6,FALSE)</f>
        <v>646</v>
      </c>
      <c r="PV823" s="179" t="s">
        <v>65</v>
      </c>
      <c r="PW823" s="10">
        <f>PU823*1.3</f>
        <v>839.80000000000007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VLOOKUP(QA823,$A$879:$F$2700,6,FALSE)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VLOOKUP(QJ823,$A$879:$F$2700,6,FALSE)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VLOOKUP(QS823,$A$879:$F$2700,6,FALSE)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VLOOKUP(RB823,$A$879:$F$2700,6,FALSE)</f>
        <v>113</v>
      </c>
      <c r="RF823" s="179" t="s">
        <v>65</v>
      </c>
      <c r="RG823" s="10">
        <f>RE823*1.3</f>
        <v>146.9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VLOOKUP(RK823,$A$879:$F$2700,6,FALSE)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VLOOKUP(RT823,$A$879:$F$2700,6,FALSE)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VLOOKUP(SC823,$A$879:$F$2700,6,FALSE)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VLOOKUP(SL823,$A$879:$F$2700,6,FALSE)</f>
        <v>216</v>
      </c>
      <c r="SP823" s="179" t="s">
        <v>65</v>
      </c>
      <c r="SQ823" s="10">
        <f>SO823*1.3</f>
        <v>280.8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VLOOKUP(SU823,$A$879:$F$2700,6,FALSE)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VLOOKUP(TD823,$A$879:$F$2700,6,FALSE)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VLOOKUP(TM823,$A$879:$F$2700,6,FALSE)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VLOOKUP(TV823,$A$879:$F$2700,6,FALSE)</f>
        <v>646</v>
      </c>
      <c r="TZ823" s="179" t="s">
        <v>65</v>
      </c>
      <c r="UA823" s="10">
        <f>TY823*1.3</f>
        <v>839.80000000000007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VLOOKUP(UE823,$A$879:$F$2700,6,FALSE)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VLOOKUP(UN823,$A$879:$F$2700,6,FALSE)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VLOOKUP(UW823,$A$879:$F$2700,6,FALSE)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VLOOKUP(VF823,$A$879:$F$2700,6,FALSE)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VLOOKUP(VO823,$A$879:$F$2700,6,FALSE)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VLOOKUP(VX823,$A$879:$F$2700,6,FALSE)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VLOOKUP(WG823,$A$879:$F$2700,6,FALSE)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VLOOKUP(WP823,$A$879:$F$2700,6,FALSE)</f>
        <v>216</v>
      </c>
      <c r="WT823" s="179" t="s">
        <v>65</v>
      </c>
      <c r="WU823" s="10">
        <f>WS823*1.3</f>
        <v>280.8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VLOOKUP(WY823,$A$879:$F$2700,6,FALSE)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VLOOKUP(XH823,$A$879:$F$2700,6,FALSE)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VLOOKUP(XQ823,$A$879:$F$2700,6,FALSE)</f>
        <v>646</v>
      </c>
      <c r="XU823" s="179" t="s">
        <v>65</v>
      </c>
      <c r="XV823" s="10">
        <f>XT823*1.3</f>
        <v>839.80000000000007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VLOOKUP(XZ823,$A$879:$F$2700,6,FALSE)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VLOOKUP(YI823,$A$879:$F$2700,6,FALSE)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VLOOKUP(YR823,$A$879:$F$2700,6,FALSE)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VLOOKUP(ZA823,$A$879:$F$2700,6,FALSE)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VLOOKUP(ZJ823,$A$879:$F$2700,6,FALSE)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VLOOKUP(ZS823,$A$879:$F$2700,6,FALSE)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VLOOKUP(AAB823,$A$879:$F$2700,6,FALSE)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VLOOKUP(AAK823,$A$879:$F$2700,6,FALSE)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VLOOKUP(AAT823,$A$879:$F$2700,6,FALSE)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VLOOKUP(ABC823,$A$879:$F$2700,6,FALSE)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VLOOKUP(ABL823,$A$879:$F$2700,6,FALSE)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VLOOKUP(ABU823,$A$879:$F$2700,6,FALSE)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VLOOKUP(ACD823,$A$879:$F$2700,6,FALSE)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VLOOKUP(ACM823,$A$879:$F$2700,6,FALSE)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VLOOKUP(ACV823,$A$879:$F$2700,6,FALSE)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VLOOKUP(ADE823,$A$879:$F$2700,6,FALSE)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VLOOKUP(ADN823,$A$879:$F$2700,6,FALSE)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VLOOKUP(ADW823,$A$879:$F$2700,6,FALSE)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VLOOKUP(AEF823,$A$879:$F$2700,6,FALSE)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VLOOKUP(AEO823,$A$879:$F$2700,6,FALSE)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VLOOKUP(AEX823,$A$879:$F$2700,6,FALSE)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VLOOKUP(AFG823,$A$879:$F$2700,6,FALSE)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VLOOKUP(AFP823,$A$879:$F$2700,6,FALSE)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VLOOKUP(AFY823,$A$879:$F$2700,6,FALSE)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VLOOKUP(AGH823,$A$879:$F$2700,6,FALSE)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VLOOKUP(AGQ823,$A$879:$F$2700,6,FALSE)</f>
        <v>167</v>
      </c>
      <c r="AGU823" s="179" t="s">
        <v>65</v>
      </c>
      <c r="AGV823" s="10">
        <f>AGT823*1.3</f>
        <v>217.1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VLOOKUP(AGZ823,$A$879:$F$2700,6,FALSE)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VLOOKUP(AHI823,$A$879:$F$2700,6,FALSE)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VLOOKUP(AHR823,$A$879:$F$2700,6,FALSE)</f>
        <v>646</v>
      </c>
      <c r="AHV823" s="179" t="s">
        <v>65</v>
      </c>
      <c r="AHW823" s="10">
        <f>AHU823*1.3</f>
        <v>839.80000000000007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VLOOKUP(AIA823,$A$879:$F$2700,6,FALSE)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VLOOKUP(AIJ823,$A$879:$F$2700,6,FALSE)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VLOOKUP(AIS823,$A$879:$F$2700,6,FALSE)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VLOOKUP(AJB823,$A$879:$F$2700,6,FALSE)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VLOOKUP(AJK823,$A$879:$F$2700,6,FALSE)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VLOOKUP(AJT823,$A$879:$F$2700,6,FALSE)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VLOOKUP(AKC823,$A$879:$F$2700,6,FALSE)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VLOOKUP(AKL823,$A$879:$F$2700,6,FALSE)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VLOOKUP(AKU823,$A$879:$F$2700,6,FALSE)</f>
        <v>459</v>
      </c>
      <c r="AKY823" s="179" t="s">
        <v>65</v>
      </c>
      <c r="AKZ823" s="10">
        <f>AKX823*1.3</f>
        <v>596.70000000000005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VLOOKUP(ALD823,$A$879:$F$2700,6,FALSE)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VLOOKUP(ALM823,$A$879:$F$2700,6,FALSE)</f>
        <v>320</v>
      </c>
      <c r="ALQ823" s="179" t="s">
        <v>65</v>
      </c>
      <c r="ALR823" s="10">
        <f>ALP823*1.3</f>
        <v>416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VLOOKUP(ALV823,$A$879:$F$2700,6,FALSE)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VLOOKUP(AME823,$A$879:$F$2700,6,FALSE)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VLOOKUP(AMN823,$A$879:$F$2700,6,FALSE)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VLOOKUP(AMW823,$A$879:$F$2700,6,FALSE)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VLOOKUP(ANF823,$A$879:$F$2700,6,FALSE)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VLOOKUP(ANO823,$A$879:$F$2700,6,FALSE)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VLOOKUP(ANX823,$A$879:$F$2700,6,FALSE)</f>
        <v>646</v>
      </c>
      <c r="AOB823" s="179" t="s">
        <v>65</v>
      </c>
      <c r="AOC823" s="10">
        <f>AOA823*1.3</f>
        <v>839.80000000000007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VLOOKUP(AOG823,$A$879:$F$2700,6,FALSE)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VLOOKUP(AOP823,$A$879:$F$2700,6,FALSE)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VLOOKUP(AOY823,$A$879:$F$2700,6,FALSE)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VLOOKUP(APH823,$A$879:$F$2700,6,FALSE)</f>
        <v>459</v>
      </c>
      <c r="APL823" s="179" t="s">
        <v>65</v>
      </c>
      <c r="APM823" s="10">
        <f>APK823*1.3</f>
        <v>596.70000000000005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VLOOKUP(APQ823,$A$879:$F$2700,6,FALSE)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VLOOKUP(APZ823,$A$879:$F$2700,6,FALSE)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VLOOKUP(AQI823,$A$879:$F$2700,6,FALSE)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VLOOKUP(AQR823,$A$879:$F$2700,6,FALSE)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VLOOKUP(ARA823,$A$879:$F$2700,6,FALSE)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VLOOKUP(ARJ823,$A$879:$F$2700,6,FALSE)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VLOOKUP(ARS823,$A$879:$F$2700,6,FALSE)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VLOOKUP(ASB823,$A$879:$F$2700,6,FALSE)</f>
        <v>396</v>
      </c>
      <c r="ASF823" s="179" t="s">
        <v>65</v>
      </c>
      <c r="ASG823" s="10">
        <f>ASE823*1.3</f>
        <v>514.80000000000007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VLOOKUP(ASK823,$A$879:$F$2700,6,FALSE)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VLOOKUP(AST823,$A$879:$F$2700,6,FALSE)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VLOOKUP(ATC823,$A$879:$F$2700,6,FALSE)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VLOOKUP(ATL823,$A$879:$F$2700,6,FALSE)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VLOOKUP(ATU823,$A$879:$F$2700,6,FALSE)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VLOOKUP(AUD823,$A$879:$F$2700,6,FALSE)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VLOOKUP(AUM823,$A$879:$F$2700,6,FALSE)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VLOOKUP(AUV823,$A$879:$F$2700,6,FALSE)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VLOOKUP(AVE823,$A$879:$F$2700,6,FALSE)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VLOOKUP(AVN823,$A$879:$F$2700,6,FALSE)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VLOOKUP(AVW823,$A$879:$F$2700,6,FALSE)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VLOOKUP(AWF823,$A$879:$F$2700,6,FALSE)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VLOOKUP(AWO823,$A$879:$F$2700,6,FALSE)</f>
        <v>459</v>
      </c>
      <c r="AWS823" s="179" t="s">
        <v>65</v>
      </c>
      <c r="AWT823" s="10">
        <f>AWR823*1.3</f>
        <v>596.70000000000005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VLOOKUP(AWX823,$A$879:$F$2700,6,FALSE)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VLOOKUP(AXG823,$A$879:$F$2700,6,FALSE)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VLOOKUP(AXP823,$A$879:$F$2700,6,FALSE)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VLOOKUP(AXY823,$A$879:$F$2700,6,FALSE)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VLOOKUP(AYH823,$A$879:$F$2700,6,FALSE)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VLOOKUP(AYQ823,$A$879:$F$2700,6,FALSE)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VLOOKUP(AYZ823,$A$879:$F$2700,6,FALSE)</f>
        <v>459</v>
      </c>
      <c r="AZD823" s="179" t="s">
        <v>65</v>
      </c>
      <c r="AZE823" s="10">
        <f>AZC823*1.3</f>
        <v>596.70000000000005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VLOOKUP(AZI823,$A$879:$F$2700,6,FALSE)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VLOOKUP(AZR823,$A$879:$F$2700,6,FALSE)</f>
        <v>169</v>
      </c>
      <c r="AZV823" s="179" t="s">
        <v>65</v>
      </c>
      <c r="AZW823" s="10">
        <f>AZU823*1.3</f>
        <v>219.70000000000002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VLOOKUP(BAA823,$A$879:$F$2700,6,FALSE)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VLOOKUP(BAJ823,$A$879:$F$2700,6,FALSE)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VLOOKUP(BAS823,$A$879:$F$2700,6,FALSE)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VLOOKUP(BBB823,$A$879:$F$2700,6,FALSE)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VLOOKUP(BBK823,$A$879:$F$2700,6,FALSE)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VLOOKUP(BBT823,$A$879:$F$2700,6,FALSE)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VLOOKUP(BCC823,$A$879:$F$2700,6,FALSE)</f>
        <v>320</v>
      </c>
      <c r="BCG823" s="179" t="s">
        <v>65</v>
      </c>
      <c r="BCH823" s="10">
        <f>BCF823*1.3</f>
        <v>416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VLOOKUP(BCL823,$A$879:$F$2700,6,FALSE)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VLOOKUP(BCU823,$A$879:$F$2700,6,FALSE)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VLOOKUP(BDD823,$A$879:$F$2700,6,FALSE)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VLOOKUP(BDM823,$A$879:$F$2700,6,FALSE)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VLOOKUP(BDV823,$A$879:$F$2700,6,FALSE)</f>
        <v>216</v>
      </c>
      <c r="BDZ823" s="179" t="s">
        <v>65</v>
      </c>
      <c r="BEA823" s="10">
        <f>BDY823*1.3</f>
        <v>280.8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VLOOKUP(BEE823,$A$879:$F$2700,6,FALSE)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VLOOKUP(BEN823,$A$879:$F$2700,6,FALSE)</f>
        <v>646</v>
      </c>
      <c r="BER823" s="179" t="s">
        <v>65</v>
      </c>
      <c r="BES823" s="10">
        <f>BEQ823*1.3</f>
        <v>839.80000000000007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VLOOKUP(BEW823,$A$879:$F$2700,6,FALSE)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VLOOKUP(BFF823,$A$879:$F$2700,6,FALSE)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VLOOKUP(BFO823,$A$879:$F$2700,6,FALSE)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VLOOKUP(BFX823,$A$879:$F$2700,6,FALSE)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VLOOKUP(BGG823,$A$879:$F$2700,6,FALSE)</f>
        <v>646</v>
      </c>
      <c r="BGK823" s="179" t="s">
        <v>65</v>
      </c>
      <c r="BGL823" s="10">
        <f>BGJ823*1.3</f>
        <v>839.80000000000007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VLOOKUP(BGP823,$A$879:$F$2700,6,FALSE)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VLOOKUP(BGY823,$A$879:$F$2700,6,FALSE)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VLOOKUP(B824,$A$879:$F$2700,6,FALSE)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VLOOKUP(K824,$A$879:$F$2700,6,FALSE)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VLOOKUP(T824,$A$879:$F$2700,6,FALSE)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VLOOKUP(AC824,$A$879:$F$2700,6,FALSE)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VLOOKUP(AL824,$A$879:$F$2700,6,FALSE)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VLOOKUP(AU824,$A$879:$F$2700,6,FALSE)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VLOOKUP(BD824,$A$879:$F$2700,6,FALSE)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VLOOKUP(BM824,$A$879:$F$2700,6,FALSE)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VLOOKUP(BV824,$A$879:$F$2700,6,FALSE)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VLOOKUP(CE824,$A$879:$F$2700,6,FALSE)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VLOOKUP(CN824,$A$879:$F$2700,6,FALSE)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VLOOKUP(CW824,$A$879:$F$2700,6,FALSE)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VLOOKUP(DF824,$A$879:$F$2700,6,FALSE)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VLOOKUP(DO824,$A$879:$F$2700,6,FALSE)</f>
        <v>646</v>
      </c>
      <c r="DS824" s="179" t="s">
        <v>67</v>
      </c>
      <c r="DT824" s="10">
        <f>DR824*1.2</f>
        <v>775.19999999999993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VLOOKUP(DX824,$A$879:$F$2700,6,FALSE)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VLOOKUP(EG824,$A$879:$F$2700,6,FALSE)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VLOOKUP(EP824,$A$879:$F$2700,6,FALSE)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VLOOKUP(EY824,$A$879:$F$2700,6,FALSE)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VLOOKUP(FH824,$A$879:$F$2700,6,FALSE)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VLOOKUP(FQ824,$A$879:$F$2700,6,FALSE)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VLOOKUP(FZ824,$A$879:$F$2700,6,FALSE)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VLOOKUP(GI824,$A$879:$F$2700,6,FALSE)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VLOOKUP(GR824,$A$879:$F$2700,6,FALSE)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VLOOKUP(HA824,$A$879:$F$2700,6,FALSE)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VLOOKUP(HJ824,$A$879:$F$2700,6,FALSE)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VLOOKUP(HS824,$A$879:$F$2700,6,FALSE)</f>
        <v>320</v>
      </c>
      <c r="HW824" s="179" t="s">
        <v>67</v>
      </c>
      <c r="HX824" s="10">
        <f>HV824*1.2</f>
        <v>384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VLOOKUP(IB824,$A$879:$F$2700,6,FALSE)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VLOOKUP(IK824,$A$879:$F$2700,6,FALSE)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VLOOKUP(IT824,$A$879:$F$2700,6,FALSE)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VLOOKUP(JC824,$A$879:$F$2700,6,FALSE)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VLOOKUP(JL824,$A$879:$F$2700,6,FALSE)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VLOOKUP(JU824,$A$879:$F$2700,6,FALSE)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VLOOKUP(KD824,$A$879:$F$2700,6,FALSE)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VLOOKUP(KM824,$A$879:$F$2700,6,FALSE)</f>
        <v>646</v>
      </c>
      <c r="KQ824" s="179" t="s">
        <v>67</v>
      </c>
      <c r="KR824" s="10">
        <f>KP824*1.2</f>
        <v>775.19999999999993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VLOOKUP(KV824,$A$879:$F$2700,6,FALSE)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VLOOKUP(LE824,$A$879:$F$2700,6,FALSE)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VLOOKUP(LN824,$A$879:$F$2700,6,FALSE)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VLOOKUP(LW824,$A$879:$F$2700,6,FALSE)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VLOOKUP(MF824,$A$879:$F$2700,6,FALSE)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VLOOKUP(MO824,$A$879:$F$2700,6,FALSE)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VLOOKUP(MX824,$A$879:$F$2700,6,FALSE)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VLOOKUP(NG824,$A$879:$F$2700,6,FALSE)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VLOOKUP(NP824,$A$879:$F$2700,6,FALSE)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VLOOKUP(NY824,$A$879:$F$2700,6,FALSE)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VLOOKUP(OH824,$A$879:$F$2700,6,FALSE)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VLOOKUP(OQ824,$A$879:$F$2700,6,FALSE)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VLOOKUP(OZ824,$A$879:$F$2700,6,FALSE)</f>
        <v>646</v>
      </c>
      <c r="PD824" s="179" t="s">
        <v>67</v>
      </c>
      <c r="PE824" s="10">
        <f>PC824*1.2</f>
        <v>775.19999999999993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VLOOKUP(PI824,$A$879:$F$2700,6,FALSE)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VLOOKUP(PR824,$A$879:$F$2700,6,FALSE)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VLOOKUP(QA824,$A$879:$F$2700,6,FALSE)</f>
        <v>646</v>
      </c>
      <c r="QE824" s="179" t="s">
        <v>67</v>
      </c>
      <c r="QF824" s="10">
        <f>QD824*1.2</f>
        <v>775.19999999999993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VLOOKUP(QJ824,$A$879:$F$2700,6,FALSE)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VLOOKUP(QS824,$A$879:$F$2700,6,FALSE)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VLOOKUP(RB824,$A$879:$F$2700,6,FALSE)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VLOOKUP(RK824,$A$879:$F$2700,6,FALSE)</f>
        <v>646</v>
      </c>
      <c r="RO824" s="179" t="s">
        <v>67</v>
      </c>
      <c r="RP824" s="10">
        <f>RN824*1.2</f>
        <v>775.19999999999993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VLOOKUP(RT824,$A$879:$F$2700,6,FALSE)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VLOOKUP(SC824,$A$879:$F$2700,6,FALSE)</f>
        <v>320</v>
      </c>
      <c r="SG824" s="179" t="s">
        <v>67</v>
      </c>
      <c r="SH824" s="10">
        <f>SF824*1.2</f>
        <v>384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VLOOKUP(SL824,$A$879:$F$2700,6,FALSE)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VLOOKUP(SU824,$A$879:$F$2700,6,FALSE)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VLOOKUP(TD824,$A$879:$F$2700,6,FALSE)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VLOOKUP(TM824,$A$879:$F$2700,6,FALSE)</f>
        <v>216</v>
      </c>
      <c r="TQ824" s="179" t="s">
        <v>67</v>
      </c>
      <c r="TR824" s="10">
        <f>TP824*1.2</f>
        <v>259.2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VLOOKUP(TV824,$A$879:$F$2700,6,FALSE)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VLOOKUP(UE824,$A$879:$F$2700,6,FALSE)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VLOOKUP(UN824,$A$879:$F$2700,6,FALSE)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VLOOKUP(UW824,$A$879:$F$2700,6,FALSE)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VLOOKUP(VF824,$A$879:$F$2700,6,FALSE)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VLOOKUP(VO824,$A$879:$F$2700,6,FALSE)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VLOOKUP(VX824,$A$879:$F$2700,6,FALSE)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VLOOKUP(WG824,$A$879:$F$2700,6,FALSE)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VLOOKUP(WP824,$A$879:$F$2700,6,FALSE)</f>
        <v>646</v>
      </c>
      <c r="WT824" s="179" t="s">
        <v>67</v>
      </c>
      <c r="WU824" s="10">
        <f>WS824*1.2</f>
        <v>775.19999999999993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VLOOKUP(WY824,$A$879:$F$2700,6,FALSE)</f>
        <v>646</v>
      </c>
      <c r="XC824" s="179" t="s">
        <v>67</v>
      </c>
      <c r="XD824" s="10">
        <f>XB824*1.2</f>
        <v>775.19999999999993</v>
      </c>
      <c r="XF824" s="239"/>
      <c r="XG824" s="179" t="s">
        <v>88</v>
      </c>
      <c r="XH824" s="370" t="s">
        <v>1719</v>
      </c>
      <c r="XJ824" s="180"/>
      <c r="XK824" s="180">
        <f>VLOOKUP(XH824,$A$879:$F$2700,6,FALSE)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VLOOKUP(XQ824,$A$879:$F$2700,6,FALSE)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VLOOKUP(XZ824,$A$879:$F$2700,6,FALSE)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VLOOKUP(YI824,$A$879:$F$2700,6,FALSE)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VLOOKUP(YR824,$A$879:$F$2700,6,FALSE)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VLOOKUP(ZA824,$A$879:$F$2700,6,FALSE)</f>
        <v>459</v>
      </c>
      <c r="ZE824" s="179" t="s">
        <v>67</v>
      </c>
      <c r="ZF824" s="10">
        <f>ZD824*1.2</f>
        <v>550.79999999999995</v>
      </c>
      <c r="ZH824" s="239"/>
      <c r="ZI824" s="179" t="s">
        <v>88</v>
      </c>
      <c r="ZJ824" s="360" t="s">
        <v>2554</v>
      </c>
      <c r="ZL824" s="180"/>
      <c r="ZM824" s="180">
        <f>VLOOKUP(ZJ824,$A$879:$F$2700,6,FALSE)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VLOOKUP(ZS824,$A$879:$F$2700,6,FALSE)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VLOOKUP(AAB824,$A$879:$F$2700,6,FALSE)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VLOOKUP(AAK824,$A$879:$F$2700,6,FALSE)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VLOOKUP(AAT824,$A$879:$F$2700,6,FALSE)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VLOOKUP(ABC824,$A$879:$F$2700,6,FALSE)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VLOOKUP(ABL824,$A$879:$F$2700,6,FALSE)</f>
        <v>216</v>
      </c>
      <c r="ABP824" s="179" t="s">
        <v>67</v>
      </c>
      <c r="ABQ824" s="10">
        <f>ABO824*1.2</f>
        <v>259.2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VLOOKUP(ABU824,$A$879:$F$2700,6,FALSE)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VLOOKUP(ACD824,$A$879:$F$2700,6,FALSE)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VLOOKUP(ACM824,$A$879:$F$2700,6,FALSE)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VLOOKUP(ACV824,$A$879:$F$2700,6,FALSE)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VLOOKUP(ADE824,$A$879:$F$2700,6,FALSE)</f>
        <v>169</v>
      </c>
      <c r="ADI824" s="179" t="s">
        <v>67</v>
      </c>
      <c r="ADJ824" s="10">
        <f>ADH824*1.2</f>
        <v>202.79999999999998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VLOOKUP(ADN824,$A$879:$F$2700,6,FALSE)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VLOOKUP(ADW824,$A$879:$F$2700,6,FALSE)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VLOOKUP(AEF824,$A$879:$F$2700,6,FALSE)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VLOOKUP(AEO824,$A$879:$F$2700,6,FALSE)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VLOOKUP(AEX824,$A$879:$F$2700,6,FALSE)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VLOOKUP(AFG824,$A$879:$F$2700,6,FALSE)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VLOOKUP(AFP824,$A$879:$F$2700,6,FALSE)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VLOOKUP(AFY824,$A$879:$F$2700,6,FALSE)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VLOOKUP(AGH824,$A$879:$F$2700,6,FALSE)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VLOOKUP(AGQ824,$A$879:$F$2700,6,FALSE)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VLOOKUP(AGZ824,$A$879:$F$2700,6,FALSE)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VLOOKUP(AHI824,$A$879:$F$2700,6,FALSE)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VLOOKUP(AHR824,$A$879:$F$2700,6,FALSE)</f>
        <v>459</v>
      </c>
      <c r="AHV824" s="179" t="s">
        <v>67</v>
      </c>
      <c r="AHW824" s="10">
        <f>AHU824*1.2</f>
        <v>550.79999999999995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VLOOKUP(AIA824,$A$879:$F$2700,6,FALSE)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VLOOKUP(AIJ824,$A$879:$F$2700,6,FALSE)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VLOOKUP(AIS824,$A$879:$F$2700,6,FALSE)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VLOOKUP(AJB824,$A$879:$F$2700,6,FALSE)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VLOOKUP(AJK824,$A$879:$F$2700,6,FALSE)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VLOOKUP(AJT824,$A$879:$F$2700,6,FALSE)</f>
        <v>459</v>
      </c>
      <c r="AJX824" s="179" t="s">
        <v>67</v>
      </c>
      <c r="AJY824" s="10">
        <f>AJW824*1.2</f>
        <v>550.79999999999995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VLOOKUP(AKC824,$A$879:$F$2700,6,FALSE)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VLOOKUP(AKL824,$A$879:$F$2700,6,FALSE)</f>
        <v>216</v>
      </c>
      <c r="AKP824" s="179" t="s">
        <v>67</v>
      </c>
      <c r="AKQ824" s="10">
        <f>AKO824*1.2</f>
        <v>259.2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VLOOKUP(AKU824,$A$879:$F$2700,6,FALSE)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VLOOKUP(ALD824,$A$879:$F$2700,6,FALSE)</f>
        <v>216</v>
      </c>
      <c r="ALH824" s="179" t="s">
        <v>67</v>
      </c>
      <c r="ALI824" s="10">
        <f>ALG824*1.2</f>
        <v>259.2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VLOOKUP(ALM824,$A$879:$F$2700,6,FALSE)</f>
        <v>216</v>
      </c>
      <c r="ALQ824" s="179" t="s">
        <v>67</v>
      </c>
      <c r="ALR824" s="10">
        <f>ALP824*1.2</f>
        <v>259.2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VLOOKUP(ALV824,$A$879:$F$2700,6,FALSE)</f>
        <v>396</v>
      </c>
      <c r="ALZ824" s="179" t="s">
        <v>67</v>
      </c>
      <c r="AMA824" s="10">
        <f>ALY824*1.2</f>
        <v>475.2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VLOOKUP(AME824,$A$879:$F$2700,6,FALSE)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VLOOKUP(AMN824,$A$879:$F$2700,6,FALSE)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VLOOKUP(AMW824,$A$879:$F$2700,6,FALSE)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VLOOKUP(ANF824,$A$879:$F$2700,6,FALSE)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VLOOKUP(ANO824,$A$879:$F$2700,6,FALSE)</f>
        <v>113</v>
      </c>
      <c r="ANS824" s="179" t="s">
        <v>67</v>
      </c>
      <c r="ANT824" s="10">
        <f>ANR824*1.2</f>
        <v>135.6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VLOOKUP(ANX824,$A$879:$F$2700,6,FALSE)</f>
        <v>320</v>
      </c>
      <c r="AOB824" s="179" t="s">
        <v>67</v>
      </c>
      <c r="AOC824" s="10">
        <f>AOA824*1.2</f>
        <v>384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VLOOKUP(AOG824,$A$879:$F$2700,6,FALSE)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VLOOKUP(AOP824,$A$879:$F$2700,6,FALSE)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VLOOKUP(AOY824,$A$879:$F$2700,6,FALSE)</f>
        <v>459</v>
      </c>
      <c r="APC824" s="179" t="s">
        <v>67</v>
      </c>
      <c r="APD824" s="10">
        <f>APB824*1.2</f>
        <v>550.79999999999995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VLOOKUP(APH824,$A$879:$F$2700,6,FALSE)</f>
        <v>169</v>
      </c>
      <c r="APL824" s="179" t="s">
        <v>67</v>
      </c>
      <c r="APM824" s="10">
        <f>APK824*1.2</f>
        <v>202.79999999999998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VLOOKUP(APQ824,$A$879:$F$2700,6,FALSE)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VLOOKUP(APZ824,$A$879:$F$2700,6,FALSE)</f>
        <v>216</v>
      </c>
      <c r="AQD824" s="179" t="s">
        <v>67</v>
      </c>
      <c r="AQE824" s="10">
        <f>AQC824*1.2</f>
        <v>259.2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VLOOKUP(AQI824,$A$879:$F$2700,6,FALSE)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VLOOKUP(AQR824,$A$879:$F$2700,6,FALSE)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VLOOKUP(ARA824,$A$879:$F$2700,6,FALSE)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VLOOKUP(ARJ824,$A$879:$F$2700,6,FALSE)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VLOOKUP(ARS824,$A$879:$F$2700,6,FALSE)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VLOOKUP(ASB824,$A$879:$F$2700,6,FALSE)</f>
        <v>167</v>
      </c>
      <c r="ASF824" s="179" t="s">
        <v>67</v>
      </c>
      <c r="ASG824" s="10">
        <f>ASE824*1.2</f>
        <v>200.4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VLOOKUP(ASK824,$A$879:$F$2700,6,FALSE)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VLOOKUP(AST824,$A$879:$F$2700,6,FALSE)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VLOOKUP(ATC824,$A$879:$F$2700,6,FALSE)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VLOOKUP(ATL824,$A$879:$F$2700,6,FALSE)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VLOOKUP(ATU824,$A$879:$F$2700,6,FALSE)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VLOOKUP(AUD824,$A$879:$F$2700,6,FALSE)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VLOOKUP(AUM824,$A$879:$F$2700,6,FALSE)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VLOOKUP(AUV824,$A$879:$F$2700,6,FALSE)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VLOOKUP(AVE824,$A$879:$F$2700,6,FALSE)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VLOOKUP(AVN824,$A$879:$F$2700,6,FALSE)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VLOOKUP(AVW824,$A$879:$F$2700,6,FALSE)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VLOOKUP(AWF824,$A$879:$F$2700,6,FALSE)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VLOOKUP(AWO824,$A$879:$F$2700,6,FALSE)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VLOOKUP(AWX824,$A$879:$F$2700,6,FALSE)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VLOOKUP(AXG824,$A$879:$F$2700,6,FALSE)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VLOOKUP(AXP824,$A$879:$F$2700,6,FALSE)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VLOOKUP(AXY824,$A$879:$F$2700,6,FALSE)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VLOOKUP(AYH824,$A$879:$F$2700,6,FALSE)</f>
        <v>396</v>
      </c>
      <c r="AYL824" s="179" t="s">
        <v>67</v>
      </c>
      <c r="AYM824" s="10">
        <f>AYK824*1.2</f>
        <v>475.2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VLOOKUP(AYQ824,$A$879:$F$2700,6,FALSE)</f>
        <v>459</v>
      </c>
      <c r="AYU824" s="179" t="s">
        <v>67</v>
      </c>
      <c r="AYV824" s="10">
        <f>AYT824*1.2</f>
        <v>550.79999999999995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VLOOKUP(AYZ824,$A$879:$F$2700,6,FALSE)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VLOOKUP(AZI824,$A$879:$F$2700,6,FALSE)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VLOOKUP(AZR824,$A$879:$F$2700,6,FALSE)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VLOOKUP(BAA824,$A$879:$F$2700,6,FALSE)</f>
        <v>216</v>
      </c>
      <c r="BAE824" s="179" t="s">
        <v>67</v>
      </c>
      <c r="BAF824" s="10">
        <f>BAD824*1.2</f>
        <v>259.2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VLOOKUP(BAJ824,$A$879:$F$2700,6,FALSE)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VLOOKUP(BAS824,$A$879:$F$2700,6,FALSE)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VLOOKUP(BBB824,$A$879:$F$2700,6,FALSE)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VLOOKUP(BBK824,$A$879:$F$2700,6,FALSE)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VLOOKUP(BBT824,$A$879:$F$2700,6,FALSE)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VLOOKUP(BCC824,$A$879:$F$2700,6,FALSE)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VLOOKUP(BCL824,$A$879:$F$2700,6,FALSE)</f>
        <v>459</v>
      </c>
      <c r="BCP824" s="179" t="s">
        <v>67</v>
      </c>
      <c r="BCQ824" s="10">
        <f>BCO824*1.2</f>
        <v>550.79999999999995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VLOOKUP(BCU824,$A$879:$F$2700,6,FALSE)</f>
        <v>646</v>
      </c>
      <c r="BCY824" s="179" t="s">
        <v>67</v>
      </c>
      <c r="BCZ824" s="10">
        <f>BCX824*1.2</f>
        <v>775.19999999999993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VLOOKUP(BDD824,$A$879:$F$2700,6,FALSE)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VLOOKUP(BDM824,$A$879:$F$2700,6,FALSE)</f>
        <v>646</v>
      </c>
      <c r="BDQ824" s="179" t="s">
        <v>67</v>
      </c>
      <c r="BDR824" s="10">
        <f>BDP824*1.2</f>
        <v>775.19999999999993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VLOOKUP(BDV824,$A$879:$F$2700,6,FALSE)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VLOOKUP(BEE824,$A$879:$F$2700,6,FALSE)</f>
        <v>320</v>
      </c>
      <c r="BEI824" s="179" t="s">
        <v>67</v>
      </c>
      <c r="BEJ824" s="10">
        <f>BEH824*1.2</f>
        <v>384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VLOOKUP(BEN824,$A$879:$F$2700,6,FALSE)</f>
        <v>459</v>
      </c>
      <c r="BER824" s="179" t="s">
        <v>67</v>
      </c>
      <c r="BES824" s="10">
        <f>BEQ824*1.2</f>
        <v>550.79999999999995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VLOOKUP(BEW824,$A$879:$F$2700,6,FALSE)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VLOOKUP(BFF824,$A$879:$F$2700,6,FALSE)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VLOOKUP(BFO824,$A$879:$F$2700,6,FALSE)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VLOOKUP(BFX824,$A$879:$F$2700,6,FALSE)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VLOOKUP(BGG824,$A$879:$F$2700,6,FALSE)</f>
        <v>167</v>
      </c>
      <c r="BGK824" s="179" t="s">
        <v>67</v>
      </c>
      <c r="BGL824" s="10">
        <f>BGJ824*1.2</f>
        <v>200.4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VLOOKUP(BGP824,$A$879:$F$2700,6,FALSE)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VLOOKUP(BGY824,$A$879:$F$2700,6,FALSE)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VLOOKUP(B825,$A$879:$F$2700,6,FALSE)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VLOOKUP(K825,$A$879:$F$2700,6,FALSE)</f>
        <v>459</v>
      </c>
      <c r="O825" s="179" t="s">
        <v>69</v>
      </c>
      <c r="P825" s="10">
        <f>N825*1.1</f>
        <v>504.90000000000003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VLOOKUP(T825,$A$879:$F$2700,6,FALSE)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VLOOKUP(AC825,$A$879:$F$2700,6,FALSE)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VLOOKUP(AL825,$A$879:$F$2700,6,FALSE)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VLOOKUP(AU825,$A$879:$F$2700,6,FALSE)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VLOOKUP(BD825,$A$879:$F$2700,6,FALSE)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VLOOKUP(BM825,$A$879:$F$2700,6,FALSE)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VLOOKUP(BV825,$A$879:$F$2700,6,FALSE)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VLOOKUP(CE825,$A$879:$F$2700,6,FALSE)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VLOOKUP(CN825,$A$879:$F$2700,6,FALSE)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VLOOKUP(CW825,$A$879:$F$2700,6,FALSE)</f>
        <v>646</v>
      </c>
      <c r="DA825" s="179" t="s">
        <v>69</v>
      </c>
      <c r="DB825" s="10">
        <f>CZ825*1.1</f>
        <v>710.6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VLOOKUP(DF825,$A$879:$F$2700,6,FALSE)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VLOOKUP(DO825,$A$879:$F$2700,6,FALSE)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VLOOKUP(DX825,$A$879:$F$2700,6,FALSE)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VLOOKUP(EG825,$A$879:$F$2700,6,FALSE)</f>
        <v>113</v>
      </c>
      <c r="EK825" s="179" t="s">
        <v>69</v>
      </c>
      <c r="EL825" s="10">
        <f>EJ825*1.1</f>
        <v>124.30000000000001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VLOOKUP(EP825,$A$879:$F$2700,6,FALSE)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VLOOKUP(EY825,$A$879:$F$2700,6,FALSE)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VLOOKUP(FH825,$A$879:$F$2700,6,FALSE)</f>
        <v>459</v>
      </c>
      <c r="FL825" s="179" t="s">
        <v>69</v>
      </c>
      <c r="FM825" s="10">
        <f>FK825*1.1</f>
        <v>504.90000000000003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VLOOKUP(FQ825,$A$879:$F$2700,6,FALSE)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VLOOKUP(FZ825,$A$879:$F$2700,6,FALSE)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VLOOKUP(GI825,$A$879:$F$2700,6,FALSE)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VLOOKUP(GR825,$A$879:$F$2700,6,FALSE)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VLOOKUP(HA825,$A$879:$F$2700,6,FALSE)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VLOOKUP(HJ825,$A$879:$F$2700,6,FALSE)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VLOOKUP(HS825,$A$879:$F$2700,6,FALSE)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VLOOKUP(IB825,$A$879:$F$2700,6,FALSE)</f>
        <v>646</v>
      </c>
      <c r="IF825" s="179" t="s">
        <v>69</v>
      </c>
      <c r="IG825" s="10">
        <f>IE825*1.1</f>
        <v>710.6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VLOOKUP(IK825,$A$879:$F$2700,6,FALSE)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VLOOKUP(IT825,$A$879:$F$2700,6,FALSE)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VLOOKUP(JC825,$A$879:$F$2700,6,FALSE)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VLOOKUP(JL825,$A$879:$F$2700,6,FALSE)</f>
        <v>646</v>
      </c>
      <c r="JP825" s="179" t="s">
        <v>69</v>
      </c>
      <c r="JQ825" s="10">
        <f>JO825*1.1</f>
        <v>710.6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VLOOKUP(JU825,$A$879:$F$2700,6,FALSE)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VLOOKUP(KD825,$A$879:$F$2700,6,FALSE)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VLOOKUP(KM825,$A$879:$F$2700,6,FALSE)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VLOOKUP(KV825,$A$879:$F$2700,6,FALSE)</f>
        <v>646</v>
      </c>
      <c r="KZ825" s="179" t="s">
        <v>69</v>
      </c>
      <c r="LA825" s="10">
        <f>KY825*1.1</f>
        <v>710.6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VLOOKUP(LE825,$A$879:$F$2700,6,FALSE)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VLOOKUP(LN825,$A$879:$F$2700,6,FALSE)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VLOOKUP(LW825,$A$879:$F$2700,6,FALSE)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VLOOKUP(MF825,$A$879:$F$2700,6,FALSE)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VLOOKUP(MO825,$A$879:$F$2700,6,FALSE)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VLOOKUP(MX825,$A$879:$F$2700,6,FALSE)</f>
        <v>646</v>
      </c>
      <c r="NB825" s="179" t="s">
        <v>69</v>
      </c>
      <c r="NC825" s="10">
        <f>NA825*1.1</f>
        <v>710.6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VLOOKUP(NG825,$A$879:$F$2700,6,FALSE)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VLOOKUP(NP825,$A$879:$F$2700,6,FALSE)</f>
        <v>216</v>
      </c>
      <c r="NT825" s="179" t="s">
        <v>69</v>
      </c>
      <c r="NU825" s="10">
        <f>NS825*1.1</f>
        <v>237.60000000000002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VLOOKUP(NY825,$A$879:$F$2700,6,FALSE)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VLOOKUP(OH825,$A$879:$F$2700,6,FALSE)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VLOOKUP(OQ825,$A$879:$F$2700,6,FALSE)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VLOOKUP(OZ825,$A$879:$F$2700,6,FALSE)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VLOOKUP(PI825,$A$879:$F$2700,6,FALSE)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VLOOKUP(PR825,$A$879:$F$2700,6,FALSE)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VLOOKUP(QA825,$A$879:$F$2700,6,FALSE)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VLOOKUP(QJ825,$A$879:$F$2700,6,FALSE)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VLOOKUP(QS825,$A$879:$F$2700,6,FALSE)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VLOOKUP(RB825,$A$879:$F$2700,6,FALSE)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VLOOKUP(RK825,$A$879:$F$2700,6,FALSE)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VLOOKUP(RT825,$A$879:$F$2700,6,FALSE)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VLOOKUP(SC825,$A$879:$F$2700,6,FALSE)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VLOOKUP(SL825,$A$879:$F$2700,6,FALSE)</f>
        <v>320</v>
      </c>
      <c r="SP825" s="179" t="s">
        <v>69</v>
      </c>
      <c r="SQ825" s="10">
        <f>SO825*1.1</f>
        <v>352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VLOOKUP(SU825,$A$879:$F$2700,6,FALSE)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VLOOKUP(TD825,$A$879:$F$2700,6,FALSE)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VLOOKUP(TM825,$A$879:$F$2700,6,FALSE)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VLOOKUP(TV825,$A$879:$F$2700,6,FALSE)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VLOOKUP(UE825,$A$879:$F$2700,6,FALSE)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VLOOKUP(UN825,$A$879:$F$2700,6,FALSE)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VLOOKUP(UW825,$A$879:$F$2700,6,FALSE)</f>
        <v>216</v>
      </c>
      <c r="VA825" s="179" t="s">
        <v>69</v>
      </c>
      <c r="VB825" s="10">
        <f>UZ825*1.1</f>
        <v>237.60000000000002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VLOOKUP(VF825,$A$879:$F$2700,6,FALSE)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VLOOKUP(VO825,$A$879:$F$2700,6,FALSE)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VLOOKUP(VX825,$A$879:$F$2700,6,FALSE)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VLOOKUP(WG825,$A$879:$F$2700,6,FALSE)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VLOOKUP(WP825,$A$879:$F$2700,6,FALSE)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VLOOKUP(WY825,$A$879:$F$2700,6,FALSE)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VLOOKUP(XH825,$A$879:$F$2700,6,FALSE)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VLOOKUP(XQ825,$A$879:$F$2700,6,FALSE)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VLOOKUP(XZ825,$A$879:$F$2700,6,FALSE)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VLOOKUP(YI825,$A$879:$F$2700,6,FALSE)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VLOOKUP(YR825,$A$879:$F$2700,6,FALSE)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VLOOKUP(ZA825,$A$879:$F$2700,6,FALSE)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VLOOKUP(ZJ825,$A$879:$F$2700,6,FALSE)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VLOOKUP(ZS825,$A$879:$F$2700,6,FALSE)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VLOOKUP(AAB825,$A$879:$F$2700,6,FALSE)</f>
        <v>216</v>
      </c>
      <c r="AAF825" s="179" t="s">
        <v>69</v>
      </c>
      <c r="AAG825" s="10">
        <f>AAE825*1.1</f>
        <v>237.60000000000002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VLOOKUP(AAK825,$A$879:$F$2700,6,FALSE)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VLOOKUP(AAT825,$A$879:$F$2700,6,FALSE)</f>
        <v>216</v>
      </c>
      <c r="AAX825" s="179" t="s">
        <v>69</v>
      </c>
      <c r="AAY825" s="10">
        <f>AAW825*1.1</f>
        <v>237.60000000000002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VLOOKUP(ABC825,$A$879:$F$2700,6,FALSE)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VLOOKUP(ABL825,$A$879:$F$2700,6,FALSE)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VLOOKUP(ABU825,$A$879:$F$2700,6,FALSE)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VLOOKUP(ACD825,$A$879:$F$2700,6,FALSE)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VLOOKUP(ACM825,$A$879:$F$2700,6,FALSE)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VLOOKUP(ACV825,$A$879:$F$2700,6,FALSE)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VLOOKUP(ADE825,$A$879:$F$2700,6,FALSE)</f>
        <v>113</v>
      </c>
      <c r="ADI825" s="179" t="s">
        <v>69</v>
      </c>
      <c r="ADJ825" s="10">
        <f>ADH825*1.1</f>
        <v>124.30000000000001</v>
      </c>
      <c r="ADL825" s="239"/>
      <c r="ADM825" s="179" t="s">
        <v>89</v>
      </c>
      <c r="ADN825" s="75" t="s">
        <v>183</v>
      </c>
      <c r="ADP825" s="180"/>
      <c r="ADQ825" s="180" t="e">
        <f>VLOOKUP(ADN825,$A$879:$F$2700,6,FALSE)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VLOOKUP(ADW825,$A$879:$F$2700,6,FALSE)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VLOOKUP(AEF825,$A$879:$F$2700,6,FALSE)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VLOOKUP(AEO825,$A$879:$F$2700,6,FALSE)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VLOOKUP(AEX825,$A$879:$F$2700,6,FALSE)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VLOOKUP(AFG825,$A$879:$F$2700,6,FALSE)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VLOOKUP(AFP825,$A$879:$F$2700,6,FALSE)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VLOOKUP(AFY825,$A$879:$F$2700,6,FALSE)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VLOOKUP(AGH825,$A$879:$F$2700,6,FALSE)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VLOOKUP(AGQ825,$A$879:$F$2700,6,FALSE)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VLOOKUP(AGZ825,$A$879:$F$2700,6,FALSE)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VLOOKUP(AHI825,$A$879:$F$2700,6,FALSE)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VLOOKUP(AHR825,$A$879:$F$2700,6,FALSE)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VLOOKUP(AIA825,$A$879:$F$2700,6,FALSE)</f>
        <v>216</v>
      </c>
      <c r="AIE825" s="179" t="s">
        <v>69</v>
      </c>
      <c r="AIF825" s="10">
        <f>AID825*1.1</f>
        <v>237.60000000000002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VLOOKUP(AIJ825,$A$879:$F$2700,6,FALSE)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VLOOKUP(AIS825,$A$879:$F$2700,6,FALSE)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VLOOKUP(AJB825,$A$879:$F$2700,6,FALSE)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VLOOKUP(AJK825,$A$879:$F$2700,6,FALSE)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VLOOKUP(AJT825,$A$879:$F$2700,6,FALSE)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VLOOKUP(AKC825,$A$879:$F$2700,6,FALSE)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VLOOKUP(AKL825,$A$879:$F$2700,6,FALSE)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VLOOKUP(AKU825,$A$879:$F$2700,6,FALSE)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VLOOKUP(ALD825,$A$879:$F$2700,6,FALSE)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VLOOKUP(ALM825,$A$879:$F$2700,6,FALSE)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VLOOKUP(ALV825,$A$879:$F$2700,6,FALSE)</f>
        <v>320</v>
      </c>
      <c r="ALZ825" s="179" t="s">
        <v>69</v>
      </c>
      <c r="AMA825" s="10">
        <f>ALY825*1.1</f>
        <v>352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VLOOKUP(AME825,$A$879:$F$2700,6,FALSE)</f>
        <v>216</v>
      </c>
      <c r="AMI825" s="179" t="s">
        <v>69</v>
      </c>
      <c r="AMJ825" s="10">
        <f>AMH825*1.1</f>
        <v>237.60000000000002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VLOOKUP(AMN825,$A$879:$F$2700,6,FALSE)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VLOOKUP(AMW825,$A$879:$F$2700,6,FALSE)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VLOOKUP(ANF825,$A$879:$F$2700,6,FALSE)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VLOOKUP(ANO825,$A$879:$F$2700,6,FALSE)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VLOOKUP(ANX825,$A$879:$F$2700,6,FALSE)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VLOOKUP(AOG825,$A$879:$F$2700,6,FALSE)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VLOOKUP(AOP825,$A$879:$F$2700,6,FALSE)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VLOOKUP(AOY825,$A$879:$F$2700,6,FALSE)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VLOOKUP(APH825,$A$879:$F$2700,6,FALSE)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VLOOKUP(APQ825,$A$879:$F$2700,6,FALSE)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VLOOKUP(APZ825,$A$879:$F$2700,6,FALSE)</f>
        <v>646</v>
      </c>
      <c r="AQD825" s="179" t="s">
        <v>69</v>
      </c>
      <c r="AQE825" s="10">
        <f>AQC825*1.1</f>
        <v>710.6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VLOOKUP(AQI825,$A$879:$F$2700,6,FALSE)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VLOOKUP(AQR825,$A$879:$F$2700,6,FALSE)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VLOOKUP(ARA825,$A$879:$F$2700,6,FALSE)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VLOOKUP(ARJ825,$A$879:$F$2700,6,FALSE)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VLOOKUP(ARS825,$A$879:$F$2700,6,FALSE)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VLOOKUP(ASB825,$A$879:$F$2700,6,FALSE)</f>
        <v>320</v>
      </c>
      <c r="ASF825" s="179" t="s">
        <v>69</v>
      </c>
      <c r="ASG825" s="10">
        <f>ASE825*1.1</f>
        <v>352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VLOOKUP(ASK825,$A$879:$F$2700,6,FALSE)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VLOOKUP(AST825,$A$879:$F$2700,6,FALSE)</f>
        <v>320</v>
      </c>
      <c r="ASX825" s="179" t="s">
        <v>69</v>
      </c>
      <c r="ASY825" s="10">
        <f>ASW825*1.1</f>
        <v>352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VLOOKUP(ATC825,$A$879:$F$2700,6,FALSE)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VLOOKUP(ATL825,$A$879:$F$2700,6,FALSE)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VLOOKUP(ATU825,$A$879:$F$2700,6,FALSE)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VLOOKUP(AUD825,$A$879:$F$2700,6,FALSE)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VLOOKUP(AUM825,$A$879:$F$2700,6,FALSE)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VLOOKUP(AUV825,$A$879:$F$2700,6,FALSE)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VLOOKUP(AVE825,$A$879:$F$2700,6,FALSE)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VLOOKUP(AVN825,$A$879:$F$2700,6,FALSE)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VLOOKUP(AVW825,$A$879:$F$2700,6,FALSE)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VLOOKUP(AWF825,$A$879:$F$2700,6,FALSE)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VLOOKUP(AWO825,$A$879:$F$2700,6,FALSE)</f>
        <v>169</v>
      </c>
      <c r="AWS825" s="179" t="s">
        <v>69</v>
      </c>
      <c r="AWT825" s="10">
        <f>AWR825*1.1</f>
        <v>185.9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VLOOKUP(AWX825,$A$879:$F$2700,6,FALSE)</f>
        <v>216</v>
      </c>
      <c r="AXB825" s="179" t="s">
        <v>69</v>
      </c>
      <c r="AXC825" s="10">
        <f>AXA825*1.1</f>
        <v>237.60000000000002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VLOOKUP(AXG825,$A$879:$F$2700,6,FALSE)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VLOOKUP(AXP825,$A$879:$F$2700,6,FALSE)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VLOOKUP(AXY825,$A$879:$F$2700,6,FALSE)</f>
        <v>459</v>
      </c>
      <c r="AYC825" s="179" t="s">
        <v>69</v>
      </c>
      <c r="AYD825" s="10">
        <f>AYB825*1.1</f>
        <v>504.90000000000003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VLOOKUP(AYH825,$A$879:$F$2700,6,FALSE)</f>
        <v>113</v>
      </c>
      <c r="AYL825" s="179" t="s">
        <v>69</v>
      </c>
      <c r="AYM825" s="10">
        <f>AYK825*1.1</f>
        <v>124.30000000000001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VLOOKUP(AYQ825,$A$879:$F$2700,6,FALSE)</f>
        <v>646</v>
      </c>
      <c r="AYU825" s="179" t="s">
        <v>69</v>
      </c>
      <c r="AYV825" s="10">
        <f>AYT825*1.1</f>
        <v>710.6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VLOOKUP(AYZ825,$A$879:$F$2700,6,FALSE)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VLOOKUP(AZI825,$A$879:$F$2700,6,FALSE)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VLOOKUP(AZR825,$A$879:$F$2700,6,FALSE)</f>
        <v>459</v>
      </c>
      <c r="AZV825" s="179" t="s">
        <v>69</v>
      </c>
      <c r="AZW825" s="10">
        <f>AZU825*1.1</f>
        <v>504.90000000000003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VLOOKUP(BAA825,$A$879:$F$2700,6,FALSE)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VLOOKUP(BAJ825,$A$879:$F$2700,6,FALSE)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VLOOKUP(BAS825,$A$879:$F$2700,6,FALSE)</f>
        <v>216</v>
      </c>
      <c r="BAW825" s="179" t="s">
        <v>69</v>
      </c>
      <c r="BAX825" s="10">
        <f>BAV825*1.1</f>
        <v>237.60000000000002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VLOOKUP(BBB825,$A$879:$F$2700,6,FALSE)</f>
        <v>167</v>
      </c>
      <c r="BBF825" s="179" t="s">
        <v>69</v>
      </c>
      <c r="BBG825" s="10">
        <f>BBE825*1.1</f>
        <v>183.70000000000002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VLOOKUP(BBK825,$A$879:$F$2700,6,FALSE)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VLOOKUP(BBT825,$A$879:$F$2700,6,FALSE)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VLOOKUP(BCC825,$A$879:$F$2700,6,FALSE)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VLOOKUP(BCL825,$A$879:$F$2700,6,FALSE)</f>
        <v>646</v>
      </c>
      <c r="BCP825" s="179" t="s">
        <v>69</v>
      </c>
      <c r="BCQ825" s="10">
        <f>BCO825*1.1</f>
        <v>710.6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VLOOKUP(BCU825,$A$879:$F$2700,6,FALSE)</f>
        <v>459</v>
      </c>
      <c r="BCY825" s="179" t="s">
        <v>69</v>
      </c>
      <c r="BCZ825" s="10">
        <f>BCX825*1.1</f>
        <v>504.90000000000003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VLOOKUP(BDD825,$A$879:$F$2700,6,FALSE)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VLOOKUP(BDM825,$A$879:$F$2700,6,FALSE)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VLOOKUP(BDV825,$A$879:$F$2700,6,FALSE)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VLOOKUP(BEE825,$A$879:$F$2700,6,FALSE)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VLOOKUP(BEN825,$A$879:$F$2700,6,FALSE)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VLOOKUP(BEW825,$A$879:$F$2700,6,FALSE)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VLOOKUP(BFF825,$A$879:$F$2700,6,FALSE)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VLOOKUP(BFO825,$A$879:$F$2700,6,FALSE)</f>
        <v>459</v>
      </c>
      <c r="BFS825" s="179" t="s">
        <v>69</v>
      </c>
      <c r="BFT825" s="10">
        <f>BFR825*1.1</f>
        <v>504.90000000000003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VLOOKUP(BFX825,$A$879:$F$2700,6,FALSE)</f>
        <v>216</v>
      </c>
      <c r="BGB825" s="179" t="s">
        <v>69</v>
      </c>
      <c r="BGC825" s="10">
        <f>BGA825*1.1</f>
        <v>237.60000000000002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VLOOKUP(BGG825,$A$879:$F$2700,6,FALSE)</f>
        <v>320</v>
      </c>
      <c r="BGK825" s="179" t="s">
        <v>69</v>
      </c>
      <c r="BGL825" s="10">
        <f>BGJ825*1.1</f>
        <v>352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VLOOKUP(BGP825,$A$879:$F$2700,6,FALSE)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VLOOKUP(BGY825,$A$879:$F$2700,6,FALSE)</f>
        <v>113</v>
      </c>
      <c r="BHC825" s="179" t="s">
        <v>69</v>
      </c>
      <c r="BHD825" s="10">
        <f>BHB825*1.1</f>
        <v>124.30000000000001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2900.4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2268.4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2077.3000000000002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2650.7500000000005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2917.8999999999996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3624.7999999999997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1714.1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2609.9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3050.85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2160.8000000000002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1378.0000000000002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2894.4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1780.0000000000002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2677.1000000000004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2122.2000000000003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3004.2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2244.5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2115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2302.2999999999997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1895.6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2059.7000000000003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2831.9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2332.6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2204.5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1734.3999999999999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2780.05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2136.1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2251.9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2362.7000000000003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2412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1357.3999999999999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2142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1238.8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1677.8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1160.1000000000001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3372.1000000000004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1306.1000000000001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1915.6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1340.2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2456.7999999999997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2338.6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1535.3999999999999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2025.2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2385.7999999999997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1883.3999999999999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1038.7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1599.7999999999997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1095.75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1514.7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1387.1999999999998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1172.8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2194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3285.2000000000003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1779.8000000000002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1524.3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1618.3000000000002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2170.1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1830.5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2487.0000000000005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1991.3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1972.5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2837.2999999999997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2043.9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1412.3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2565.8000000000002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1575.9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2769.5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1990.1000000000004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2981.3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1731.3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2088.8000000000002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1217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2097.3000000000002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1025.0999999999999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2607.7000000000003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2191.2000000000003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2057.1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928.5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2460.6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2003.4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2217.6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2195.8000000000002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1654.5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2379.9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1843.7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1317.6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1210.6000000000001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1885.9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3210.2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2418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2919.2999999999997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1449.3000000000002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1814.7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2381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1825.1000000000001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2495.5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2236.1000000000004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2448.2000000000003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1930.6000000000001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VLOOKUP(B827,$A$879:$F$2700,6,FALSE)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VLOOKUP(K827,$A$879:$F$2700,6,FALSE)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VLOOKUP(T827,$A$879:$F$2700,6,FALSE)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VLOOKUP(AC827,$A$879:$F$2700,6,FALSE)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VLOOKUP(AL827,$A$879:$F$2700,6,FALSE)</f>
        <v>578</v>
      </c>
      <c r="AP827" s="179" t="s">
        <v>61</v>
      </c>
      <c r="AQ827" s="10">
        <f>AO827*1.5*AN827</f>
        <v>867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VLOOKUP(AU827,$A$879:$F$2700,6,FALSE)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VLOOKUP(BD827,$A$879:$F$2700,6,FALSE)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VLOOKUP(BM827,$A$879:$F$2700,6,FALSE)</f>
        <v>262</v>
      </c>
      <c r="BQ827" s="179" t="s">
        <v>61</v>
      </c>
      <c r="BR827" s="10">
        <f>BP827*1.5*BO827</f>
        <v>393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VLOOKUP(BV827,$A$879:$F$2700,6,FALSE)</f>
        <v>262</v>
      </c>
      <c r="BZ827" s="179" t="s">
        <v>61</v>
      </c>
      <c r="CA827" s="10">
        <f>BY827*1.5*BX827</f>
        <v>393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VLOOKUP(CE827,$A$879:$F$2700,6,FALSE)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3322</v>
      </c>
      <c r="CP827" s="248">
        <f>IF(CO827="Kopman",1.6,1)</f>
        <v>1</v>
      </c>
      <c r="CQ827" s="180">
        <f>VLOOKUP(CN827,$A$879:$F$2700,6,FALSE)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VLOOKUP(CW827,$A$879:$F$2700,6,FALSE)</f>
        <v>365</v>
      </c>
      <c r="DA827" s="179" t="s">
        <v>61</v>
      </c>
      <c r="DB827" s="10">
        <f>CZ827*1.5*CY827</f>
        <v>876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VLOOKUP(DF827,$A$879:$F$2700,6,FALSE)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VLOOKUP(DO827,$A$879:$F$2700,6,FALSE)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VLOOKUP(DX827,$A$879:$F$2700,6,FALSE)</f>
        <v>578</v>
      </c>
      <c r="EB827" s="179" t="s">
        <v>61</v>
      </c>
      <c r="EC827" s="10">
        <f>EA827*1.5*DZ827</f>
        <v>867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VLOOKUP(EG827,$A$879:$F$2700,6,FALSE)</f>
        <v>365</v>
      </c>
      <c r="EK827" s="179" t="s">
        <v>61</v>
      </c>
      <c r="EL827" s="10">
        <f>EJ827*1.5*EI827</f>
        <v>547.5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VLOOKUP(EP827,$A$879:$F$2700,6,FALSE)</f>
        <v>365</v>
      </c>
      <c r="ET827" s="179" t="s">
        <v>61</v>
      </c>
      <c r="EU827" s="10">
        <f>ES827*1.5*ER827</f>
        <v>547.5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VLOOKUP(EY827,$A$879:$F$2700,6,FALSE)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VLOOKUP(FH827,$A$879:$F$2700,6,FALSE)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VLOOKUP(FQ827,$A$879:$F$2700,6,FALSE)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VLOOKUP(FZ827,$A$879:$F$2700,6,FALSE)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VLOOKUP(GI827,$A$879:$F$2700,6,FALSE)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VLOOKUP(GR827,$A$879:$F$2700,6,FALSE)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VLOOKUP(HA827,$A$879:$F$2700,6,FALSE)</f>
        <v>254</v>
      </c>
      <c r="HE827" s="179" t="s">
        <v>61</v>
      </c>
      <c r="HF827" s="10">
        <f>HD827*1.5*HC827</f>
        <v>609.6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VLOOKUP(HJ827,$A$879:$F$2700,6,FALSE)</f>
        <v>365</v>
      </c>
      <c r="HN827" s="179" t="s">
        <v>61</v>
      </c>
      <c r="HO827" s="10">
        <f>HM827*1.5*HL827</f>
        <v>547.5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VLOOKUP(HS827,$A$879:$F$2700,6,FALSE)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VLOOKUP(IB827,$A$879:$F$2700,6,FALSE)</f>
        <v>254</v>
      </c>
      <c r="IF827" s="179" t="s">
        <v>61</v>
      </c>
      <c r="IG827" s="10">
        <f>IE827*1.5*ID827</f>
        <v>381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VLOOKUP(IK827,$A$879:$F$2700,6,FALSE)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VLOOKUP(IT827,$A$879:$F$2700,6,FALSE)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VLOOKUP(JC827,$A$879:$F$2700,6,FALSE)</f>
        <v>131</v>
      </c>
      <c r="JG827" s="179" t="s">
        <v>61</v>
      </c>
      <c r="JH827" s="10">
        <f>JF827*1.5*JE827</f>
        <v>196.5</v>
      </c>
      <c r="JI827" s="10"/>
      <c r="JJ827" s="233"/>
      <c r="JK827" s="179" t="s">
        <v>90</v>
      </c>
      <c r="JL827" s="360" t="s">
        <v>3322</v>
      </c>
      <c r="JN827" s="248">
        <f>IF(JM827="Kopman",1.6,1)</f>
        <v>1</v>
      </c>
      <c r="JO827" s="180">
        <f>VLOOKUP(JL827,$A$879:$F$2700,6,FALSE)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VLOOKUP(JU827,$A$879:$F$2700,6,FALSE)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VLOOKUP(KD827,$A$879:$F$2700,6,FALSE)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VLOOKUP(KM827,$A$879:$F$2700,6,FALSE)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VLOOKUP(KV827,$A$879:$F$2700,6,FALSE)</f>
        <v>365</v>
      </c>
      <c r="KZ827" s="179" t="s">
        <v>61</v>
      </c>
      <c r="LA827" s="10">
        <f>KY827*1.5*KX827</f>
        <v>547.5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VLOOKUP(LE827,$A$879:$F$2700,6,FALSE)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VLOOKUP(LN827,$A$879:$F$2700,6,FALSE)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VLOOKUP(LW827,$A$879:$F$2700,6,FALSE)</f>
        <v>34</v>
      </c>
      <c r="MA827" s="179" t="s">
        <v>61</v>
      </c>
      <c r="MB827" s="10">
        <f>LZ827*1.5*LY827</f>
        <v>51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VLOOKUP(MF827,$A$879:$F$2700,6,FALSE)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VLOOKUP(MO827,$A$879:$F$2700,6,FALSE)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VLOOKUP(MX827,$A$879:$F$2700,6,FALSE)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VLOOKUP(NG827,$A$879:$F$2700,6,FALSE)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VLOOKUP(NP827,$A$879:$F$2700,6,FALSE)</f>
        <v>19</v>
      </c>
      <c r="NT827" s="179" t="s">
        <v>61</v>
      </c>
      <c r="NU827" s="10">
        <f>NS827*1.5*NR827</f>
        <v>28.5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VLOOKUP(NY827,$A$879:$F$2700,6,FALSE)</f>
        <v>365</v>
      </c>
      <c r="OC827" s="179" t="s">
        <v>61</v>
      </c>
      <c r="OD827" s="10">
        <f>OB827*1.5*OA827</f>
        <v>547.5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VLOOKUP(OH827,$A$879:$F$2700,6,FALSE)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VLOOKUP(OQ827,$A$879:$F$2700,6,FALSE)</f>
        <v>38</v>
      </c>
      <c r="OU827" s="179" t="s">
        <v>61</v>
      </c>
      <c r="OV827" s="10">
        <f>OT827*1.5*OS827</f>
        <v>57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VLOOKUP(OZ827,$A$879:$F$2700,6,FALSE)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VLOOKUP(PI827,$A$879:$F$2700,6,FALSE)</f>
        <v>365</v>
      </c>
      <c r="PM827" s="179" t="s">
        <v>61</v>
      </c>
      <c r="PN827" s="10">
        <f>PL827*1.5*PK827</f>
        <v>547.5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VLOOKUP(PR827,$A$879:$F$2700,6,FALSE)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3322</v>
      </c>
      <c r="QC827" s="248">
        <f>IF(QB827="Kopman",1.6,1)</f>
        <v>1</v>
      </c>
      <c r="QD827" s="180">
        <f>VLOOKUP(QA827,$A$879:$F$2700,6,FALSE)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VLOOKUP(QJ827,$A$879:$F$2700,6,FALSE)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VLOOKUP(QS827,$A$879:$F$2700,6,FALSE)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VLOOKUP(RB827,$A$879:$F$2700,6,FALSE)</f>
        <v>218</v>
      </c>
      <c r="RF827" s="179" t="s">
        <v>61</v>
      </c>
      <c r="RG827" s="10">
        <f>RE827*1.5*RD827</f>
        <v>327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VLOOKUP(RK827,$A$879:$F$2700,6,FALSE)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VLOOKUP(RT827,$A$879:$F$2700,6,FALSE)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VLOOKUP(SC827,$A$879:$F$2700,6,FALSE)</f>
        <v>254</v>
      </c>
      <c r="SG827" s="179" t="s">
        <v>61</v>
      </c>
      <c r="SH827" s="10">
        <f>SF827*1.5*SE827</f>
        <v>381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VLOOKUP(SL827,$A$879:$F$2700,6,FALSE)</f>
        <v>383</v>
      </c>
      <c r="SP827" s="179" t="s">
        <v>61</v>
      </c>
      <c r="SQ827" s="10">
        <f>SO827*1.5*SN827</f>
        <v>919.2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VLOOKUP(SU827,$A$879:$F$2700,6,FALSE)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VLOOKUP(TD827,$A$879:$F$2700,6,FALSE)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VLOOKUP(TM827,$A$879:$F$2700,6,FALSE)</f>
        <v>194</v>
      </c>
      <c r="TQ827" s="179" t="s">
        <v>61</v>
      </c>
      <c r="TR827" s="10">
        <f>TP827*1.5*TO827</f>
        <v>291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VLOOKUP(TV827,$A$879:$F$2700,6,FALSE)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VLOOKUP(UE827,$A$879:$F$2700,6,FALSE)</f>
        <v>194</v>
      </c>
      <c r="UI827" s="179" t="s">
        <v>61</v>
      </c>
      <c r="UJ827" s="10">
        <f>UH827*1.5*UG827</f>
        <v>291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VLOOKUP(UN827,$A$879:$F$2700,6,FALSE)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VLOOKUP(UW827,$A$879:$F$2700,6,FALSE)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VLOOKUP(VF827,$A$879:$F$2700,6,FALSE)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VLOOKUP(VO827,$A$879:$F$2700,6,FALSE)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VLOOKUP(VX827,$A$879:$F$2700,6,FALSE)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VLOOKUP(WG827,$A$879:$F$2700,6,FALSE)</f>
        <v>365</v>
      </c>
      <c r="WK827" s="179" t="s">
        <v>61</v>
      </c>
      <c r="WL827" s="10">
        <f>WJ827*1.5*WI827</f>
        <v>547.5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VLOOKUP(WP827,$A$879:$F$2700,6,FALSE)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VLOOKUP(WY827,$A$879:$F$2700,6,FALSE)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VLOOKUP(XH827,$A$879:$F$2700,6,FALSE)</f>
        <v>194</v>
      </c>
      <c r="XL827" s="179" t="s">
        <v>61</v>
      </c>
      <c r="XM827" s="10">
        <f>XK827*1.5*XJ827</f>
        <v>291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VLOOKUP(XQ827,$A$879:$F$2700,6,FALSE)</f>
        <v>203</v>
      </c>
      <c r="XU827" s="179" t="s">
        <v>61</v>
      </c>
      <c r="XV827" s="10">
        <f>XT827*1.5*XS827</f>
        <v>304.5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VLOOKUP(XZ827,$A$879:$F$2700,6,FALSE)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VLOOKUP(YI827,$A$879:$F$2700,6,FALSE)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VLOOKUP(YR827,$A$879:$F$2700,6,FALSE)</f>
        <v>365</v>
      </c>
      <c r="YV827" s="179" t="s">
        <v>61</v>
      </c>
      <c r="YW827" s="10">
        <f>YU827*1.5*YT827</f>
        <v>547.5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VLOOKUP(ZA827,$A$879:$F$2700,6,FALSE)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VLOOKUP(ZJ827,$A$879:$F$2700,6,FALSE)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VLOOKUP(ZS827,$A$879:$F$2700,6,FALSE)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VLOOKUP(AAB827,$A$879:$F$2700,6,FALSE)</f>
        <v>31</v>
      </c>
      <c r="AAF827" s="179" t="s">
        <v>61</v>
      </c>
      <c r="AAG827" s="10">
        <f>AAE827*1.5*AAD827</f>
        <v>46.5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VLOOKUP(AAK827,$A$879:$F$2700,6,FALSE)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VLOOKUP(AAT827,$A$879:$F$2700,6,FALSE)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VLOOKUP(ABC827,$A$879:$F$2700,6,FALSE)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VLOOKUP(ABL827,$A$879:$F$2700,6,FALSE)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VLOOKUP(ABU827,$A$879:$F$2700,6,FALSE)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VLOOKUP(ACD827,$A$879:$F$2700,6,FALSE)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VLOOKUP(ACM827,$A$879:$F$2700,6,FALSE)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VLOOKUP(ACV827,$A$879:$F$2700,6,FALSE)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VLOOKUP(ADE827,$A$879:$F$2700,6,FALSE)</f>
        <v>31</v>
      </c>
      <c r="ADI827" s="179" t="s">
        <v>61</v>
      </c>
      <c r="ADJ827" s="10">
        <f>ADH827*1.5*ADG827</f>
        <v>46.5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VLOOKUP(ADN827,$A$879:$F$2700,6,FALSE)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VLOOKUP(ADW827,$A$879:$F$2700,6,FALSE)</f>
        <v>19</v>
      </c>
      <c r="AEA827" s="179" t="s">
        <v>61</v>
      </c>
      <c r="AEB827" s="10">
        <f>ADZ827*1.5*ADY827</f>
        <v>28.5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VLOOKUP(AEF827,$A$879:$F$2700,6,FALSE)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VLOOKUP(AEO827,$A$879:$F$2700,6,FALSE)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VLOOKUP(AEX827,$A$879:$F$2700,6,FALSE)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VLOOKUP(AFG827,$A$879:$F$2700,6,FALSE)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VLOOKUP(AFP827,$A$879:$F$2700,6,FALSE)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VLOOKUP(AFY827,$A$879:$F$2700,6,FALSE)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VLOOKUP(AGH827,$A$879:$F$2700,6,FALSE)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VLOOKUP(AGQ827,$A$879:$F$2700,6,FALSE)</f>
        <v>194</v>
      </c>
      <c r="AGU827" s="179" t="s">
        <v>61</v>
      </c>
      <c r="AGV827" s="10">
        <f>AGT827*1.5*AGS827</f>
        <v>291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VLOOKUP(AGZ827,$A$879:$F$2700,6,FALSE)</f>
        <v>19</v>
      </c>
      <c r="AHD827" s="179" t="s">
        <v>61</v>
      </c>
      <c r="AHE827" s="10">
        <f>AHC827*1.5*AHB827</f>
        <v>28.5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VLOOKUP(AHI827,$A$879:$F$2700,6,FALSE)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VLOOKUP(AHR827,$A$879:$F$2700,6,FALSE)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VLOOKUP(AIA827,$A$879:$F$2700,6,FALSE)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VLOOKUP(AIJ827,$A$879:$F$2700,6,FALSE)</f>
        <v>194</v>
      </c>
      <c r="AIN827" s="179" t="s">
        <v>61</v>
      </c>
      <c r="AIO827" s="10">
        <f>AIM827*1.5*AIL827</f>
        <v>291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VLOOKUP(AIS827,$A$879:$F$2700,6,FALSE)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VLOOKUP(AJB827,$A$879:$F$2700,6,FALSE)</f>
        <v>73</v>
      </c>
      <c r="AJF827" s="179" t="s">
        <v>61</v>
      </c>
      <c r="AJG827" s="10">
        <f>AJE827*1.5*AJD827</f>
        <v>109.5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VLOOKUP(AJK827,$A$879:$F$2700,6,FALSE)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VLOOKUP(AJT827,$A$879:$F$2700,6,FALSE)</f>
        <v>131</v>
      </c>
      <c r="AJX827" s="179" t="s">
        <v>61</v>
      </c>
      <c r="AJY827" s="10">
        <f>AJW827*1.5*AJV827</f>
        <v>196.5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VLOOKUP(AKC827,$A$879:$F$2700,6,FALSE)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VLOOKUP(AKL827,$A$879:$F$2700,6,FALSE)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VLOOKUP(AKU827,$A$879:$F$2700,6,FALSE)</f>
        <v>365</v>
      </c>
      <c r="AKY827" s="179" t="s">
        <v>61</v>
      </c>
      <c r="AKZ827" s="10">
        <f>AKX827*1.5*AKW827</f>
        <v>547.5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VLOOKUP(ALD827,$A$879:$F$2700,6,FALSE)</f>
        <v>383</v>
      </c>
      <c r="ALH827" s="179" t="s">
        <v>61</v>
      </c>
      <c r="ALI827" s="10">
        <f>ALG827*1.5*ALF827</f>
        <v>574.5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VLOOKUP(ALM827,$A$879:$F$2700,6,FALSE)</f>
        <v>578</v>
      </c>
      <c r="ALQ827" s="179" t="s">
        <v>61</v>
      </c>
      <c r="ALR827" s="10">
        <f>ALP827*1.5*ALO827</f>
        <v>1387.2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VLOOKUP(ALV827,$A$879:$F$2700,6,FALSE)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VLOOKUP(AME827,$A$879:$F$2700,6,FALSE)</f>
        <v>135</v>
      </c>
      <c r="AMI827" s="179" t="s">
        <v>61</v>
      </c>
      <c r="AMJ827" s="10">
        <f>AMH827*1.5*AMG827</f>
        <v>202.5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VLOOKUP(AMN827,$A$879:$F$2700,6,FALSE)</f>
        <v>19</v>
      </c>
      <c r="AMR827" s="179" t="s">
        <v>61</v>
      </c>
      <c r="AMS827" s="10">
        <f>AMQ827*1.5*AMP827</f>
        <v>28.5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VLOOKUP(AMW827,$A$879:$F$2700,6,FALSE)</f>
        <v>19</v>
      </c>
      <c r="ANA827" s="179" t="s">
        <v>61</v>
      </c>
      <c r="ANB827" s="10">
        <f>AMZ827*1.5*AMY827</f>
        <v>28.5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VLOOKUP(ANF827,$A$879:$F$2700,6,FALSE)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VLOOKUP(ANO827,$A$879:$F$2700,6,FALSE)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VLOOKUP(ANX827,$A$879:$F$2700,6,FALSE)</f>
        <v>194</v>
      </c>
      <c r="AOB827" s="179" t="s">
        <v>61</v>
      </c>
      <c r="AOC827" s="10">
        <f>AOA827*1.5*ANZ827</f>
        <v>291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VLOOKUP(AOG827,$A$879:$F$2700,6,FALSE)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VLOOKUP(AOP827,$A$879:$F$2700,6,FALSE)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VLOOKUP(AOY827,$A$879:$F$2700,6,FALSE)</f>
        <v>218</v>
      </c>
      <c r="APC827" s="179" t="s">
        <v>61</v>
      </c>
      <c r="APD827" s="10">
        <f>APB827*1.5*APA827</f>
        <v>327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VLOOKUP(APH827,$A$879:$F$2700,6,FALSE)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VLOOKUP(APQ827,$A$879:$F$2700,6,FALSE)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VLOOKUP(APZ827,$A$879:$F$2700,6,FALSE)</f>
        <v>19</v>
      </c>
      <c r="AQD827" s="179" t="s">
        <v>61</v>
      </c>
      <c r="AQE827" s="10">
        <f>AQC827*1.5*AQB827</f>
        <v>28.5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VLOOKUP(AQI827,$A$879:$F$2700,6,FALSE)</f>
        <v>34</v>
      </c>
      <c r="AQM827" s="179" t="s">
        <v>61</v>
      </c>
      <c r="AQN827" s="10">
        <f>AQL827*1.5*AQK827</f>
        <v>51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VLOOKUP(AQR827,$A$879:$F$2700,6,FALSE)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VLOOKUP(ARA827,$A$879:$F$2700,6,FALSE)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VLOOKUP(ARJ827,$A$879:$F$2700,6,FALSE)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VLOOKUP(ARS827,$A$879:$F$2700,6,FALSE)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VLOOKUP(ASB827,$A$879:$F$2700,6,FALSE)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VLOOKUP(ASK827,$A$879:$F$2700,6,FALSE)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VLOOKUP(AST827,$A$879:$F$2700,6,FALSE)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VLOOKUP(ATC827,$A$879:$F$2700,6,FALSE)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VLOOKUP(ATL827,$A$879:$F$2700,6,FALSE)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VLOOKUP(ATU827,$A$879:$F$2700,6,FALSE)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VLOOKUP(AUD827,$A$879:$F$2700,6,FALSE)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VLOOKUP(AUM827,$A$879:$F$2700,6,FALSE)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VLOOKUP(AUV827,$A$879:$F$2700,6,FALSE)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VLOOKUP(AVE827,$A$879:$F$2700,6,FALSE)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VLOOKUP(AVN827,$A$879:$F$2700,6,FALSE)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VLOOKUP(AVW827,$A$879:$F$2700,6,FALSE)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VLOOKUP(AWF827,$A$879:$F$2700,6,FALSE)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VLOOKUP(AWO827,$A$879:$F$2700,6,FALSE)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VLOOKUP(AWX827,$A$879:$F$2700,6,FALSE)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VLOOKUP(AXG827,$A$879:$F$2700,6,FALSE)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VLOOKUP(AXP827,$A$879:$F$2700,6,FALSE)</f>
        <v>193</v>
      </c>
      <c r="AXT827" s="179" t="s">
        <v>61</v>
      </c>
      <c r="AXU827" s="10">
        <f>AXS827*1.5*AXR827</f>
        <v>289.5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VLOOKUP(AXY827,$A$879:$F$2700,6,FALSE)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VLOOKUP(AYH827,$A$879:$F$2700,6,FALSE)</f>
        <v>203</v>
      </c>
      <c r="AYL827" s="179" t="s">
        <v>61</v>
      </c>
      <c r="AYM827" s="10">
        <f>AYK827*1.5*AYJ827</f>
        <v>304.5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VLOOKUP(AYQ827,$A$879:$F$2700,6,FALSE)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VLOOKUP(AYZ827,$A$879:$F$2700,6,FALSE)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VLOOKUP(AZI827,$A$879:$F$2700,6,FALSE)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VLOOKUP(AZR827,$A$879:$F$2700,6,FALSE)</f>
        <v>203</v>
      </c>
      <c r="AZV827" s="179" t="s">
        <v>61</v>
      </c>
      <c r="AZW827" s="10">
        <f>AZU827*1.5*AZT827</f>
        <v>304.5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VLOOKUP(BAA827,$A$879:$F$2700,6,FALSE)</f>
        <v>365</v>
      </c>
      <c r="BAE827" s="179" t="s">
        <v>61</v>
      </c>
      <c r="BAF827" s="10">
        <f>BAD827*1.5*BAC827</f>
        <v>547.5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VLOOKUP(BAJ827,$A$879:$F$2700,6,FALSE)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VLOOKUP(BAS827,$A$879:$F$2700,6,FALSE)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VLOOKUP(BBB827,$A$879:$F$2700,6,FALSE)</f>
        <v>131</v>
      </c>
      <c r="BBF827" s="179" t="s">
        <v>61</v>
      </c>
      <c r="BBG827" s="10">
        <f>BBE827*1.5*BBD827</f>
        <v>196.5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VLOOKUP(BBK827,$A$879:$F$2700,6,FALSE)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VLOOKUP(BBT827,$A$879:$F$2700,6,FALSE)</f>
        <v>578</v>
      </c>
      <c r="BBX827" s="179" t="s">
        <v>61</v>
      </c>
      <c r="BBY827" s="10">
        <f>BBW827*1.5*BBV827</f>
        <v>867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VLOOKUP(BCC827,$A$879:$F$2700,6,FALSE)</f>
        <v>365</v>
      </c>
      <c r="BCG827" s="179" t="s">
        <v>61</v>
      </c>
      <c r="BCH827" s="10">
        <f>BCF827*1.5*BCE827</f>
        <v>547.5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VLOOKUP(BCL827,$A$879:$F$2700,6,FALSE)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VLOOKUP(BCU827,$A$879:$F$2700,6,FALSE)</f>
        <v>34</v>
      </c>
      <c r="BCY827" s="179" t="s">
        <v>61</v>
      </c>
      <c r="BCZ827" s="10">
        <f>BCX827*1.5*BCW827</f>
        <v>51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VLOOKUP(BDD827,$A$879:$F$2700,6,FALSE)</f>
        <v>365</v>
      </c>
      <c r="BDH827" s="179" t="s">
        <v>61</v>
      </c>
      <c r="BDI827" s="10">
        <f>BDG827*1.5*BDF827</f>
        <v>547.5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VLOOKUP(BDM827,$A$879:$F$2700,6,FALSE)</f>
        <v>578</v>
      </c>
      <c r="BDQ827" s="179" t="s">
        <v>61</v>
      </c>
      <c r="BDR827" s="10">
        <f>BDP827*1.5*BDO827</f>
        <v>867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VLOOKUP(BDV827,$A$879:$F$2700,6,FALSE)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VLOOKUP(BEE827,$A$879:$F$2700,6,FALSE)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VLOOKUP(BEN827,$A$879:$F$2700,6,FALSE)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VLOOKUP(BEW827,$A$879:$F$2700,6,FALSE)</f>
        <v>156</v>
      </c>
      <c r="BFA827" s="179" t="s">
        <v>61</v>
      </c>
      <c r="BFB827" s="10">
        <f>BEZ827*1.5*BEY827</f>
        <v>234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VLOOKUP(BFF827,$A$879:$F$2700,6,FALSE)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VLOOKUP(BFO827,$A$879:$F$2700,6,FALSE)</f>
        <v>19</v>
      </c>
      <c r="BFS827" s="179" t="s">
        <v>61</v>
      </c>
      <c r="BFT827" s="10">
        <f>BFR827*1.5*BFQ827</f>
        <v>28.5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VLOOKUP(BFX827,$A$879:$F$2700,6,FALSE)</f>
        <v>254</v>
      </c>
      <c r="BGB827" s="179" t="s">
        <v>61</v>
      </c>
      <c r="BGC827" s="10">
        <f>BGA827*1.5*BFZ827</f>
        <v>381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VLOOKUP(BGG827,$A$879:$F$2700,6,FALSE)</f>
        <v>218</v>
      </c>
      <c r="BGK827" s="179" t="s">
        <v>61</v>
      </c>
      <c r="BGL827" s="10">
        <f>BGJ827*1.5*BGI827</f>
        <v>327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VLOOKUP(BGP827,$A$879:$F$2700,6,FALSE)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VLOOKUP(BGY827,$A$879:$F$2700,6,FALSE)</f>
        <v>383</v>
      </c>
      <c r="BHC827" s="179" t="s">
        <v>61</v>
      </c>
      <c r="BHD827" s="10">
        <f>BHB827*1.5*BHA827</f>
        <v>574.5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VLOOKUP(B828,$A$879:$F$2700,6,FALSE)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VLOOKUP(K828,$A$879:$F$2700,6,FALSE)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VLOOKUP(T828,$A$879:$F$2700,6,FALSE)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VLOOKUP(AC828,$A$879:$F$2700,6,FALSE)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VLOOKUP(AL828,$A$879:$F$2700,6,FALSE)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VLOOKUP(AU828,$A$879:$F$2700,6,FALSE)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3322</v>
      </c>
      <c r="BF828" s="180"/>
      <c r="BG828" s="180">
        <f>VLOOKUP(BD828,$A$879:$F$2700,6,FALSE)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VLOOKUP(BM828,$A$879:$F$2700,6,FALSE)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VLOOKUP(BV828,$A$879:$F$2700,6,FALSE)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VLOOKUP(CE828,$A$879:$F$2700,6,FALSE)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VLOOKUP(CN828,$A$879:$F$2700,6,FALSE)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VLOOKUP(CW828,$A$879:$F$2700,6,FALSE)</f>
        <v>131</v>
      </c>
      <c r="DA828" s="179" t="s">
        <v>63</v>
      </c>
      <c r="DB828" s="10">
        <f>CZ828*1.4</f>
        <v>183.39999999999998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VLOOKUP(DF828,$A$879:$F$2700,6,FALSE)</f>
        <v>578</v>
      </c>
      <c r="DJ828" s="179" t="s">
        <v>63</v>
      </c>
      <c r="DK828" s="10">
        <f>DI828*1.4</f>
        <v>809.19999999999993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VLOOKUP(DO828,$A$879:$F$2700,6,FALSE)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VLOOKUP(DX828,$A$879:$F$2700,6,FALSE)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3322</v>
      </c>
      <c r="EI828" s="180"/>
      <c r="EJ828" s="180">
        <f>VLOOKUP(EG828,$A$879:$F$2700,6,FALSE)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VLOOKUP(EP828,$A$879:$F$2700,6,FALSE)</f>
        <v>254</v>
      </c>
      <c r="ET828" s="179" t="s">
        <v>63</v>
      </c>
      <c r="EU828" s="10">
        <f>ES828*1.4</f>
        <v>355.59999999999997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VLOOKUP(EY828,$A$879:$F$2700,6,FALSE)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VLOOKUP(FH828,$A$879:$F$2700,6,FALSE)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VLOOKUP(FQ828,$A$879:$F$2700,6,FALSE)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VLOOKUP(FZ828,$A$879:$F$2700,6,FALSE)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VLOOKUP(GI828,$A$879:$F$2700,6,FALSE)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VLOOKUP(GR828,$A$879:$F$2700,6,FALSE)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VLOOKUP(HA828,$A$879:$F$2700,6,FALSE)</f>
        <v>218</v>
      </c>
      <c r="HE828" s="179" t="s">
        <v>63</v>
      </c>
      <c r="HF828" s="10">
        <f>HD828*1.4</f>
        <v>305.2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VLOOKUP(HJ828,$A$879:$F$2700,6,FALSE)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VLOOKUP(HS828,$A$879:$F$2700,6,FALSE)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VLOOKUP(IB828,$A$879:$F$2700,6,FALSE)</f>
        <v>19</v>
      </c>
      <c r="IF828" s="179" t="s">
        <v>63</v>
      </c>
      <c r="IG828" s="10">
        <f>IE828*1.4</f>
        <v>26.599999999999998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VLOOKUP(IK828,$A$879:$F$2700,6,FALSE)</f>
        <v>19</v>
      </c>
      <c r="IO828" s="179" t="s">
        <v>63</v>
      </c>
      <c r="IP828" s="10">
        <f>IN828*1.4</f>
        <v>26.599999999999998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VLOOKUP(IT828,$A$879:$F$2700,6,FALSE)</f>
        <v>365</v>
      </c>
      <c r="IX828" s="179" t="s">
        <v>63</v>
      </c>
      <c r="IY828" s="10">
        <f>IW828*1.4</f>
        <v>510.99999999999994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VLOOKUP(JC828,$A$879:$F$2700,6,FALSE)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VLOOKUP(JL828,$A$879:$F$2700,6,FALSE)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VLOOKUP(JU828,$A$879:$F$2700,6,FALSE)</f>
        <v>365</v>
      </c>
      <c r="JY828" s="179" t="s">
        <v>63</v>
      </c>
      <c r="JZ828" s="10">
        <f>JX828*1.4</f>
        <v>510.99999999999994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VLOOKUP(KD828,$A$879:$F$2700,6,FALSE)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VLOOKUP(KM828,$A$879:$F$2700,6,FALSE)</f>
        <v>578</v>
      </c>
      <c r="KQ828" s="179" t="s">
        <v>63</v>
      </c>
      <c r="KR828" s="10">
        <f>KP828*1.4</f>
        <v>809.19999999999993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VLOOKUP(KV828,$A$879:$F$2700,6,FALSE)</f>
        <v>38</v>
      </c>
      <c r="KZ828" s="179" t="s">
        <v>63</v>
      </c>
      <c r="LA828" s="10">
        <f>KY828*1.4</f>
        <v>53.199999999999996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VLOOKUP(LE828,$A$879:$F$2700,6,FALSE)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VLOOKUP(LN828,$A$879:$F$2700,6,FALSE)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VLOOKUP(LW828,$A$879:$F$2700,6,FALSE)</f>
        <v>38</v>
      </c>
      <c r="MA828" s="179" t="s">
        <v>63</v>
      </c>
      <c r="MB828" s="10">
        <f>LZ828*1.4</f>
        <v>53.199999999999996</v>
      </c>
      <c r="MC828" s="10"/>
      <c r="MD828" s="233"/>
      <c r="ME828" s="179" t="s">
        <v>91</v>
      </c>
      <c r="MF828" s="360" t="s">
        <v>3322</v>
      </c>
      <c r="MH828" s="180"/>
      <c r="MI828" s="180">
        <f>VLOOKUP(MF828,$A$879:$F$2700,6,FALSE)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VLOOKUP(MO828,$A$879:$F$2700,6,FALSE)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VLOOKUP(MX828,$A$879:$F$2700,6,FALSE)</f>
        <v>578</v>
      </c>
      <c r="NB828" s="179" t="s">
        <v>63</v>
      </c>
      <c r="NC828" s="10">
        <f>NA828*1.4</f>
        <v>809.19999999999993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VLOOKUP(NG828,$A$879:$F$2700,6,FALSE)</f>
        <v>19</v>
      </c>
      <c r="NK828" s="179" t="s">
        <v>63</v>
      </c>
      <c r="NL828" s="10">
        <f>NJ828*1.4</f>
        <v>26.599999999999998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VLOOKUP(NP828,$A$879:$F$2700,6,FALSE)</f>
        <v>383</v>
      </c>
      <c r="NT828" s="179" t="s">
        <v>63</v>
      </c>
      <c r="NU828" s="10">
        <f>NS828*1.4</f>
        <v>536.19999999999993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VLOOKUP(NY828,$A$879:$F$2700,6,FALSE)</f>
        <v>578</v>
      </c>
      <c r="OC828" s="179" t="s">
        <v>63</v>
      </c>
      <c r="OD828" s="10">
        <f>OB828*1.4</f>
        <v>809.19999999999993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VLOOKUP(OH828,$A$879:$F$2700,6,FALSE)</f>
        <v>203</v>
      </c>
      <c r="OL828" s="179" t="s">
        <v>63</v>
      </c>
      <c r="OM828" s="10">
        <f>OK828*1.4</f>
        <v>284.2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VLOOKUP(OQ828,$A$879:$F$2700,6,FALSE)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VLOOKUP(OZ828,$A$879:$F$2700,6,FALSE)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VLOOKUP(PI828,$A$879:$F$2700,6,FALSE)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VLOOKUP(PR828,$A$879:$F$2700,6,FALSE)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VLOOKUP(QA828,$A$879:$F$2700,6,FALSE)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VLOOKUP(QJ828,$A$879:$F$2700,6,FALSE)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VLOOKUP(QS828,$A$879:$F$2700,6,FALSE)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VLOOKUP(RB828,$A$879:$F$2700,6,FALSE)</f>
        <v>34</v>
      </c>
      <c r="RF828" s="179" t="s">
        <v>63</v>
      </c>
      <c r="RG828" s="10">
        <f>RE828*1.4</f>
        <v>47.599999999999994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VLOOKUP(RK828,$A$879:$F$2700,6,FALSE)</f>
        <v>41</v>
      </c>
      <c r="RO828" s="179" t="s">
        <v>63</v>
      </c>
      <c r="RP828" s="10">
        <f>RN828*1.4</f>
        <v>57.4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VLOOKUP(RT828,$A$879:$F$2700,6,FALSE)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VLOOKUP(SC828,$A$879:$F$2700,6,FALSE)</f>
        <v>73</v>
      </c>
      <c r="SG828" s="179" t="s">
        <v>63</v>
      </c>
      <c r="SH828" s="10">
        <f>SF828*1.4</f>
        <v>102.19999999999999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VLOOKUP(SL828,$A$879:$F$2700,6,FALSE)</f>
        <v>19</v>
      </c>
      <c r="SP828" s="179" t="s">
        <v>63</v>
      </c>
      <c r="SQ828" s="10">
        <f>SO828*1.4</f>
        <v>26.599999999999998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VLOOKUP(SU828,$A$879:$F$2700,6,FALSE)</f>
        <v>578</v>
      </c>
      <c r="SY828" s="179" t="s">
        <v>63</v>
      </c>
      <c r="SZ828" s="10">
        <f>SX828*1.4</f>
        <v>809.19999999999993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VLOOKUP(TD828,$A$879:$F$2700,6,FALSE)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VLOOKUP(TM828,$A$879:$F$2700,6,FALSE)</f>
        <v>254</v>
      </c>
      <c r="TQ828" s="179" t="s">
        <v>63</v>
      </c>
      <c r="TR828" s="10">
        <f>TP828*1.4</f>
        <v>355.59999999999997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VLOOKUP(TV828,$A$879:$F$2700,6,FALSE)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VLOOKUP(UE828,$A$879:$F$2700,6,FALSE)</f>
        <v>193</v>
      </c>
      <c r="UI828" s="179" t="s">
        <v>63</v>
      </c>
      <c r="UJ828" s="10">
        <f>UH828*1.4</f>
        <v>270.2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VLOOKUP(UN828,$A$879:$F$2700,6,FALSE)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VLOOKUP(UW828,$A$879:$F$2700,6,FALSE)</f>
        <v>194</v>
      </c>
      <c r="VA828" s="179" t="s">
        <v>63</v>
      </c>
      <c r="VB828" s="10">
        <f>UZ828*1.4</f>
        <v>271.59999999999997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VLOOKUP(VF828,$A$879:$F$2700,6,FALSE)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VLOOKUP(VO828,$A$879:$F$2700,6,FALSE)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VLOOKUP(VX828,$A$879:$F$2700,6,FALSE)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VLOOKUP(WG828,$A$879:$F$2700,6,FALSE)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VLOOKUP(WP828,$A$879:$F$2700,6,FALSE)</f>
        <v>19</v>
      </c>
      <c r="WT828" s="179" t="s">
        <v>63</v>
      </c>
      <c r="WU828" s="10">
        <f>WS828*1.4</f>
        <v>26.599999999999998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VLOOKUP(WY828,$A$879:$F$2700,6,FALSE)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VLOOKUP(XH828,$A$879:$F$2700,6,FALSE)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60" t="s">
        <v>1386</v>
      </c>
      <c r="XS828" s="180"/>
      <c r="XT828" s="180">
        <f>VLOOKUP(XQ828,$A$879:$F$2700,6,FALSE)</f>
        <v>73</v>
      </c>
      <c r="XU828" s="179" t="s">
        <v>63</v>
      </c>
      <c r="XV828" s="10">
        <f>XT828*1.4</f>
        <v>102.19999999999999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VLOOKUP(XZ828,$A$879:$F$2700,6,FALSE)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VLOOKUP(YI828,$A$879:$F$2700,6,FALSE)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VLOOKUP(YR828,$A$879:$F$2700,6,FALSE)</f>
        <v>135</v>
      </c>
      <c r="YV828" s="179" t="s">
        <v>63</v>
      </c>
      <c r="YW828" s="10">
        <f>YU828*1.4</f>
        <v>189</v>
      </c>
      <c r="YY828" s="239"/>
      <c r="YZ828" s="179" t="s">
        <v>91</v>
      </c>
      <c r="ZA828" s="360" t="s">
        <v>2630</v>
      </c>
      <c r="ZC828" s="180"/>
      <c r="ZD828" s="180">
        <f>VLOOKUP(ZA828,$A$879:$F$2700,6,FALSE)</f>
        <v>365</v>
      </c>
      <c r="ZE828" s="179" t="s">
        <v>63</v>
      </c>
      <c r="ZF828" s="10">
        <f>ZD828*1.4</f>
        <v>510.99999999999994</v>
      </c>
      <c r="ZH828" s="239"/>
      <c r="ZI828" s="179" t="s">
        <v>91</v>
      </c>
      <c r="ZJ828" s="360" t="s">
        <v>2048</v>
      </c>
      <c r="ZL828" s="180"/>
      <c r="ZM828" s="180">
        <f>VLOOKUP(ZJ828,$A$879:$F$2700,6,FALSE)</f>
        <v>254</v>
      </c>
      <c r="ZN828" s="179" t="s">
        <v>63</v>
      </c>
      <c r="ZO828" s="10">
        <f>ZM828*1.4</f>
        <v>355.59999999999997</v>
      </c>
      <c r="ZQ828" s="239"/>
      <c r="ZR828" s="179" t="s">
        <v>91</v>
      </c>
      <c r="ZS828" s="360" t="s">
        <v>422</v>
      </c>
      <c r="ZU828" s="180"/>
      <c r="ZV828" s="180">
        <f>VLOOKUP(ZS828,$A$879:$F$2700,6,FALSE)</f>
        <v>31</v>
      </c>
      <c r="ZW828" s="179" t="s">
        <v>63</v>
      </c>
      <c r="ZX828" s="10">
        <f>ZV828*1.4</f>
        <v>43.4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VLOOKUP(AAB828,$A$879:$F$2700,6,FALSE)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VLOOKUP(AAK828,$A$879:$F$2700,6,FALSE)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VLOOKUP(AAT828,$A$879:$F$2700,6,FALSE)</f>
        <v>19</v>
      </c>
      <c r="AAX828" s="179" t="s">
        <v>63</v>
      </c>
      <c r="AAY828" s="10">
        <f>AAW828*1.4</f>
        <v>26.599999999999998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VLOOKUP(ABC828,$A$879:$F$2700,6,FALSE)</f>
        <v>73</v>
      </c>
      <c r="ABG828" s="179" t="s">
        <v>63</v>
      </c>
      <c r="ABH828" s="10">
        <f>ABF828*1.4</f>
        <v>102.19999999999999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VLOOKUP(ABL828,$A$879:$F$2700,6,FALSE)</f>
        <v>156</v>
      </c>
      <c r="ABP828" s="179" t="s">
        <v>63</v>
      </c>
      <c r="ABQ828" s="10">
        <f>ABO828*1.4</f>
        <v>218.39999999999998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VLOOKUP(ABU828,$A$879:$F$2700,6,FALSE)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VLOOKUP(ACD828,$A$879:$F$2700,6,FALSE)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VLOOKUP(ACM828,$A$879:$F$2700,6,FALSE)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VLOOKUP(ACV828,$A$879:$F$2700,6,FALSE)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VLOOKUP(ADE828,$A$879:$F$2700,6,FALSE)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VLOOKUP(ADN828,$A$879:$F$2700,6,FALSE)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VLOOKUP(ADW828,$A$879:$F$2700,6,FALSE)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VLOOKUP(AEF828,$A$879:$F$2700,6,FALSE)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VLOOKUP(AEO828,$A$879:$F$2700,6,FALSE)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VLOOKUP(AEX828,$A$879:$F$2700,6,FALSE)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VLOOKUP(AFG828,$A$879:$F$2700,6,FALSE)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VLOOKUP(AFP828,$A$879:$F$2700,6,FALSE)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VLOOKUP(AFY828,$A$879:$F$2700,6,FALSE)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VLOOKUP(AGH828,$A$879:$F$2700,6,FALSE)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VLOOKUP(AGQ828,$A$879:$F$2700,6,FALSE)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VLOOKUP(AGZ828,$A$879:$F$2700,6,FALSE)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3322</v>
      </c>
      <c r="AHK828" s="180"/>
      <c r="AHL828" s="180">
        <f>VLOOKUP(AHI828,$A$879:$F$2700,6,FALSE)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VLOOKUP(AHR828,$A$879:$F$2700,6,FALSE)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3322</v>
      </c>
      <c r="AIC828" s="180"/>
      <c r="AID828" s="180">
        <f>VLOOKUP(AIA828,$A$879:$F$2700,6,FALSE)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VLOOKUP(AIJ828,$A$879:$F$2700,6,FALSE)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VLOOKUP(AIS828,$A$879:$F$2700,6,FALSE)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VLOOKUP(AJB828,$A$879:$F$2700,6,FALSE)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VLOOKUP(AJK828,$A$879:$F$2700,6,FALSE)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VLOOKUP(AJT828,$A$879:$F$2700,6,FALSE)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VLOOKUP(AKC828,$A$879:$F$2700,6,FALSE)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VLOOKUP(AKL828,$A$879:$F$2700,6,FALSE)</f>
        <v>194</v>
      </c>
      <c r="AKP828" s="179" t="s">
        <v>63</v>
      </c>
      <c r="AKQ828" s="10">
        <f>AKO828*1.4</f>
        <v>271.59999999999997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VLOOKUP(AKU828,$A$879:$F$2700,6,FALSE)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VLOOKUP(ALD828,$A$879:$F$2700,6,FALSE)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VLOOKUP(ALM828,$A$879:$F$2700,6,FALSE)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3322</v>
      </c>
      <c r="ALX828" s="180"/>
      <c r="ALY828" s="180">
        <f>VLOOKUP(ALV828,$A$879:$F$2700,6,FALSE)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VLOOKUP(AME828,$A$879:$F$2700,6,FALSE)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VLOOKUP(AMN828,$A$879:$F$2700,6,FALSE)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VLOOKUP(AMW828,$A$879:$F$2700,6,FALSE)</f>
        <v>34</v>
      </c>
      <c r="ANA828" s="179" t="s">
        <v>63</v>
      </c>
      <c r="ANB828" s="10">
        <f>AMZ828*1.4</f>
        <v>47.599999999999994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VLOOKUP(ANF828,$A$879:$F$2700,6,FALSE)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VLOOKUP(ANO828,$A$879:$F$2700,6,FALSE)</f>
        <v>365</v>
      </c>
      <c r="ANS828" s="179" t="s">
        <v>63</v>
      </c>
      <c r="ANT828" s="10">
        <f>ANR828*1.4</f>
        <v>510.99999999999994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VLOOKUP(ANX828,$A$879:$F$2700,6,FALSE)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VLOOKUP(AOG828,$A$879:$F$2700,6,FALSE)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VLOOKUP(AOP828,$A$879:$F$2700,6,FALSE)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VLOOKUP(AOY828,$A$879:$F$2700,6,FALSE)</f>
        <v>34</v>
      </c>
      <c r="APC828" s="179" t="s">
        <v>63</v>
      </c>
      <c r="APD828" s="10">
        <f>APB828*1.4</f>
        <v>47.599999999999994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VLOOKUP(APH828,$A$879:$F$2700,6,FALSE)</f>
        <v>38</v>
      </c>
      <c r="APL828" s="179" t="s">
        <v>63</v>
      </c>
      <c r="APM828" s="10">
        <f>APK828*1.4</f>
        <v>53.199999999999996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VLOOKUP(APQ828,$A$879:$F$2700,6,FALSE)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VLOOKUP(APZ828,$A$879:$F$2700,6,FALSE)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VLOOKUP(AQI828,$A$879:$F$2700,6,FALSE)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VLOOKUP(AQR828,$A$879:$F$2700,6,FALSE)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VLOOKUP(ARA828,$A$879:$F$2700,6,FALSE)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VLOOKUP(ARJ828,$A$879:$F$2700,6,FALSE)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VLOOKUP(ARS828,$A$879:$F$2700,6,FALSE)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VLOOKUP(ASB828,$A$879:$F$2700,6,FALSE)</f>
        <v>203</v>
      </c>
      <c r="ASF828" s="179" t="s">
        <v>63</v>
      </c>
      <c r="ASG828" s="10">
        <f>ASE828*1.4</f>
        <v>284.2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VLOOKUP(ASK828,$A$879:$F$2700,6,FALSE)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VLOOKUP(AST828,$A$879:$F$2700,6,FALSE)</f>
        <v>19</v>
      </c>
      <c r="ASX828" s="179" t="s">
        <v>63</v>
      </c>
      <c r="ASY828" s="10">
        <f>ASW828*1.4</f>
        <v>26.599999999999998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VLOOKUP(ATC828,$A$879:$F$2700,6,FALSE)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VLOOKUP(ATL828,$A$879:$F$2700,6,FALSE)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VLOOKUP(ATU828,$A$879:$F$2700,6,FALSE)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VLOOKUP(AUD828,$A$879:$F$2700,6,FALSE)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VLOOKUP(AUM828,$A$879:$F$2700,6,FALSE)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VLOOKUP(AUV828,$A$879:$F$2700,6,FALSE)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VLOOKUP(AVE828,$A$879:$F$2700,6,FALSE)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VLOOKUP(AVN828,$A$879:$F$2700,6,FALSE)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VLOOKUP(AVW828,$A$879:$F$2700,6,FALSE)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VLOOKUP(AWF828,$A$879:$F$2700,6,FALSE)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VLOOKUP(AWO828,$A$879:$F$2700,6,FALSE)</f>
        <v>203</v>
      </c>
      <c r="AWS828" s="179" t="s">
        <v>63</v>
      </c>
      <c r="AWT828" s="10">
        <f>AWR828*1.4</f>
        <v>284.2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VLOOKUP(AWX828,$A$879:$F$2700,6,FALSE)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VLOOKUP(AXG828,$A$879:$F$2700,6,FALSE)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VLOOKUP(AXP828,$A$879:$F$2700,6,FALSE)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VLOOKUP(AXY828,$A$879:$F$2700,6,FALSE)</f>
        <v>383</v>
      </c>
      <c r="AYC828" s="179" t="s">
        <v>63</v>
      </c>
      <c r="AYD828" s="10">
        <f>AYB828*1.4</f>
        <v>536.19999999999993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VLOOKUP(AYH828,$A$879:$F$2700,6,FALSE)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VLOOKUP(AYQ828,$A$879:$F$2700,6,FALSE)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VLOOKUP(AYZ828,$A$879:$F$2700,6,FALSE)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VLOOKUP(AZI828,$A$879:$F$2700,6,FALSE)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VLOOKUP(AZR828,$A$879:$F$2700,6,FALSE)</f>
        <v>34</v>
      </c>
      <c r="AZV828" s="179" t="s">
        <v>63</v>
      </c>
      <c r="AZW828" s="10">
        <f>AZU828*1.4</f>
        <v>47.599999999999994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VLOOKUP(BAA828,$A$879:$F$2700,6,FALSE)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VLOOKUP(BAJ828,$A$879:$F$2700,6,FALSE)</f>
        <v>19</v>
      </c>
      <c r="BAN828" s="179" t="s">
        <v>63</v>
      </c>
      <c r="BAO828" s="10">
        <f>BAM828*1.4</f>
        <v>26.599999999999998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VLOOKUP(BAS828,$A$879:$F$2700,6,FALSE)</f>
        <v>135</v>
      </c>
      <c r="BAW828" s="179" t="s">
        <v>63</v>
      </c>
      <c r="BAX828" s="10">
        <f>BAV828*1.4</f>
        <v>189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VLOOKUP(BBB828,$A$879:$F$2700,6,FALSE)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VLOOKUP(BBK828,$A$879:$F$2700,6,FALSE)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VLOOKUP(BBT828,$A$879:$F$2700,6,FALSE)</f>
        <v>203</v>
      </c>
      <c r="BBX828" s="179" t="s">
        <v>63</v>
      </c>
      <c r="BBY828" s="10">
        <f>BBW828*1.4</f>
        <v>284.2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VLOOKUP(BCC828,$A$879:$F$2700,6,FALSE)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VLOOKUP(BCL828,$A$879:$F$2700,6,FALSE)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VLOOKUP(BCU828,$A$879:$F$2700,6,FALSE)</f>
        <v>194</v>
      </c>
      <c r="BCY828" s="179" t="s">
        <v>63</v>
      </c>
      <c r="BCZ828" s="10">
        <f>BCX828*1.4</f>
        <v>271.59999999999997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VLOOKUP(BDD828,$A$879:$F$2700,6,FALSE)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VLOOKUP(BDM828,$A$879:$F$2700,6,FALSE)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VLOOKUP(BDV828,$A$879:$F$2700,6,FALSE)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VLOOKUP(BEE828,$A$879:$F$2700,6,FALSE)</f>
        <v>131</v>
      </c>
      <c r="BEI828" s="179" t="s">
        <v>63</v>
      </c>
      <c r="BEJ828" s="10">
        <f>BEH828*1.4</f>
        <v>183.39999999999998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VLOOKUP(BEN828,$A$879:$F$2700,6,FALSE)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VLOOKUP(BEW828,$A$879:$F$2700,6,FALSE)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VLOOKUP(BFF828,$A$879:$F$2700,6,FALSE)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VLOOKUP(BFO828,$A$879:$F$2700,6,FALSE)</f>
        <v>254</v>
      </c>
      <c r="BFS828" s="179" t="s">
        <v>63</v>
      </c>
      <c r="BFT828" s="10">
        <f>BFR828*1.4</f>
        <v>355.59999999999997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VLOOKUP(BFX828,$A$879:$F$2700,6,FALSE)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VLOOKUP(BGG828,$A$879:$F$2700,6,FALSE)</f>
        <v>34</v>
      </c>
      <c r="BGK828" s="179" t="s">
        <v>63</v>
      </c>
      <c r="BGL828" s="10">
        <f>BGJ828*1.4</f>
        <v>47.599999999999994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VLOOKUP(BGP828,$A$879:$F$2700,6,FALSE)</f>
        <v>578</v>
      </c>
      <c r="BGT828" s="179" t="s">
        <v>63</v>
      </c>
      <c r="BGU828" s="10">
        <f>BGS828*1.4</f>
        <v>809.19999999999993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VLOOKUP(BGY828,$A$879:$F$2700,6,FALSE)</f>
        <v>34</v>
      </c>
      <c r="BHC828" s="179" t="s">
        <v>63</v>
      </c>
      <c r="BHD828" s="10">
        <f>BHB828*1.4</f>
        <v>47.599999999999994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VLOOKUP(B829,$A$879:$F$2700,6,FALSE)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VLOOKUP(K829,$A$879:$F$2700,6,FALSE)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VLOOKUP(T829,$A$879:$F$2700,6,FALSE)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VLOOKUP(AC829,$A$879:$F$2700,6,FALSE)</f>
        <v>578</v>
      </c>
      <c r="AG829" s="179" t="s">
        <v>65</v>
      </c>
      <c r="AH829" s="10">
        <f>AF829*1.3</f>
        <v>751.4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VLOOKUP(AL829,$A$879:$F$2700,6,FALSE)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VLOOKUP(AU829,$A$879:$F$2700,6,FALSE)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VLOOKUP(BD829,$A$879:$F$2700,6,FALSE)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VLOOKUP(BM829,$A$879:$F$2700,6,FALSE)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VLOOKUP(BV829,$A$879:$F$2700,6,FALSE)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60" t="s">
        <v>3322</v>
      </c>
      <c r="CG829" s="180"/>
      <c r="CH829" s="180">
        <f>VLOOKUP(CE829,$A$879:$F$2700,6,FALSE)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VLOOKUP(CN829,$A$879:$F$2700,6,FALSE)</f>
        <v>365</v>
      </c>
      <c r="CR829" s="179" t="s">
        <v>65</v>
      </c>
      <c r="CS829" s="10">
        <f>CQ829*1.3</f>
        <v>474.5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VLOOKUP(CW829,$A$879:$F$2700,6,FALSE)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VLOOKUP(DF829,$A$879:$F$2700,6,FALSE)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VLOOKUP(DO829,$A$879:$F$2700,6,FALSE)</f>
        <v>254</v>
      </c>
      <c r="DS829" s="179" t="s">
        <v>65</v>
      </c>
      <c r="DT829" s="10">
        <f>DR829*1.3</f>
        <v>330.2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VLOOKUP(DX829,$A$879:$F$2700,6,FALSE)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VLOOKUP(EG829,$A$879:$F$2700,6,FALSE)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VLOOKUP(EP829,$A$879:$F$2700,6,FALSE)</f>
        <v>578</v>
      </c>
      <c r="ET829" s="179" t="s">
        <v>65</v>
      </c>
      <c r="EU829" s="10">
        <f>ES829*1.3</f>
        <v>751.4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VLOOKUP(EY829,$A$879:$F$2700,6,FALSE)</f>
        <v>578</v>
      </c>
      <c r="FC829" s="179" t="s">
        <v>65</v>
      </c>
      <c r="FD829" s="10">
        <f>FB829*1.3</f>
        <v>751.4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VLOOKUP(FH829,$A$879:$F$2700,6,FALSE)</f>
        <v>262</v>
      </c>
      <c r="FL829" s="179" t="s">
        <v>65</v>
      </c>
      <c r="FM829" s="10">
        <f>FK829*1.3</f>
        <v>340.6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VLOOKUP(FQ829,$A$879:$F$2700,6,FALSE)</f>
        <v>383</v>
      </c>
      <c r="FU829" s="179" t="s">
        <v>65</v>
      </c>
      <c r="FV829" s="10">
        <f>FT829*1.3</f>
        <v>497.90000000000003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VLOOKUP(FZ829,$A$879:$F$2700,6,FALSE)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3322</v>
      </c>
      <c r="GK829" s="180"/>
      <c r="GL829" s="180">
        <f>VLOOKUP(GI829,$A$879:$F$2700,6,FALSE)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VLOOKUP(GR829,$A$879:$F$2700,6,FALSE)</f>
        <v>131</v>
      </c>
      <c r="GV829" s="179" t="s">
        <v>65</v>
      </c>
      <c r="GW829" s="10">
        <f>GU829*1.3</f>
        <v>170.3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VLOOKUP(HA829,$A$879:$F$2700,6,FALSE)</f>
        <v>131</v>
      </c>
      <c r="HE829" s="179" t="s">
        <v>65</v>
      </c>
      <c r="HF829" s="10">
        <f>HD829*1.3</f>
        <v>170.3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VLOOKUP(HJ829,$A$879:$F$2700,6,FALSE)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VLOOKUP(HS829,$A$879:$F$2700,6,FALSE)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VLOOKUP(IB829,$A$879:$F$2700,6,FALSE)</f>
        <v>131</v>
      </c>
      <c r="IF829" s="179" t="s">
        <v>65</v>
      </c>
      <c r="IG829" s="10">
        <f>IE829*1.3</f>
        <v>170.3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VLOOKUP(IK829,$A$879:$F$2700,6,FALSE)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VLOOKUP(IT829,$A$879:$F$2700,6,FALSE)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VLOOKUP(JC829,$A$879:$F$2700,6,FALSE)</f>
        <v>254</v>
      </c>
      <c r="JG829" s="179" t="s">
        <v>65</v>
      </c>
      <c r="JH829" s="10">
        <f>JF829*1.3</f>
        <v>330.2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VLOOKUP(JL829,$A$879:$F$2700,6,FALSE)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VLOOKUP(JU829,$A$879:$F$2700,6,FALSE)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VLOOKUP(KD829,$A$879:$F$2700,6,FALSE)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VLOOKUP(KM829,$A$879:$F$2700,6,FALSE)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VLOOKUP(KV829,$A$879:$F$2700,6,FALSE)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VLOOKUP(LE829,$A$879:$F$2700,6,FALSE)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VLOOKUP(LN829,$A$879:$F$2700,6,FALSE)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VLOOKUP(LW829,$A$879:$F$2700,6,FALSE)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VLOOKUP(MF829,$A$879:$F$2700,6,FALSE)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VLOOKUP(MO829,$A$879:$F$2700,6,FALSE)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VLOOKUP(MX829,$A$879:$F$2700,6,FALSE)</f>
        <v>254</v>
      </c>
      <c r="NB829" s="179" t="s">
        <v>65</v>
      </c>
      <c r="NC829" s="10">
        <f>NA829*1.3</f>
        <v>330.2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VLOOKUP(NG829,$A$879:$F$2700,6,FALSE)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VLOOKUP(NP829,$A$879:$F$2700,6,FALSE)</f>
        <v>193</v>
      </c>
      <c r="NT829" s="179" t="s">
        <v>65</v>
      </c>
      <c r="NU829" s="10">
        <f>NS829*1.3</f>
        <v>250.9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VLOOKUP(NY829,$A$879:$F$2700,6,FALSE)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VLOOKUP(OH829,$A$879:$F$2700,6,FALSE)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VLOOKUP(OQ829,$A$879:$F$2700,6,FALSE)</f>
        <v>203</v>
      </c>
      <c r="OU829" s="179" t="s">
        <v>65</v>
      </c>
      <c r="OV829" s="10">
        <f>OT829*1.3</f>
        <v>263.90000000000003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VLOOKUP(OZ829,$A$879:$F$2700,6,FALSE)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VLOOKUP(PI829,$A$879:$F$2700,6,FALSE)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VLOOKUP(PR829,$A$879:$F$2700,6,FALSE)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VLOOKUP(QA829,$A$879:$F$2700,6,FALSE)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VLOOKUP(QJ829,$A$879:$F$2700,6,FALSE)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VLOOKUP(QS829,$A$879:$F$2700,6,FALSE)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VLOOKUP(RB829,$A$879:$F$2700,6,FALSE)</f>
        <v>383</v>
      </c>
      <c r="RF829" s="179" t="s">
        <v>65</v>
      </c>
      <c r="RG829" s="10">
        <f>RE829*1.3</f>
        <v>497.90000000000003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VLOOKUP(RK829,$A$879:$F$2700,6,FALSE)</f>
        <v>254</v>
      </c>
      <c r="RO829" s="179" t="s">
        <v>65</v>
      </c>
      <c r="RP829" s="10">
        <f>RN829*1.3</f>
        <v>330.2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VLOOKUP(RT829,$A$879:$F$2700,6,FALSE)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VLOOKUP(SC829,$A$879:$F$2700,6,FALSE)</f>
        <v>194</v>
      </c>
      <c r="SG829" s="179" t="s">
        <v>65</v>
      </c>
      <c r="SH829" s="10">
        <f>SF829*1.3</f>
        <v>252.20000000000002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VLOOKUP(SL829,$A$879:$F$2700,6,FALSE)</f>
        <v>218</v>
      </c>
      <c r="SP829" s="179" t="s">
        <v>65</v>
      </c>
      <c r="SQ829" s="10">
        <f>SO829*1.3</f>
        <v>283.40000000000003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VLOOKUP(SU829,$A$879:$F$2700,6,FALSE)</f>
        <v>365</v>
      </c>
      <c r="SY829" s="179" t="s">
        <v>65</v>
      </c>
      <c r="SZ829" s="10">
        <f>SX829*1.3</f>
        <v>474.5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VLOOKUP(TD829,$A$879:$F$2700,6,FALSE)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VLOOKUP(TM829,$A$879:$F$2700,6,FALSE)</f>
        <v>131</v>
      </c>
      <c r="TQ829" s="179" t="s">
        <v>65</v>
      </c>
      <c r="TR829" s="10">
        <f>TP829*1.3</f>
        <v>170.3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VLOOKUP(TV829,$A$879:$F$2700,6,FALSE)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VLOOKUP(UE829,$A$879:$F$2700,6,FALSE)</f>
        <v>254</v>
      </c>
      <c r="UI829" s="179" t="s">
        <v>65</v>
      </c>
      <c r="UJ829" s="10">
        <f>UH829*1.3</f>
        <v>330.2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VLOOKUP(UN829,$A$879:$F$2700,6,FALSE)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VLOOKUP(UW829,$A$879:$F$2700,6,FALSE)</f>
        <v>203</v>
      </c>
      <c r="VA829" s="179" t="s">
        <v>65</v>
      </c>
      <c r="VB829" s="10">
        <f>UZ829*1.3</f>
        <v>263.90000000000003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VLOOKUP(VF829,$A$879:$F$2700,6,FALSE)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VLOOKUP(VO829,$A$879:$F$2700,6,FALSE)</f>
        <v>365</v>
      </c>
      <c r="VS829" s="179" t="s">
        <v>65</v>
      </c>
      <c r="VT829" s="10">
        <f>VR829*1.3</f>
        <v>474.5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VLOOKUP(VX829,$A$879:$F$2700,6,FALSE)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VLOOKUP(WG829,$A$879:$F$2700,6,FALSE)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VLOOKUP(WP829,$A$879:$F$2700,6,FALSE)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3322</v>
      </c>
      <c r="XA829" s="180"/>
      <c r="XB829" s="180">
        <f>VLOOKUP(WY829,$A$879:$F$2700,6,FALSE)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70" t="s">
        <v>1012</v>
      </c>
      <c r="XJ829" s="180"/>
      <c r="XK829" s="180">
        <f>VLOOKUP(XH829,$A$879:$F$2700,6,FALSE)</f>
        <v>19</v>
      </c>
      <c r="XL829" s="179" t="s">
        <v>65</v>
      </c>
      <c r="XM829" s="10">
        <f>XK829*1.3</f>
        <v>24.7</v>
      </c>
      <c r="XO829" s="239"/>
      <c r="XP829" s="179" t="s">
        <v>92</v>
      </c>
      <c r="XQ829" s="360" t="s">
        <v>2344</v>
      </c>
      <c r="XS829" s="180"/>
      <c r="XT829" s="180">
        <f>VLOOKUP(XQ829,$A$879:$F$2700,6,FALSE)</f>
        <v>383</v>
      </c>
      <c r="XU829" s="179" t="s">
        <v>65</v>
      </c>
      <c r="XV829" s="10">
        <f>XT829*1.3</f>
        <v>497.90000000000003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VLOOKUP(XZ829,$A$879:$F$2700,6,FALSE)</f>
        <v>131</v>
      </c>
      <c r="YD829" s="179" t="s">
        <v>65</v>
      </c>
      <c r="YE829" s="10">
        <f>YC829*1.3</f>
        <v>170.3</v>
      </c>
      <c r="YG829" s="239"/>
      <c r="YH829" s="179" t="s">
        <v>92</v>
      </c>
      <c r="YI829" s="360" t="s">
        <v>2630</v>
      </c>
      <c r="YK829" s="180"/>
      <c r="YL829" s="180">
        <f>VLOOKUP(YI829,$A$879:$F$2700,6,FALSE)</f>
        <v>365</v>
      </c>
      <c r="YM829" s="179" t="s">
        <v>65</v>
      </c>
      <c r="YN829" s="10">
        <f>YL829*1.3</f>
        <v>474.5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VLOOKUP(YR829,$A$879:$F$2700,6,FALSE)</f>
        <v>194</v>
      </c>
      <c r="YV829" s="179" t="s">
        <v>65</v>
      </c>
      <c r="YW829" s="10">
        <f>YU829*1.3</f>
        <v>252.20000000000002</v>
      </c>
      <c r="YY829" s="239"/>
      <c r="YZ829" s="179" t="s">
        <v>92</v>
      </c>
      <c r="ZA829" s="360" t="s">
        <v>1744</v>
      </c>
      <c r="ZC829" s="180"/>
      <c r="ZD829" s="180">
        <f>VLOOKUP(ZA829,$A$879:$F$2700,6,FALSE)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VLOOKUP(ZJ829,$A$879:$F$2700,6,FALSE)</f>
        <v>578</v>
      </c>
      <c r="ZN829" s="179" t="s">
        <v>65</v>
      </c>
      <c r="ZO829" s="10">
        <f>ZM829*1.3</f>
        <v>751.4</v>
      </c>
      <c r="ZQ829" s="239"/>
      <c r="ZR829" s="179" t="s">
        <v>92</v>
      </c>
      <c r="ZS829" s="360" t="s">
        <v>1403</v>
      </c>
      <c r="ZU829" s="180"/>
      <c r="ZV829" s="180">
        <f>VLOOKUP(ZS829,$A$879:$F$2700,6,FALSE)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VLOOKUP(AAB829,$A$879:$F$2700,6,FALSE)</f>
        <v>193</v>
      </c>
      <c r="AAF829" s="179" t="s">
        <v>65</v>
      </c>
      <c r="AAG829" s="10">
        <f>AAE829*1.3</f>
        <v>250.9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VLOOKUP(AAK829,$A$879:$F$2700,6,FALSE)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VLOOKUP(AAT829,$A$879:$F$2700,6,FALSE)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VLOOKUP(ABC829,$A$879:$F$2700,6,FALSE)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VLOOKUP(ABL829,$A$879:$F$2700,6,FALSE)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VLOOKUP(ABU829,$A$879:$F$2700,6,FALSE)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VLOOKUP(ACD829,$A$879:$F$2700,6,FALSE)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VLOOKUP(ACM829,$A$879:$F$2700,6,FALSE)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VLOOKUP(ACV829,$A$879:$F$2700,6,FALSE)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VLOOKUP(ADE829,$A$879:$F$2700,6,FALSE)</f>
        <v>194</v>
      </c>
      <c r="ADI829" s="179" t="s">
        <v>65</v>
      </c>
      <c r="ADJ829" s="10">
        <f>ADH829*1.3</f>
        <v>252.20000000000002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VLOOKUP(ADN829,$A$879:$F$2700,6,FALSE)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VLOOKUP(ADW829,$A$879:$F$2700,6,FALSE)</f>
        <v>163</v>
      </c>
      <c r="AEA829" s="179" t="s">
        <v>65</v>
      </c>
      <c r="AEB829" s="10">
        <f>ADZ829*1.3</f>
        <v>211.9</v>
      </c>
      <c r="AED829" s="239"/>
      <c r="AEE829" s="179" t="s">
        <v>92</v>
      </c>
      <c r="AEF829" s="75" t="s">
        <v>183</v>
      </c>
      <c r="AEH829" s="180"/>
      <c r="AEI829" s="180" t="e">
        <f>VLOOKUP(AEF829,$A$879:$F$2700,6,FALSE)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VLOOKUP(AEO829,$A$879:$F$2700,6,FALSE)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VLOOKUP(AEX829,$A$879:$F$2700,6,FALSE)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VLOOKUP(AFG829,$A$879:$F$2700,6,FALSE)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VLOOKUP(AFP829,$A$879:$F$2700,6,FALSE)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VLOOKUP(AFY829,$A$879:$F$2700,6,FALSE)</f>
        <v>578</v>
      </c>
      <c r="AGC829" s="179" t="s">
        <v>65</v>
      </c>
      <c r="AGD829" s="10">
        <f>AGB829*1.3</f>
        <v>751.4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VLOOKUP(AGH829,$A$879:$F$2700,6,FALSE)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VLOOKUP(AGQ829,$A$879:$F$2700,6,FALSE)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VLOOKUP(AGZ829,$A$879:$F$2700,6,FALSE)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VLOOKUP(AHI829,$A$879:$F$2700,6,FALSE)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VLOOKUP(AHR829,$A$879:$F$2700,6,FALSE)</f>
        <v>578</v>
      </c>
      <c r="AHV829" s="179" t="s">
        <v>65</v>
      </c>
      <c r="AHW829" s="10">
        <f>AHU829*1.3</f>
        <v>751.4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VLOOKUP(AIA829,$A$879:$F$2700,6,FALSE)</f>
        <v>262</v>
      </c>
      <c r="AIE829" s="179" t="s">
        <v>65</v>
      </c>
      <c r="AIF829" s="10">
        <f>AID829*1.3</f>
        <v>340.6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VLOOKUP(AIJ829,$A$879:$F$2700,6,FALSE)</f>
        <v>578</v>
      </c>
      <c r="AIN829" s="179" t="s">
        <v>65</v>
      </c>
      <c r="AIO829" s="10">
        <f>AIM829*1.3</f>
        <v>751.4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VLOOKUP(AIS829,$A$879:$F$2700,6,FALSE)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VLOOKUP(AJB829,$A$879:$F$2700,6,FALSE)</f>
        <v>131</v>
      </c>
      <c r="AJF829" s="179" t="s">
        <v>65</v>
      </c>
      <c r="AJG829" s="10">
        <f>AJE829*1.3</f>
        <v>170.3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VLOOKUP(AJK829,$A$879:$F$2700,6,FALSE)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VLOOKUP(AJT829,$A$879:$F$2700,6,FALSE)</f>
        <v>578</v>
      </c>
      <c r="AJX829" s="179" t="s">
        <v>65</v>
      </c>
      <c r="AJY829" s="10">
        <f>AJW829*1.3</f>
        <v>751.4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VLOOKUP(AKC829,$A$879:$F$2700,6,FALSE)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VLOOKUP(AKL829,$A$879:$F$2700,6,FALSE)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VLOOKUP(AKU829,$A$879:$F$2700,6,FALSE)</f>
        <v>254</v>
      </c>
      <c r="AKY829" s="179" t="s">
        <v>65</v>
      </c>
      <c r="AKZ829" s="10">
        <f>AKX829*1.3</f>
        <v>330.2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VLOOKUP(ALD829,$A$879:$F$2700,6,FALSE)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VLOOKUP(ALM829,$A$879:$F$2700,6,FALSE)</f>
        <v>19</v>
      </c>
      <c r="ALQ829" s="179" t="s">
        <v>65</v>
      </c>
      <c r="ALR829" s="10">
        <f>ALP829*1.3</f>
        <v>24.7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VLOOKUP(ALV829,$A$879:$F$2700,6,FALSE)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VLOOKUP(AME829,$A$879:$F$2700,6,FALSE)</f>
        <v>578</v>
      </c>
      <c r="AMI829" s="179" t="s">
        <v>65</v>
      </c>
      <c r="AMJ829" s="10">
        <f>AMH829*1.3</f>
        <v>751.4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VLOOKUP(AMN829,$A$879:$F$2700,6,FALSE)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VLOOKUP(AMW829,$A$879:$F$2700,6,FALSE)</f>
        <v>194</v>
      </c>
      <c r="ANA829" s="179" t="s">
        <v>65</v>
      </c>
      <c r="ANB829" s="10">
        <f>AMZ829*1.3</f>
        <v>252.20000000000002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VLOOKUP(ANF829,$A$879:$F$2700,6,FALSE)</f>
        <v>578</v>
      </c>
      <c r="ANJ829" s="179" t="s">
        <v>65</v>
      </c>
      <c r="ANK829" s="10">
        <f>ANI829*1.3</f>
        <v>751.4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VLOOKUP(ANO829,$A$879:$F$2700,6,FALSE)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VLOOKUP(ANX829,$A$879:$F$2700,6,FALSE)</f>
        <v>578</v>
      </c>
      <c r="AOB829" s="179" t="s">
        <v>65</v>
      </c>
      <c r="AOC829" s="10">
        <f>AOA829*1.3</f>
        <v>751.4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VLOOKUP(AOG829,$A$879:$F$2700,6,FALSE)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VLOOKUP(AOP829,$A$879:$F$2700,6,FALSE)</f>
        <v>578</v>
      </c>
      <c r="AOT829" s="179" t="s">
        <v>65</v>
      </c>
      <c r="AOU829" s="10">
        <f>AOS829*1.3</f>
        <v>751.4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VLOOKUP(AOY829,$A$879:$F$2700,6,FALSE)</f>
        <v>19</v>
      </c>
      <c r="APC829" s="179" t="s">
        <v>65</v>
      </c>
      <c r="APD829" s="10">
        <f>APB829*1.3</f>
        <v>24.7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VLOOKUP(APH829,$A$879:$F$2700,6,FALSE)</f>
        <v>203</v>
      </c>
      <c r="APL829" s="179" t="s">
        <v>65</v>
      </c>
      <c r="APM829" s="10">
        <f>APK829*1.3</f>
        <v>263.90000000000003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VLOOKUP(APQ829,$A$879:$F$2700,6,FALSE)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VLOOKUP(APZ829,$A$879:$F$2700,6,FALSE)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VLOOKUP(AQI829,$A$879:$F$2700,6,FALSE)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VLOOKUP(AQR829,$A$879:$F$2700,6,FALSE)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VLOOKUP(ARA829,$A$879:$F$2700,6,FALSE)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VLOOKUP(ARJ829,$A$879:$F$2700,6,FALSE)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VLOOKUP(ARS829,$A$879:$F$2700,6,FALSE)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VLOOKUP(ASB829,$A$879:$F$2700,6,FALSE)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VLOOKUP(ASK829,$A$879:$F$2700,6,FALSE)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VLOOKUP(AST829,$A$879:$F$2700,6,FALSE)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VLOOKUP(ATC829,$A$879:$F$2700,6,FALSE)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VLOOKUP(ATL829,$A$879:$F$2700,6,FALSE)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VLOOKUP(ATU829,$A$879:$F$2700,6,FALSE)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VLOOKUP(AUD829,$A$879:$F$2700,6,FALSE)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VLOOKUP(AUM829,$A$879:$F$2700,6,FALSE)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VLOOKUP(AUV829,$A$879:$F$2700,6,FALSE)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VLOOKUP(AVE829,$A$879:$F$2700,6,FALSE)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VLOOKUP(AVN829,$A$879:$F$2700,6,FALSE)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VLOOKUP(AVW829,$A$879:$F$2700,6,FALSE)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VLOOKUP(AWF829,$A$879:$F$2700,6,FALSE)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VLOOKUP(AWO829,$A$879:$F$2700,6,FALSE)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VLOOKUP(AWX829,$A$879:$F$2700,6,FALSE)</f>
        <v>578</v>
      </c>
      <c r="AXB829" s="179" t="s">
        <v>65</v>
      </c>
      <c r="AXC829" s="10">
        <f>AXA829*1.3</f>
        <v>751.4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VLOOKUP(AXG829,$A$879:$F$2700,6,FALSE)</f>
        <v>194</v>
      </c>
      <c r="AXK829" s="179" t="s">
        <v>65</v>
      </c>
      <c r="AXL829" s="10">
        <f>AXJ829*1.3</f>
        <v>252.20000000000002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VLOOKUP(AXP829,$A$879:$F$2700,6,FALSE)</f>
        <v>38</v>
      </c>
      <c r="AXT829" s="179" t="s">
        <v>65</v>
      </c>
      <c r="AXU829" s="10">
        <f>AXS829*1.3</f>
        <v>49.4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VLOOKUP(AXY829,$A$879:$F$2700,6,FALSE)</f>
        <v>194</v>
      </c>
      <c r="AYC829" s="179" t="s">
        <v>65</v>
      </c>
      <c r="AYD829" s="10">
        <f>AYB829*1.3</f>
        <v>252.20000000000002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VLOOKUP(AYH829,$A$879:$F$2700,6,FALSE)</f>
        <v>254</v>
      </c>
      <c r="AYL829" s="179" t="s">
        <v>65</v>
      </c>
      <c r="AYM829" s="10">
        <f>AYK829*1.3</f>
        <v>330.2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VLOOKUP(AYQ829,$A$879:$F$2700,6,FALSE)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VLOOKUP(AYZ829,$A$879:$F$2700,6,FALSE)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VLOOKUP(AZI829,$A$879:$F$2700,6,FALSE)</f>
        <v>383</v>
      </c>
      <c r="AZM829" s="179" t="s">
        <v>65</v>
      </c>
      <c r="AZN829" s="10">
        <f>AZL829*1.3</f>
        <v>497.90000000000003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VLOOKUP(AZR829,$A$879:$F$2700,6,FALSE)</f>
        <v>135</v>
      </c>
      <c r="AZV829" s="179" t="s">
        <v>65</v>
      </c>
      <c r="AZW829" s="10">
        <f>AZU829*1.3</f>
        <v>175.5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VLOOKUP(BAA829,$A$879:$F$2700,6,FALSE)</f>
        <v>131</v>
      </c>
      <c r="BAE829" s="179" t="s">
        <v>65</v>
      </c>
      <c r="BAF829" s="10">
        <f>BAD829*1.3</f>
        <v>170.3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VLOOKUP(BAJ829,$A$879:$F$2700,6,FALSE)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VLOOKUP(BAS829,$A$879:$F$2700,6,FALSE)</f>
        <v>254</v>
      </c>
      <c r="BAW829" s="179" t="s">
        <v>65</v>
      </c>
      <c r="BAX829" s="10">
        <f>BAV829*1.3</f>
        <v>330.2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VLOOKUP(BBB829,$A$879:$F$2700,6,FALSE)</f>
        <v>194</v>
      </c>
      <c r="BBF829" s="179" t="s">
        <v>65</v>
      </c>
      <c r="BBG829" s="10">
        <f>BBE829*1.3</f>
        <v>252.20000000000002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VLOOKUP(BBK829,$A$879:$F$2700,6,FALSE)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VLOOKUP(BBT829,$A$879:$F$2700,6,FALSE)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VLOOKUP(BCC829,$A$879:$F$2700,6,FALSE)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VLOOKUP(BCL829,$A$879:$F$2700,6,FALSE)</f>
        <v>194</v>
      </c>
      <c r="BCP829" s="179" t="s">
        <v>65</v>
      </c>
      <c r="BCQ829" s="10">
        <f>BCO829*1.3</f>
        <v>252.20000000000002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VLOOKUP(BCU829,$A$879:$F$2700,6,FALSE)</f>
        <v>578</v>
      </c>
      <c r="BCY829" s="179" t="s">
        <v>65</v>
      </c>
      <c r="BCZ829" s="10">
        <f>BCX829*1.3</f>
        <v>751.4</v>
      </c>
      <c r="BDA829" s="10"/>
      <c r="BDB829" s="239"/>
      <c r="BDC829" s="179" t="s">
        <v>92</v>
      </c>
      <c r="BDD829" s="366" t="s">
        <v>3322</v>
      </c>
      <c r="BDF829" s="180"/>
      <c r="BDG829" s="180">
        <f>VLOOKUP(BDD829,$A$879:$F$2700,6,FALSE)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VLOOKUP(BDM829,$A$879:$F$2700,6,FALSE)</f>
        <v>131</v>
      </c>
      <c r="BDQ829" s="179" t="s">
        <v>65</v>
      </c>
      <c r="BDR829" s="10">
        <f>BDP829*1.3</f>
        <v>170.3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VLOOKUP(BDV829,$A$879:$F$2700,6,FALSE)</f>
        <v>193</v>
      </c>
      <c r="BDZ829" s="179" t="s">
        <v>65</v>
      </c>
      <c r="BEA829" s="10">
        <f>BDY829*1.3</f>
        <v>250.9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VLOOKUP(BEE829,$A$879:$F$2700,6,FALSE)</f>
        <v>578</v>
      </c>
      <c r="BEI829" s="179" t="s">
        <v>65</v>
      </c>
      <c r="BEJ829" s="10">
        <f>BEH829*1.3</f>
        <v>751.4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VLOOKUP(BEN829,$A$879:$F$2700,6,FALSE)</f>
        <v>156</v>
      </c>
      <c r="BER829" s="179" t="s">
        <v>65</v>
      </c>
      <c r="BES829" s="10">
        <f>BEQ829*1.3</f>
        <v>202.8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VLOOKUP(BEW829,$A$879:$F$2700,6,FALSE)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VLOOKUP(BFF829,$A$879:$F$2700,6,FALSE)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VLOOKUP(BFO829,$A$879:$F$2700,6,FALSE)</f>
        <v>194</v>
      </c>
      <c r="BFS829" s="179" t="s">
        <v>65</v>
      </c>
      <c r="BFT829" s="10">
        <f>BFR829*1.3</f>
        <v>252.20000000000002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VLOOKUP(BFX829,$A$879:$F$2700,6,FALSE)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VLOOKUP(BGG829,$A$879:$F$2700,6,FALSE)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VLOOKUP(BGP829,$A$879:$F$2700,6,FALSE)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VLOOKUP(BGY829,$A$879:$F$2700,6,FALSE)</f>
        <v>218</v>
      </c>
      <c r="BHC829" s="179" t="s">
        <v>65</v>
      </c>
      <c r="BHD829" s="10">
        <f>BHB829*1.3</f>
        <v>283.40000000000003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VLOOKUP(B830,$A$879:$F$2700,6,FALSE)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VLOOKUP(K830,$A$879:$F$2700,6,FALSE)</f>
        <v>365</v>
      </c>
      <c r="O830" s="179" t="s">
        <v>67</v>
      </c>
      <c r="P830" s="10">
        <f>N830*1.2</f>
        <v>438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VLOOKUP(T830,$A$879:$F$2700,6,FALSE)</f>
        <v>365</v>
      </c>
      <c r="X830" s="179" t="s">
        <v>67</v>
      </c>
      <c r="Y830" s="10">
        <f>W830*1.2</f>
        <v>438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VLOOKUP(AC830,$A$879:$F$2700,6,FALSE)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VLOOKUP(AL830,$A$879:$F$2700,6,FALSE)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VLOOKUP(AU830,$A$879:$F$2700,6,FALSE)</f>
        <v>365</v>
      </c>
      <c r="AY830" s="179" t="s">
        <v>67</v>
      </c>
      <c r="AZ830" s="10">
        <f>AX830*1.2</f>
        <v>438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VLOOKUP(BD830,$A$879:$F$2700,6,FALSE)</f>
        <v>365</v>
      </c>
      <c r="BH830" s="179" t="s">
        <v>67</v>
      </c>
      <c r="BI830" s="10">
        <f>BG830*1.2</f>
        <v>438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VLOOKUP(BM830,$A$879:$F$2700,6,FALSE)</f>
        <v>383</v>
      </c>
      <c r="BQ830" s="179" t="s">
        <v>67</v>
      </c>
      <c r="BR830" s="10">
        <f>BP830*1.2</f>
        <v>459.59999999999997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VLOOKUP(BV830,$A$879:$F$2700,6,FALSE)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VLOOKUP(CE830,$A$879:$F$2700,6,FALSE)</f>
        <v>365</v>
      </c>
      <c r="CI830" s="179" t="s">
        <v>67</v>
      </c>
      <c r="CJ830" s="10">
        <f>CH830*1.2</f>
        <v>438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VLOOKUP(CN830,$A$879:$F$2700,6,FALSE)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VLOOKUP(CW830,$A$879:$F$2700,6,FALSE)</f>
        <v>578</v>
      </c>
      <c r="DA830" s="179" t="s">
        <v>67</v>
      </c>
      <c r="DB830" s="10">
        <f>CZ830*1.2</f>
        <v>693.6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VLOOKUP(DF830,$A$879:$F$2700,6,FALSE)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3322</v>
      </c>
      <c r="DQ830" s="180"/>
      <c r="DR830" s="180">
        <f>VLOOKUP(DO830,$A$879:$F$2700,6,FALSE)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60" t="s">
        <v>3858</v>
      </c>
      <c r="DZ830" s="180"/>
      <c r="EA830" s="180">
        <f>VLOOKUP(DX830,$A$879:$F$2700,6,FALSE)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VLOOKUP(EG830,$A$879:$F$2700,6,FALSE)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VLOOKUP(EP830,$A$879:$F$2700,6,FALSE)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VLOOKUP(EY830,$A$879:$F$2700,6,FALSE)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VLOOKUP(FH830,$A$879:$F$2700,6,FALSE)</f>
        <v>365</v>
      </c>
      <c r="FL830" s="179" t="s">
        <v>67</v>
      </c>
      <c r="FM830" s="10">
        <f>FK830*1.2</f>
        <v>438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VLOOKUP(FQ830,$A$879:$F$2700,6,FALSE)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VLOOKUP(FZ830,$A$879:$F$2700,6,FALSE)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VLOOKUP(GI830,$A$879:$F$2700,6,FALSE)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VLOOKUP(GR830,$A$879:$F$2700,6,FALSE)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VLOOKUP(HA830,$A$879:$F$2700,6,FALSE)</f>
        <v>194</v>
      </c>
      <c r="HE830" s="179" t="s">
        <v>67</v>
      </c>
      <c r="HF830" s="10">
        <f>HD830*1.2</f>
        <v>232.79999999999998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VLOOKUP(HJ830,$A$879:$F$2700,6,FALSE)</f>
        <v>578</v>
      </c>
      <c r="HN830" s="179" t="s">
        <v>67</v>
      </c>
      <c r="HO830" s="10">
        <f>HM830*1.2</f>
        <v>693.6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VLOOKUP(HS830,$A$879:$F$2700,6,FALSE)</f>
        <v>365</v>
      </c>
      <c r="HW830" s="179" t="s">
        <v>67</v>
      </c>
      <c r="HX830" s="10">
        <f>HV830*1.2</f>
        <v>438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VLOOKUP(IB830,$A$879:$F$2700,6,FALSE)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VLOOKUP(IK830,$A$879:$F$2700,6,FALSE)</f>
        <v>578</v>
      </c>
      <c r="IO830" s="179" t="s">
        <v>67</v>
      </c>
      <c r="IP830" s="10">
        <f>IN830*1.2</f>
        <v>693.6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VLOOKUP(IT830,$A$879:$F$2700,6,FALSE)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VLOOKUP(JC830,$A$879:$F$2700,6,FALSE)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VLOOKUP(JL830,$A$879:$F$2700,6,FALSE)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VLOOKUP(JU830,$A$879:$F$2700,6,FALSE)</f>
        <v>41</v>
      </c>
      <c r="JY830" s="179" t="s">
        <v>67</v>
      </c>
      <c r="JZ830" s="10">
        <f>JX830*1.2</f>
        <v>49.199999999999996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VLOOKUP(KD830,$A$879:$F$2700,6,FALSE)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VLOOKUP(KM830,$A$879:$F$2700,6,FALSE)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VLOOKUP(KV830,$A$879:$F$2700,6,FALSE)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VLOOKUP(LE830,$A$879:$F$2700,6,FALSE)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VLOOKUP(LN830,$A$879:$F$2700,6,FALSE)</f>
        <v>365</v>
      </c>
      <c r="LR830" s="179" t="s">
        <v>67</v>
      </c>
      <c r="LS830" s="10">
        <f>LQ830*1.2</f>
        <v>438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VLOOKUP(LW830,$A$879:$F$2700,6,FALSE)</f>
        <v>73</v>
      </c>
      <c r="MA830" s="179" t="s">
        <v>67</v>
      </c>
      <c r="MB830" s="10">
        <f>LZ830*1.2</f>
        <v>87.6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VLOOKUP(MF830,$A$879:$F$2700,6,FALSE)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VLOOKUP(MO830,$A$879:$F$2700,6,FALSE)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VLOOKUP(MX830,$A$879:$F$2700,6,FALSE)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VLOOKUP(NG830,$A$879:$F$2700,6,FALSE)</f>
        <v>578</v>
      </c>
      <c r="NK830" s="179" t="s">
        <v>67</v>
      </c>
      <c r="NL830" s="10">
        <f>NJ830*1.2</f>
        <v>693.6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VLOOKUP(NP830,$A$879:$F$2700,6,FALSE)</f>
        <v>203</v>
      </c>
      <c r="NT830" s="179" t="s">
        <v>67</v>
      </c>
      <c r="NU830" s="10">
        <f>NS830*1.2</f>
        <v>243.6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VLOOKUP(NY830,$A$879:$F$2700,6,FALSE)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VLOOKUP(OH830,$A$879:$F$2700,6,FALSE)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VLOOKUP(OQ830,$A$879:$F$2700,6,FALSE)</f>
        <v>135</v>
      </c>
      <c r="OU830" s="179" t="s">
        <v>67</v>
      </c>
      <c r="OV830" s="10">
        <f>OT830*1.2</f>
        <v>162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VLOOKUP(OZ830,$A$879:$F$2700,6,FALSE)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3322</v>
      </c>
      <c r="PK830" s="180"/>
      <c r="PL830" s="180">
        <f>VLOOKUP(PI830,$A$879:$F$2700,6,FALSE)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VLOOKUP(PR830,$A$879:$F$2700,6,FALSE)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VLOOKUP(QA830,$A$879:$F$2700,6,FALSE)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VLOOKUP(QJ830,$A$879:$F$2700,6,FALSE)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VLOOKUP(QS830,$A$879:$F$2700,6,FALSE)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VLOOKUP(RB830,$A$879:$F$2700,6,FALSE)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VLOOKUP(RK830,$A$879:$F$2700,6,FALSE)</f>
        <v>578</v>
      </c>
      <c r="RO830" s="179" t="s">
        <v>67</v>
      </c>
      <c r="RP830" s="10">
        <f>RN830*1.2</f>
        <v>693.6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VLOOKUP(RT830,$A$879:$F$2700,6,FALSE)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VLOOKUP(SC830,$A$879:$F$2700,6,FALSE)</f>
        <v>19</v>
      </c>
      <c r="SG830" s="179" t="s">
        <v>67</v>
      </c>
      <c r="SH830" s="10">
        <f>SF830*1.2</f>
        <v>22.8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VLOOKUP(SL830,$A$879:$F$2700,6,FALSE)</f>
        <v>131</v>
      </c>
      <c r="SP830" s="179" t="s">
        <v>67</v>
      </c>
      <c r="SQ830" s="10">
        <f>SO830*1.2</f>
        <v>157.19999999999999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VLOOKUP(SU830,$A$879:$F$2700,6,FALSE)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VLOOKUP(TD830,$A$879:$F$2700,6,FALSE)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VLOOKUP(TM830,$A$879:$F$2700,6,FALSE)</f>
        <v>365</v>
      </c>
      <c r="TQ830" s="179" t="s">
        <v>67</v>
      </c>
      <c r="TR830" s="10">
        <f>TP830*1.2</f>
        <v>438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VLOOKUP(TV830,$A$879:$F$2700,6,FALSE)</f>
        <v>131</v>
      </c>
      <c r="TZ830" s="179" t="s">
        <v>67</v>
      </c>
      <c r="UA830" s="10">
        <f>TY830*1.2</f>
        <v>157.19999999999999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VLOOKUP(UE830,$A$879:$F$2700,6,FALSE)</f>
        <v>203</v>
      </c>
      <c r="UI830" s="179" t="s">
        <v>67</v>
      </c>
      <c r="UJ830" s="10">
        <f>UH830*1.2</f>
        <v>243.6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VLOOKUP(UN830,$A$879:$F$2700,6,FALSE)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VLOOKUP(UW830,$A$879:$F$2700,6,FALSE)</f>
        <v>34</v>
      </c>
      <c r="VA830" s="179" t="s">
        <v>67</v>
      </c>
      <c r="VB830" s="10">
        <f>UZ830*1.2</f>
        <v>40.799999999999997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VLOOKUP(VF830,$A$879:$F$2700,6,FALSE)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VLOOKUP(VO830,$A$879:$F$2700,6,FALSE)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VLOOKUP(VX830,$A$879:$F$2700,6,FALSE)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VLOOKUP(WG830,$A$879:$F$2700,6,FALSE)</f>
        <v>262</v>
      </c>
      <c r="WK830" s="179" t="s">
        <v>67</v>
      </c>
      <c r="WL830" s="10">
        <f>WJ830*1.2</f>
        <v>314.39999999999998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VLOOKUP(WP830,$A$879:$F$2700,6,FALSE)</f>
        <v>578</v>
      </c>
      <c r="WT830" s="179" t="s">
        <v>67</v>
      </c>
      <c r="WU830" s="10">
        <f>WS830*1.2</f>
        <v>693.6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VLOOKUP(WY830,$A$879:$F$2700,6,FALSE)</f>
        <v>254</v>
      </c>
      <c r="XC830" s="179" t="s">
        <v>67</v>
      </c>
      <c r="XD830" s="10">
        <f>XB830*1.2</f>
        <v>304.8</v>
      </c>
      <c r="XF830" s="239"/>
      <c r="XG830" s="179" t="s">
        <v>93</v>
      </c>
      <c r="XH830" s="370" t="s">
        <v>2344</v>
      </c>
      <c r="XJ830" s="180"/>
      <c r="XK830" s="180">
        <f>VLOOKUP(XH830,$A$879:$F$2700,6,FALSE)</f>
        <v>383</v>
      </c>
      <c r="XL830" s="179" t="s">
        <v>67</v>
      </c>
      <c r="XM830" s="10">
        <f>XK830*1.2</f>
        <v>459.59999999999997</v>
      </c>
      <c r="XO830" s="239"/>
      <c r="XP830" s="179" t="s">
        <v>93</v>
      </c>
      <c r="XQ830" s="360" t="s">
        <v>2012</v>
      </c>
      <c r="XS830" s="180"/>
      <c r="XT830" s="180">
        <f>VLOOKUP(XQ830,$A$879:$F$2700,6,FALSE)</f>
        <v>135</v>
      </c>
      <c r="XU830" s="179" t="s">
        <v>67</v>
      </c>
      <c r="XV830" s="10">
        <f>XT830*1.2</f>
        <v>162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VLOOKUP(XZ830,$A$879:$F$2700,6,FALSE)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VLOOKUP(YI830,$A$879:$F$2700,6,FALSE)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VLOOKUP(YR830,$A$879:$F$2700,6,FALSE)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60" t="s">
        <v>540</v>
      </c>
      <c r="ZC830" s="180"/>
      <c r="ZD830" s="180">
        <f>VLOOKUP(ZA830,$A$879:$F$2700,6,FALSE)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VLOOKUP(ZJ830,$A$879:$F$2700,6,FALSE)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VLOOKUP(ZS830,$A$879:$F$2700,6,FALSE)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VLOOKUP(AAB830,$A$879:$F$2700,6,FALSE)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VLOOKUP(AAK830,$A$879:$F$2700,6,FALSE)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VLOOKUP(AAT830,$A$879:$F$2700,6,FALSE)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VLOOKUP(ABC830,$A$879:$F$2700,6,FALSE)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VLOOKUP(ABL830,$A$879:$F$2700,6,FALSE)</f>
        <v>19</v>
      </c>
      <c r="ABP830" s="179" t="s">
        <v>67</v>
      </c>
      <c r="ABQ830" s="10">
        <f>ABO830*1.2</f>
        <v>22.8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VLOOKUP(ABU830,$A$879:$F$2700,6,FALSE)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VLOOKUP(ACD830,$A$879:$F$2700,6,FALSE)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VLOOKUP(ACM830,$A$879:$F$2700,6,FALSE)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VLOOKUP(ACV830,$A$879:$F$2700,6,FALSE)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VLOOKUP(ADE830,$A$879:$F$2700,6,FALSE)</f>
        <v>73</v>
      </c>
      <c r="ADI830" s="179" t="s">
        <v>67</v>
      </c>
      <c r="ADJ830" s="10">
        <f>ADH830*1.2</f>
        <v>87.6</v>
      </c>
      <c r="ADL830" s="239"/>
      <c r="ADM830" s="179" t="s">
        <v>93</v>
      </c>
      <c r="ADN830" s="75" t="s">
        <v>183</v>
      </c>
      <c r="ADP830" s="180"/>
      <c r="ADQ830" s="180" t="e">
        <f>VLOOKUP(ADN830,$A$879:$F$2700,6,FALSE)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VLOOKUP(ADW830,$A$879:$F$2700,6,FALSE)</f>
        <v>41</v>
      </c>
      <c r="AEA830" s="179" t="s">
        <v>67</v>
      </c>
      <c r="AEB830" s="10">
        <f>ADZ830*1.2</f>
        <v>49.199999999999996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VLOOKUP(AEF830,$A$879:$F$2700,6,FALSE)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VLOOKUP(AEO830,$A$879:$F$2700,6,FALSE)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VLOOKUP(AEX830,$A$879:$F$2700,6,FALSE)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VLOOKUP(AFG830,$A$879:$F$2700,6,FALSE)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VLOOKUP(AFP830,$A$879:$F$2700,6,FALSE)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VLOOKUP(AFY830,$A$879:$F$2700,6,FALSE)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VLOOKUP(AGH830,$A$879:$F$2700,6,FALSE)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VLOOKUP(AGQ830,$A$879:$F$2700,6,FALSE)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VLOOKUP(AGZ830,$A$879:$F$2700,6,FALSE)</f>
        <v>131</v>
      </c>
      <c r="AHD830" s="179" t="s">
        <v>67</v>
      </c>
      <c r="AHE830" s="10">
        <f>AHC830*1.2</f>
        <v>157.19999999999999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VLOOKUP(AHI830,$A$879:$F$2700,6,FALSE)</f>
        <v>365</v>
      </c>
      <c r="AHM830" s="179" t="s">
        <v>67</v>
      </c>
      <c r="AHN830" s="10">
        <f>AHL830*1.2</f>
        <v>438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VLOOKUP(AHR830,$A$879:$F$2700,6,FALSE)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VLOOKUP(AIA830,$A$879:$F$2700,6,FALSE)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VLOOKUP(AIJ830,$A$879:$F$2700,6,FALSE)</f>
        <v>383</v>
      </c>
      <c r="AIN830" s="179" t="s">
        <v>67</v>
      </c>
      <c r="AIO830" s="10">
        <f>AIM830*1.2</f>
        <v>459.59999999999997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VLOOKUP(AIS830,$A$879:$F$2700,6,FALSE)</f>
        <v>578</v>
      </c>
      <c r="AIW830" s="179" t="s">
        <v>67</v>
      </c>
      <c r="AIX830" s="10">
        <f>AIV830*1.2</f>
        <v>693.6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VLOOKUP(AJB830,$A$879:$F$2700,6,FALSE)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VLOOKUP(AJK830,$A$879:$F$2700,6,FALSE)</f>
        <v>365</v>
      </c>
      <c r="AJO830" s="179" t="s">
        <v>67</v>
      </c>
      <c r="AJP830" s="10">
        <f>AJN830*1.2</f>
        <v>438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VLOOKUP(AJT830,$A$879:$F$2700,6,FALSE)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VLOOKUP(AKC830,$A$879:$F$2700,6,FALSE)</f>
        <v>365</v>
      </c>
      <c r="AKG830" s="179" t="s">
        <v>67</v>
      </c>
      <c r="AKH830" s="10">
        <f>AKF830*1.2</f>
        <v>438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VLOOKUP(AKL830,$A$879:$F$2700,6,FALSE)</f>
        <v>254</v>
      </c>
      <c r="AKP830" s="179" t="s">
        <v>67</v>
      </c>
      <c r="AKQ830" s="10">
        <f>AKO830*1.2</f>
        <v>304.8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VLOOKUP(AKU830,$A$879:$F$2700,6,FALSE)</f>
        <v>41</v>
      </c>
      <c r="AKY830" s="179" t="s">
        <v>67</v>
      </c>
      <c r="AKZ830" s="10">
        <f>AKX830*1.2</f>
        <v>49.199999999999996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VLOOKUP(ALD830,$A$879:$F$2700,6,FALSE)</f>
        <v>194</v>
      </c>
      <c r="ALH830" s="179" t="s">
        <v>67</v>
      </c>
      <c r="ALI830" s="10">
        <f>ALG830*1.2</f>
        <v>232.79999999999998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VLOOKUP(ALM830,$A$879:$F$2700,6,FALSE)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VLOOKUP(ALV830,$A$879:$F$2700,6,FALSE)</f>
        <v>578</v>
      </c>
      <c r="ALZ830" s="179" t="s">
        <v>67</v>
      </c>
      <c r="AMA830" s="10">
        <f>ALY830*1.2</f>
        <v>693.6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VLOOKUP(AME830,$A$879:$F$2700,6,FALSE)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VLOOKUP(AMN830,$A$879:$F$2700,6,FALSE)</f>
        <v>578</v>
      </c>
      <c r="AMR830" s="179" t="s">
        <v>67</v>
      </c>
      <c r="AMS830" s="10">
        <f>AMQ830*1.2</f>
        <v>693.6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VLOOKUP(AMW830,$A$879:$F$2700,6,FALSE)</f>
        <v>254</v>
      </c>
      <c r="ANA830" s="179" t="s">
        <v>67</v>
      </c>
      <c r="ANB830" s="10">
        <f>AMZ830*1.2</f>
        <v>304.8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VLOOKUP(ANF830,$A$879:$F$2700,6,FALSE)</f>
        <v>41</v>
      </c>
      <c r="ANJ830" s="179" t="s">
        <v>67</v>
      </c>
      <c r="ANK830" s="10">
        <f>ANI830*1.2</f>
        <v>49.199999999999996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VLOOKUP(ANO830,$A$879:$F$2700,6,FALSE)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VLOOKUP(ANX830,$A$879:$F$2700,6,FALSE)</f>
        <v>19</v>
      </c>
      <c r="AOB830" s="179" t="s">
        <v>67</v>
      </c>
      <c r="AOC830" s="10">
        <f>AOA830*1.2</f>
        <v>22.8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VLOOKUP(AOG830,$A$879:$F$2700,6,FALSE)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VLOOKUP(AOP830,$A$879:$F$2700,6,FALSE)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VLOOKUP(AOY830,$A$879:$F$2700,6,FALSE)</f>
        <v>365</v>
      </c>
      <c r="APC830" s="179" t="s">
        <v>67</v>
      </c>
      <c r="APD830" s="10">
        <f>APB830*1.2</f>
        <v>438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VLOOKUP(APH830,$A$879:$F$2700,6,FALSE)</f>
        <v>31</v>
      </c>
      <c r="APL830" s="179" t="s">
        <v>67</v>
      </c>
      <c r="APM830" s="10">
        <f>APK830*1.2</f>
        <v>37.199999999999996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VLOOKUP(APQ830,$A$879:$F$2700,6,FALSE)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VLOOKUP(APZ830,$A$879:$F$2700,6,FALSE)</f>
        <v>131</v>
      </c>
      <c r="AQD830" s="179" t="s">
        <v>67</v>
      </c>
      <c r="AQE830" s="10">
        <f>AQC830*1.2</f>
        <v>157.19999999999999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VLOOKUP(AQI830,$A$879:$F$2700,6,FALSE)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VLOOKUP(AQR830,$A$879:$F$2700,6,FALSE)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VLOOKUP(ARA830,$A$879:$F$2700,6,FALSE)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VLOOKUP(ARJ830,$A$879:$F$2700,6,FALSE)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VLOOKUP(ARS830,$A$879:$F$2700,6,FALSE)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VLOOKUP(ASB830,$A$879:$F$2700,6,FALSE)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VLOOKUP(ASK830,$A$879:$F$2700,6,FALSE)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VLOOKUP(AST830,$A$879:$F$2700,6,FALSE)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VLOOKUP(ATC830,$A$879:$F$2700,6,FALSE)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VLOOKUP(ATL830,$A$879:$F$2700,6,FALSE)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VLOOKUP(ATU830,$A$879:$F$2700,6,FALSE)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VLOOKUP(AUD830,$A$879:$F$2700,6,FALSE)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VLOOKUP(AUM830,$A$879:$F$2700,6,FALSE)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VLOOKUP(AUV830,$A$879:$F$2700,6,FALSE)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VLOOKUP(AVE830,$A$879:$F$2700,6,FALSE)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VLOOKUP(AVN830,$A$879:$F$2700,6,FALSE)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VLOOKUP(AVW830,$A$879:$F$2700,6,FALSE)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VLOOKUP(AWF830,$A$879:$F$2700,6,FALSE)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VLOOKUP(AWO830,$A$879:$F$2700,6,FALSE)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VLOOKUP(AWX830,$A$879:$F$2700,6,FALSE)</f>
        <v>365</v>
      </c>
      <c r="AXB830" s="179" t="s">
        <v>67</v>
      </c>
      <c r="AXC830" s="10">
        <f>AXA830*1.2</f>
        <v>438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VLOOKUP(AXG830,$A$879:$F$2700,6,FALSE)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VLOOKUP(AXP830,$A$879:$F$2700,6,FALSE)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VLOOKUP(AXY830,$A$879:$F$2700,6,FALSE)</f>
        <v>19</v>
      </c>
      <c r="AYC830" s="179" t="s">
        <v>67</v>
      </c>
      <c r="AYD830" s="10">
        <f>AYB830*1.2</f>
        <v>22.8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VLOOKUP(AYH830,$A$879:$F$2700,6,FALSE)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VLOOKUP(AYQ830,$A$879:$F$2700,6,FALSE)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VLOOKUP(AYZ830,$A$879:$F$2700,6,FALSE)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VLOOKUP(AZI830,$A$879:$F$2700,6,FALSE)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VLOOKUP(AZR830,$A$879:$F$2700,6,FALSE)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VLOOKUP(BAA830,$A$879:$F$2700,6,FALSE)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VLOOKUP(BAJ830,$A$879:$F$2700,6,FALSE)</f>
        <v>365</v>
      </c>
      <c r="BAN830" s="179" t="s">
        <v>67</v>
      </c>
      <c r="BAO830" s="10">
        <f>BAM830*1.2</f>
        <v>438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VLOOKUP(BAS830,$A$879:$F$2700,6,FALSE)</f>
        <v>131</v>
      </c>
      <c r="BAW830" s="179" t="s">
        <v>67</v>
      </c>
      <c r="BAX830" s="10">
        <f>BAV830*1.2</f>
        <v>157.19999999999999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VLOOKUP(BBB830,$A$879:$F$2700,6,FALSE)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VLOOKUP(BBK830,$A$879:$F$2700,6,FALSE)</f>
        <v>365</v>
      </c>
      <c r="BBO830" s="179" t="s">
        <v>67</v>
      </c>
      <c r="BBP830" s="10">
        <f>BBN830*1.2</f>
        <v>438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VLOOKUP(BBT830,$A$879:$F$2700,6,FALSE)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VLOOKUP(BCC830,$A$879:$F$2700,6,FALSE)</f>
        <v>156</v>
      </c>
      <c r="BCG830" s="179" t="s">
        <v>67</v>
      </c>
      <c r="BCH830" s="10">
        <f>BCF830*1.2</f>
        <v>187.2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VLOOKUP(BCL830,$A$879:$F$2700,6,FALSE)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VLOOKUP(BCU830,$A$879:$F$2700,6,FALSE)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VLOOKUP(BDD830,$A$879:$F$2700,6,FALSE)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VLOOKUP(BDM830,$A$879:$F$2700,6,FALSE)</f>
        <v>365</v>
      </c>
      <c r="BDQ830" s="179" t="s">
        <v>67</v>
      </c>
      <c r="BDR830" s="10">
        <f>BDP830*1.2</f>
        <v>438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VLOOKUP(BDV830,$A$879:$F$2700,6,FALSE)</f>
        <v>203</v>
      </c>
      <c r="BDZ830" s="179" t="s">
        <v>67</v>
      </c>
      <c r="BEA830" s="10">
        <f>BDY830*1.2</f>
        <v>243.6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VLOOKUP(BEE830,$A$879:$F$2700,6,FALSE)</f>
        <v>73</v>
      </c>
      <c r="BEI830" s="179" t="s">
        <v>67</v>
      </c>
      <c r="BEJ830" s="10">
        <f>BEH830*1.2</f>
        <v>87.6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VLOOKUP(BEN830,$A$879:$F$2700,6,FALSE)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VLOOKUP(BEW830,$A$879:$F$2700,6,FALSE)</f>
        <v>31</v>
      </c>
      <c r="BFA830" s="179" t="s">
        <v>67</v>
      </c>
      <c r="BFB830" s="10">
        <f>BEZ830*1.2</f>
        <v>37.199999999999996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VLOOKUP(BFF830,$A$879:$F$2700,6,FALSE)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VLOOKUP(BFO830,$A$879:$F$2700,6,FALSE)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VLOOKUP(BFX830,$A$879:$F$2700,6,FALSE)</f>
        <v>73</v>
      </c>
      <c r="BGB830" s="179" t="s">
        <v>67</v>
      </c>
      <c r="BGC830" s="10">
        <f>BGA830*1.2</f>
        <v>87.6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VLOOKUP(BGG830,$A$879:$F$2700,6,FALSE)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VLOOKUP(BGP830,$A$879:$F$2700,6,FALSE)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VLOOKUP(BGY830,$A$879:$F$2700,6,FALSE)</f>
        <v>194</v>
      </c>
      <c r="BHC830" s="179" t="s">
        <v>67</v>
      </c>
      <c r="BHD830" s="10">
        <f>BHB830*1.2</f>
        <v>232.79999999999998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VLOOKUP(B831,$A$879:$F$2700,6,FALSE)</f>
        <v>365</v>
      </c>
      <c r="F831" s="179" t="s">
        <v>69</v>
      </c>
      <c r="G831" s="10">
        <f>E831*1.1</f>
        <v>401.50000000000006</v>
      </c>
      <c r="H831" s="10"/>
      <c r="I831" s="233"/>
      <c r="J831" s="179" t="s">
        <v>94</v>
      </c>
      <c r="K831" s="360" t="s">
        <v>3322</v>
      </c>
      <c r="M831" s="180"/>
      <c r="N831" s="180">
        <f>VLOOKUP(K831,$A$879:$F$2700,6,FALSE)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VLOOKUP(T831,$A$879:$F$2700,6,FALSE)</f>
        <v>135</v>
      </c>
      <c r="X831" s="179" t="s">
        <v>69</v>
      </c>
      <c r="Y831" s="10">
        <f>W831*1.1</f>
        <v>148.5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VLOOKUP(AC831,$A$879:$F$2700,6,FALSE)</f>
        <v>365</v>
      </c>
      <c r="AG831" s="179" t="s">
        <v>69</v>
      </c>
      <c r="AH831" s="10">
        <f>AF831*1.1</f>
        <v>401.50000000000006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VLOOKUP(AL831,$A$879:$F$2700,6,FALSE)</f>
        <v>365</v>
      </c>
      <c r="AP831" s="179" t="s">
        <v>69</v>
      </c>
      <c r="AQ831" s="10">
        <f>AO831*1.1</f>
        <v>401.50000000000006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VLOOKUP(AU831,$A$879:$F$2700,6,FALSE)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VLOOKUP(BD831,$A$879:$F$2700,6,FALSE)</f>
        <v>254</v>
      </c>
      <c r="BH831" s="179" t="s">
        <v>69</v>
      </c>
      <c r="BI831" s="10">
        <f>BG831*1.1</f>
        <v>279.40000000000003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VLOOKUP(BM831,$A$879:$F$2700,6,FALSE)</f>
        <v>578</v>
      </c>
      <c r="BQ831" s="179" t="s">
        <v>69</v>
      </c>
      <c r="BR831" s="10">
        <f>BP831*1.1</f>
        <v>635.80000000000007</v>
      </c>
      <c r="BS831" s="10"/>
      <c r="BT831" s="233"/>
      <c r="BU831" s="179" t="s">
        <v>94</v>
      </c>
      <c r="BV831" s="360" t="s">
        <v>3322</v>
      </c>
      <c r="BX831" s="180"/>
      <c r="BY831" s="180">
        <f>VLOOKUP(BV831,$A$879:$F$2700,6,FALSE)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VLOOKUP(CE831,$A$879:$F$2700,6,FALSE)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VLOOKUP(CN831,$A$879:$F$2700,6,FALSE)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VLOOKUP(CW831,$A$879:$F$2700,6,FALSE)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VLOOKUP(DF831,$A$879:$F$2700,6,FALSE)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VLOOKUP(DO831,$A$879:$F$2700,6,FALSE)</f>
        <v>73</v>
      </c>
      <c r="DS831" s="179" t="s">
        <v>69</v>
      </c>
      <c r="DT831" s="10">
        <f>DR831*1.1</f>
        <v>80.300000000000011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VLOOKUP(DX831,$A$879:$F$2700,6,FALSE)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VLOOKUP(EG831,$A$879:$F$2700,6,FALSE)</f>
        <v>383</v>
      </c>
      <c r="EK831" s="179" t="s">
        <v>69</v>
      </c>
      <c r="EL831" s="10">
        <f>EJ831*1.1</f>
        <v>421.3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VLOOKUP(EP831,$A$879:$F$2700,6,FALSE)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VLOOKUP(EY831,$A$879:$F$2700,6,FALSE)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VLOOKUP(FH831,$A$879:$F$2700,6,FALSE)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VLOOKUP(FQ831,$A$879:$F$2700,6,FALSE)</f>
        <v>365</v>
      </c>
      <c r="FU831" s="179" t="s">
        <v>69</v>
      </c>
      <c r="FV831" s="10">
        <f>FT831*1.1</f>
        <v>401.50000000000006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VLOOKUP(FZ831,$A$879:$F$2700,6,FALSE)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VLOOKUP(GI831,$A$879:$F$2700,6,FALSE)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VLOOKUP(GR831,$A$879:$F$2700,6,FALSE)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VLOOKUP(HA831,$A$879:$F$2700,6,FALSE)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VLOOKUP(HJ831,$A$879:$F$2700,6,FALSE)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3322</v>
      </c>
      <c r="HU831" s="180"/>
      <c r="HV831" s="180">
        <f>VLOOKUP(HS831,$A$879:$F$2700,6,FALSE)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VLOOKUP(IB831,$A$879:$F$2700,6,FALSE)</f>
        <v>578</v>
      </c>
      <c r="IF831" s="179" t="s">
        <v>69</v>
      </c>
      <c r="IG831" s="10">
        <f>IE831*1.1</f>
        <v>635.80000000000007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VLOOKUP(IK831,$A$879:$F$2700,6,FALSE)</f>
        <v>203</v>
      </c>
      <c r="IO831" s="179" t="s">
        <v>69</v>
      </c>
      <c r="IP831" s="10">
        <f>IN831*1.1</f>
        <v>223.3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VLOOKUP(IT831,$A$879:$F$2700,6,FALSE)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VLOOKUP(JC831,$A$879:$F$2700,6,FALSE)</f>
        <v>578</v>
      </c>
      <c r="JG831" s="179" t="s">
        <v>69</v>
      </c>
      <c r="JH831" s="10">
        <f>JF831*1.1</f>
        <v>635.80000000000007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VLOOKUP(JL831,$A$879:$F$2700,6,FALSE)</f>
        <v>254</v>
      </c>
      <c r="JP831" s="179" t="s">
        <v>69</v>
      </c>
      <c r="JQ831" s="10">
        <f>JO831*1.1</f>
        <v>279.40000000000003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VLOOKUP(JU831,$A$879:$F$2700,6,FALSE)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VLOOKUP(KD831,$A$879:$F$2700,6,FALSE)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VLOOKUP(KM831,$A$879:$F$2700,6,FALSE)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VLOOKUP(KV831,$A$879:$F$2700,6,FALSE)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VLOOKUP(LE831,$A$879:$F$2700,6,FALSE)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VLOOKUP(LN831,$A$879:$F$2700,6,FALSE)</f>
        <v>578</v>
      </c>
      <c r="LR831" s="179" t="s">
        <v>69</v>
      </c>
      <c r="LS831" s="10">
        <f>LQ831*1.1</f>
        <v>635.80000000000007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VLOOKUP(LW831,$A$879:$F$2700,6,FALSE)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VLOOKUP(MF831,$A$879:$F$2700,6,FALSE)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VLOOKUP(MO831,$A$879:$F$2700,6,FALSE)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VLOOKUP(MX831,$A$879:$F$2700,6,FALSE)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VLOOKUP(NG831,$A$879:$F$2700,6,FALSE)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VLOOKUP(NP831,$A$879:$F$2700,6,FALSE)</f>
        <v>31</v>
      </c>
      <c r="NT831" s="179" t="s">
        <v>69</v>
      </c>
      <c r="NU831" s="10">
        <f>NS831*1.1</f>
        <v>34.1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VLOOKUP(NY831,$A$879:$F$2700,6,FALSE)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VLOOKUP(OH831,$A$879:$F$2700,6,FALSE)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VLOOKUP(OQ831,$A$879:$F$2700,6,FALSE)</f>
        <v>383</v>
      </c>
      <c r="OU831" s="179" t="s">
        <v>69</v>
      </c>
      <c r="OV831" s="10">
        <f>OT831*1.1</f>
        <v>421.3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VLOOKUP(OZ831,$A$879:$F$2700,6,FALSE)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VLOOKUP(PI831,$A$879:$F$2700,6,FALSE)</f>
        <v>19</v>
      </c>
      <c r="PM831" s="179" t="s">
        <v>69</v>
      </c>
      <c r="PN831" s="10">
        <f>PL831*1.1</f>
        <v>20.900000000000002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VLOOKUP(PR831,$A$879:$F$2700,6,FALSE)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VLOOKUP(QA831,$A$879:$F$2700,6,FALSE)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VLOOKUP(QJ831,$A$879:$F$2700,6,FALSE)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VLOOKUP(QS831,$A$879:$F$2700,6,FALSE)</f>
        <v>194</v>
      </c>
      <c r="QW831" s="179" t="s">
        <v>69</v>
      </c>
      <c r="QX831" s="10">
        <f>QV831*1.1</f>
        <v>213.4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VLOOKUP(RB831,$A$879:$F$2700,6,FALSE)</f>
        <v>73</v>
      </c>
      <c r="RF831" s="179" t="s">
        <v>69</v>
      </c>
      <c r="RG831" s="10">
        <f>RE831*1.1</f>
        <v>80.300000000000011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VLOOKUP(RK831,$A$879:$F$2700,6,FALSE)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VLOOKUP(RT831,$A$879:$F$2700,6,FALSE)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VLOOKUP(SC831,$A$879:$F$2700,6,FALSE)</f>
        <v>578</v>
      </c>
      <c r="SG831" s="179" t="s">
        <v>69</v>
      </c>
      <c r="SH831" s="10">
        <f>SF831*1.1</f>
        <v>635.80000000000007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VLOOKUP(SL831,$A$879:$F$2700,6,FALSE)</f>
        <v>73</v>
      </c>
      <c r="SP831" s="179" t="s">
        <v>69</v>
      </c>
      <c r="SQ831" s="10">
        <f>SO831*1.1</f>
        <v>80.300000000000011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VLOOKUP(SU831,$A$879:$F$2700,6,FALSE)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VLOOKUP(TD831,$A$879:$F$2700,6,FALSE)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3322</v>
      </c>
      <c r="TO831" s="180"/>
      <c r="TP831" s="180">
        <f>VLOOKUP(TM831,$A$879:$F$2700,6,FALSE)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VLOOKUP(TV831,$A$879:$F$2700,6,FALSE)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VLOOKUP(UE831,$A$879:$F$2700,6,FALSE)</f>
        <v>135</v>
      </c>
      <c r="UI831" s="179" t="s">
        <v>69</v>
      </c>
      <c r="UJ831" s="10">
        <f>UH831*1.1</f>
        <v>148.5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VLOOKUP(UN831,$A$879:$F$2700,6,FALSE)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3322</v>
      </c>
      <c r="UY831" s="180"/>
      <c r="UZ831" s="180">
        <f>VLOOKUP(UW831,$A$879:$F$2700,6,FALSE)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VLOOKUP(VF831,$A$879:$F$2700,6,FALSE)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VLOOKUP(VO831,$A$879:$F$2700,6,FALSE)</f>
        <v>135</v>
      </c>
      <c r="VS831" s="179" t="s">
        <v>69</v>
      </c>
      <c r="VT831" s="10">
        <f>VR831*1.1</f>
        <v>148.5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VLOOKUP(VX831,$A$879:$F$2700,6,FALSE)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VLOOKUP(WG831,$A$879:$F$2700,6,FALSE)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VLOOKUP(WP831,$A$879:$F$2700,6,FALSE)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VLOOKUP(WY831,$A$879:$F$2700,6,FALSE)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VLOOKUP(XH831,$A$879:$F$2700,6,FALSE)</f>
        <v>131</v>
      </c>
      <c r="XL831" s="179" t="s">
        <v>69</v>
      </c>
      <c r="XM831" s="10">
        <f>XK831*1.1</f>
        <v>144.10000000000002</v>
      </c>
      <c r="XO831" s="239"/>
      <c r="XP831" s="179" t="s">
        <v>94</v>
      </c>
      <c r="XQ831" s="360" t="s">
        <v>2043</v>
      </c>
      <c r="XS831" s="180"/>
      <c r="XT831" s="180">
        <f>VLOOKUP(XQ831,$A$879:$F$2700,6,FALSE)</f>
        <v>218</v>
      </c>
      <c r="XU831" s="179" t="s">
        <v>69</v>
      </c>
      <c r="XV831" s="10">
        <f>XT831*1.1</f>
        <v>239.8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VLOOKUP(XZ831,$A$879:$F$2700,6,FALSE)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VLOOKUP(YI831,$A$879:$F$2700,6,FALSE)</f>
        <v>262</v>
      </c>
      <c r="YM831" s="179" t="s">
        <v>69</v>
      </c>
      <c r="YN831" s="10">
        <f>YL831*1.1</f>
        <v>288.20000000000005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VLOOKUP(YR831,$A$879:$F$2700,6,FALSE)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VLOOKUP(ZA831,$A$879:$F$2700,6,FALSE)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VLOOKUP(ZJ831,$A$879:$F$2700,6,FALSE)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VLOOKUP(ZS831,$A$879:$F$2700,6,FALSE)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VLOOKUP(AAB831,$A$879:$F$2700,6,FALSE)</f>
        <v>41</v>
      </c>
      <c r="AAF831" s="179" t="s">
        <v>69</v>
      </c>
      <c r="AAG831" s="10">
        <f>AAE831*1.1</f>
        <v>45.1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VLOOKUP(AAK831,$A$879:$F$2700,6,FALSE)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VLOOKUP(AAT831,$A$879:$F$2700,6,FALSE)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VLOOKUP(ABC831,$A$879:$F$2700,6,FALSE)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VLOOKUP(ABL831,$A$879:$F$2700,6,FALSE)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VLOOKUP(ABU831,$A$879:$F$2700,6,FALSE)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VLOOKUP(ACD831,$A$879:$F$2700,6,FALSE)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VLOOKUP(ACM831,$A$879:$F$2700,6,FALSE)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VLOOKUP(ACV831,$A$879:$F$2700,6,FALSE)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VLOOKUP(ADE831,$A$879:$F$2700,6,FALSE)</f>
        <v>578</v>
      </c>
      <c r="ADI831" s="179" t="s">
        <v>69</v>
      </c>
      <c r="ADJ831" s="10">
        <f>ADH831*1.1</f>
        <v>635.80000000000007</v>
      </c>
      <c r="ADL831" s="239"/>
      <c r="ADM831" s="179" t="s">
        <v>94</v>
      </c>
      <c r="ADN831" s="75" t="s">
        <v>183</v>
      </c>
      <c r="ADP831" s="180"/>
      <c r="ADQ831" s="180" t="e">
        <f>VLOOKUP(ADN831,$A$879:$F$2700,6,FALSE)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VLOOKUP(ADW831,$A$879:$F$2700,6,FALSE)</f>
        <v>38</v>
      </c>
      <c r="AEA831" s="179" t="s">
        <v>69</v>
      </c>
      <c r="AEB831" s="10">
        <f>ADZ831*1.1</f>
        <v>41.800000000000004</v>
      </c>
      <c r="AED831" s="239"/>
      <c r="AEE831" s="179" t="s">
        <v>94</v>
      </c>
      <c r="AEF831" s="75" t="s">
        <v>183</v>
      </c>
      <c r="AEH831" s="180"/>
      <c r="AEI831" s="180" t="e">
        <f>VLOOKUP(AEF831,$A$879:$F$2700,6,FALSE)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VLOOKUP(AEO831,$A$879:$F$2700,6,FALSE)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VLOOKUP(AEX831,$A$879:$F$2700,6,FALSE)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VLOOKUP(AFG831,$A$879:$F$2700,6,FALSE)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VLOOKUP(AFP831,$A$879:$F$2700,6,FALSE)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VLOOKUP(AFY831,$A$879:$F$2700,6,FALSE)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VLOOKUP(AGH831,$A$879:$F$2700,6,FALSE)</f>
        <v>365</v>
      </c>
      <c r="AGL831" s="179" t="s">
        <v>69</v>
      </c>
      <c r="AGM831" s="10">
        <f>AGK831*1.1</f>
        <v>401.50000000000006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VLOOKUP(AGQ831,$A$879:$F$2700,6,FALSE)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VLOOKUP(AGZ831,$A$879:$F$2700,6,FALSE)</f>
        <v>383</v>
      </c>
      <c r="AHD831" s="179" t="s">
        <v>69</v>
      </c>
      <c r="AHE831" s="10">
        <f>AHC831*1.1</f>
        <v>421.3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VLOOKUP(AHI831,$A$879:$F$2700,6,FALSE)</f>
        <v>262</v>
      </c>
      <c r="AHM831" s="179" t="s">
        <v>69</v>
      </c>
      <c r="AHN831" s="10">
        <f>AHL831*1.1</f>
        <v>288.20000000000005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VLOOKUP(AHR831,$A$879:$F$2700,6,FALSE)</f>
        <v>41</v>
      </c>
      <c r="AHV831" s="179" t="s">
        <v>69</v>
      </c>
      <c r="AHW831" s="10">
        <f>AHU831*1.1</f>
        <v>45.1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VLOOKUP(AIA831,$A$879:$F$2700,6,FALSE)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VLOOKUP(AIJ831,$A$879:$F$2700,6,FALSE)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VLOOKUP(AIS831,$A$879:$F$2700,6,FALSE)</f>
        <v>365</v>
      </c>
      <c r="AIW831" s="179" t="s">
        <v>69</v>
      </c>
      <c r="AIX831" s="10">
        <f>AIV831*1.1</f>
        <v>401.50000000000006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VLOOKUP(AJB831,$A$879:$F$2700,6,FALSE)</f>
        <v>254</v>
      </c>
      <c r="AJF831" s="179" t="s">
        <v>69</v>
      </c>
      <c r="AJG831" s="10">
        <f>AJE831*1.1</f>
        <v>279.40000000000003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VLOOKUP(AJK831,$A$879:$F$2700,6,FALSE)</f>
        <v>578</v>
      </c>
      <c r="AJO831" s="179" t="s">
        <v>69</v>
      </c>
      <c r="AJP831" s="10">
        <f>AJN831*1.1</f>
        <v>635.80000000000007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VLOOKUP(AJT831,$A$879:$F$2700,6,FALSE)</f>
        <v>365</v>
      </c>
      <c r="AJX831" s="179" t="s">
        <v>69</v>
      </c>
      <c r="AJY831" s="10">
        <f>AJW831*1.1</f>
        <v>401.50000000000006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VLOOKUP(AKC831,$A$879:$F$2700,6,FALSE)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VLOOKUP(AKL831,$A$879:$F$2700,6,FALSE)</f>
        <v>578</v>
      </c>
      <c r="AKP831" s="179" t="s">
        <v>69</v>
      </c>
      <c r="AKQ831" s="10">
        <f>AKO831*1.1</f>
        <v>635.80000000000007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VLOOKUP(AKU831,$A$879:$F$2700,6,FALSE)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VLOOKUP(ALD831,$A$879:$F$2700,6,FALSE)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VLOOKUP(ALM831,$A$879:$F$2700,6,FALSE)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VLOOKUP(ALV831,$A$879:$F$2700,6,FALSE)</f>
        <v>34</v>
      </c>
      <c r="ALZ831" s="179" t="s">
        <v>69</v>
      </c>
      <c r="AMA831" s="10">
        <f>ALY831*1.1</f>
        <v>37.400000000000006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VLOOKUP(AME831,$A$879:$F$2700,6,FALSE)</f>
        <v>193</v>
      </c>
      <c r="AMI831" s="179" t="s">
        <v>69</v>
      </c>
      <c r="AMJ831" s="10">
        <f>AMH831*1.1</f>
        <v>212.3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VLOOKUP(AMN831,$A$879:$F$2700,6,FALSE)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VLOOKUP(AMW831,$A$879:$F$2700,6,FALSE)</f>
        <v>578</v>
      </c>
      <c r="ANA831" s="179" t="s">
        <v>69</v>
      </c>
      <c r="ANB831" s="10">
        <f>AMZ831*1.1</f>
        <v>635.80000000000007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VLOOKUP(ANF831,$A$879:$F$2700,6,FALSE)</f>
        <v>262</v>
      </c>
      <c r="ANJ831" s="179" t="s">
        <v>69</v>
      </c>
      <c r="ANK831" s="10">
        <f>ANI831*1.1</f>
        <v>288.20000000000005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VLOOKUP(ANO831,$A$879:$F$2700,6,FALSE)</f>
        <v>578</v>
      </c>
      <c r="ANS831" s="179" t="s">
        <v>69</v>
      </c>
      <c r="ANT831" s="10">
        <f>ANR831*1.1</f>
        <v>635.80000000000007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VLOOKUP(ANX831,$A$879:$F$2700,6,FALSE)</f>
        <v>34</v>
      </c>
      <c r="AOB831" s="179" t="s">
        <v>69</v>
      </c>
      <c r="AOC831" s="10">
        <f>AOA831*1.1</f>
        <v>37.400000000000006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VLOOKUP(AOG831,$A$879:$F$2700,6,FALSE)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VLOOKUP(AOP831,$A$879:$F$2700,6,FALSE)</f>
        <v>131</v>
      </c>
      <c r="AOT831" s="179" t="s">
        <v>69</v>
      </c>
      <c r="AOU831" s="10">
        <f>AOS831*1.1</f>
        <v>144.10000000000002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VLOOKUP(AOY831,$A$879:$F$2700,6,FALSE)</f>
        <v>254</v>
      </c>
      <c r="APC831" s="179" t="s">
        <v>69</v>
      </c>
      <c r="APD831" s="10">
        <f>APB831*1.1</f>
        <v>279.40000000000003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VLOOKUP(APH831,$A$879:$F$2700,6,FALSE)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VLOOKUP(APQ831,$A$879:$F$2700,6,FALSE)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VLOOKUP(APZ831,$A$879:$F$2700,6,FALSE)</f>
        <v>203</v>
      </c>
      <c r="AQD831" s="179" t="s">
        <v>69</v>
      </c>
      <c r="AQE831" s="10">
        <f>AQC831*1.1</f>
        <v>223.3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VLOOKUP(AQI831,$A$879:$F$2700,6,FALSE)</f>
        <v>131</v>
      </c>
      <c r="AQM831" s="179" t="s">
        <v>69</v>
      </c>
      <c r="AQN831" s="10">
        <f>AQL831*1.1</f>
        <v>144.10000000000002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VLOOKUP(AQR831,$A$879:$F$2700,6,FALSE)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VLOOKUP(ARA831,$A$879:$F$2700,6,FALSE)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VLOOKUP(ARJ831,$A$879:$F$2700,6,FALSE)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VLOOKUP(ARS831,$A$879:$F$2700,6,FALSE)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VLOOKUP(ASB831,$A$879:$F$2700,6,FALSE)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VLOOKUP(ASK831,$A$879:$F$2700,6,FALSE)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VLOOKUP(AST831,$A$879:$F$2700,6,FALSE)</f>
        <v>34</v>
      </c>
      <c r="ASX831" s="179" t="s">
        <v>69</v>
      </c>
      <c r="ASY831" s="10">
        <f>ASW831*1.1</f>
        <v>37.400000000000006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VLOOKUP(ATC831,$A$879:$F$2700,6,FALSE)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VLOOKUP(ATL831,$A$879:$F$2700,6,FALSE)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VLOOKUP(ATU831,$A$879:$F$2700,6,FALSE)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VLOOKUP(AUD831,$A$879:$F$2700,6,FALSE)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VLOOKUP(AUM831,$A$879:$F$2700,6,FALSE)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VLOOKUP(AUV831,$A$879:$F$2700,6,FALSE)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VLOOKUP(AVE831,$A$879:$F$2700,6,FALSE)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VLOOKUP(AVN831,$A$879:$F$2700,6,FALSE)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VLOOKUP(AVW831,$A$879:$F$2700,6,FALSE)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VLOOKUP(AWF831,$A$879:$F$2700,6,FALSE)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VLOOKUP(AWO831,$A$879:$F$2700,6,FALSE)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VLOOKUP(AWX831,$A$879:$F$2700,6,FALSE)</f>
        <v>131</v>
      </c>
      <c r="AXB831" s="179" t="s">
        <v>69</v>
      </c>
      <c r="AXC831" s="10">
        <f>AXA831*1.1</f>
        <v>144.10000000000002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VLOOKUP(AXG831,$A$879:$F$2700,6,FALSE)</f>
        <v>203</v>
      </c>
      <c r="AXK831" s="179" t="s">
        <v>69</v>
      </c>
      <c r="AXL831" s="10">
        <f>AXJ831*1.1</f>
        <v>223.3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VLOOKUP(AXP831,$A$879:$F$2700,6,FALSE)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VLOOKUP(AXY831,$A$879:$F$2700,6,FALSE)</f>
        <v>578</v>
      </c>
      <c r="AYC831" s="179" t="s">
        <v>69</v>
      </c>
      <c r="AYD831" s="10">
        <f>AYB831*1.1</f>
        <v>635.80000000000007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VLOOKUP(AYH831,$A$879:$F$2700,6,FALSE)</f>
        <v>34</v>
      </c>
      <c r="AYL831" s="179" t="s">
        <v>69</v>
      </c>
      <c r="AYM831" s="10">
        <f>AYK831*1.1</f>
        <v>37.400000000000006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VLOOKUP(AYQ831,$A$879:$F$2700,6,FALSE)</f>
        <v>254</v>
      </c>
      <c r="AYU831" s="179" t="s">
        <v>69</v>
      </c>
      <c r="AYV831" s="10">
        <f>AYT831*1.1</f>
        <v>279.40000000000003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VLOOKUP(AYZ831,$A$879:$F$2700,6,FALSE)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VLOOKUP(AZI831,$A$879:$F$2700,6,FALSE)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VLOOKUP(AZR831,$A$879:$F$2700,6,FALSE)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3322</v>
      </c>
      <c r="BAC831" s="180"/>
      <c r="BAD831" s="180">
        <f>VLOOKUP(BAA831,$A$879:$F$2700,6,FALSE)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VLOOKUP(BAJ831,$A$879:$F$2700,6,FALSE)</f>
        <v>578</v>
      </c>
      <c r="BAN831" s="179" t="s">
        <v>69</v>
      </c>
      <c r="BAO831" s="10">
        <f>BAM831*1.1</f>
        <v>635.80000000000007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VLOOKUP(BAS831,$A$879:$F$2700,6,FALSE)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VLOOKUP(BBB831,$A$879:$F$2700,6,FALSE)</f>
        <v>73</v>
      </c>
      <c r="BBF831" s="179" t="s">
        <v>69</v>
      </c>
      <c r="BBG831" s="10">
        <f>BBE831*1.1</f>
        <v>80.300000000000011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VLOOKUP(BBK831,$A$879:$F$2700,6,FALSE)</f>
        <v>131</v>
      </c>
      <c r="BBO831" s="179" t="s">
        <v>69</v>
      </c>
      <c r="BBP831" s="10">
        <f>BBN831*1.1</f>
        <v>144.10000000000002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VLOOKUP(BBT831,$A$879:$F$2700,6,FALSE)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3322</v>
      </c>
      <c r="BCE831" s="180"/>
      <c r="BCF831" s="180">
        <f>VLOOKUP(BCC831,$A$879:$F$2700,6,FALSE)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VLOOKUP(BCL831,$A$879:$F$2700,6,FALSE)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VLOOKUP(BCU831,$A$879:$F$2700,6,FALSE)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VLOOKUP(BDD831,$A$879:$F$2700,6,FALSE)</f>
        <v>19</v>
      </c>
      <c r="BDH831" s="179" t="s">
        <v>69</v>
      </c>
      <c r="BDI831" s="10">
        <f>BDG831*1.1</f>
        <v>20.900000000000002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VLOOKUP(BDM831,$A$879:$F$2700,6,FALSE)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VLOOKUP(BDV831,$A$879:$F$2700,6,FALSE)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VLOOKUP(BEE831,$A$879:$F$2700,6,FALSE)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VLOOKUP(BEN831,$A$879:$F$2700,6,FALSE)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VLOOKUP(BEW831,$A$879:$F$2700,6,FALSE)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VLOOKUP(BFF831,$A$879:$F$2700,6,FALSE)</f>
        <v>203</v>
      </c>
      <c r="BFJ831" s="179" t="s">
        <v>69</v>
      </c>
      <c r="BFK831" s="10">
        <f>BFI831*1.1</f>
        <v>223.3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VLOOKUP(BFO831,$A$879:$F$2700,6,FALSE)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VLOOKUP(BFX831,$A$879:$F$2700,6,FALSE)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VLOOKUP(BGG831,$A$879:$F$2700,6,FALSE)</f>
        <v>131</v>
      </c>
      <c r="BGK831" s="179" t="s">
        <v>69</v>
      </c>
      <c r="BGL831" s="10">
        <f>BGJ831*1.1</f>
        <v>144.10000000000002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VLOOKUP(BGP831,$A$879:$F$2700,6,FALSE)</f>
        <v>19</v>
      </c>
      <c r="BGT831" s="179" t="s">
        <v>69</v>
      </c>
      <c r="BGU831" s="10">
        <f>BGS831*1.1</f>
        <v>20.900000000000002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VLOOKUP(BGY831,$A$879:$F$2700,6,FALSE)</f>
        <v>254</v>
      </c>
      <c r="BHC831" s="179" t="s">
        <v>69</v>
      </c>
      <c r="BHD831" s="10">
        <f>BHB831*1.1</f>
        <v>279.40000000000003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1462.5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1397.8000000000002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1668.8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1863.9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2006.8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1181.5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1339.3000000000002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2024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1409.6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1463.3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1483.7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2312.2000000000003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1907.1999999999998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1410.7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1344.1999999999998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1784.2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1945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1731.9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1528.6999999999998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1285.5000000000002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1451.1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1595.5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1511.5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1914.8000000000002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1334.6999999999998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1213.7000000000003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1730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2069.9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1489.5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1291.6000000000001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1124.7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1648.1999999999998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994.90000000000009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1784.8000000000002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519.6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1293.4000000000001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1997.3999999999999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1351.2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1093.2999999999997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1848.1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1134.0999999999999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1191.2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936.1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1270.4000000000001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796.69999999999993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1078.8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1429.1999999999998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1394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1466.7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1967.6999999999998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1443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421.2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1283.5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818.4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1111.5999999999999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1605.1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1273.2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1112.6999999999998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1094.4000000000001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1306.3999999999999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990.3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1548.2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1303.7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1113.5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1465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967.40000000000009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587.1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780.7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839.69999999999993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1044.5999999999999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1148.1000000000001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456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1972.4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1493.5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1150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1188.0999999999999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1576.6000000000001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1267.5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1106.4000000000001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2185.5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2365.1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1255.2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1675.3000000000002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1883.2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1733.2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2124.8000000000002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1775.9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1527.3999999999999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1735.4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2195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1701.2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1278.2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1268.9000000000001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1270.3000000000002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1470.8000000000002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1319.6000000000001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1292.5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1116.7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472.8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1156.5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936.2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1322.7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787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736.7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1879.5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1216.5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689.1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1672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780.1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1195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1554.4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1094.6000000000001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1543.2999999999997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1980.5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1071.9000000000001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1435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1582.1999999999998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1369.2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1078.6999999999998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1227.2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1863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1537.3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1792.8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973.8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1380.3999999999999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860.40000000000009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788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1274.0999999999999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1012.5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835.1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713.7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1541.1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1417.7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VLOOKUP(B833,$A$879:$F$2700,6,FALSE)</f>
        <v>137</v>
      </c>
      <c r="F833" s="179" t="s">
        <v>61</v>
      </c>
      <c r="G833" s="10">
        <f>E833*1.5*D833</f>
        <v>205.5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VLOOKUP(K833,$A$879:$F$2700,6,FALSE)</f>
        <v>137</v>
      </c>
      <c r="O833" s="179" t="s">
        <v>61</v>
      </c>
      <c r="P833" s="10">
        <f>N833*1.5*M833</f>
        <v>205.5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VLOOKUP(T833,$A$879:$F$2700,6,FALSE)</f>
        <v>137</v>
      </c>
      <c r="X833" s="179" t="s">
        <v>61</v>
      </c>
      <c r="Y833" s="10">
        <f>W833*1.5*V833</f>
        <v>349.34999999999997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VLOOKUP(AC833,$A$879:$F$2700,6,FALSE)</f>
        <v>137</v>
      </c>
      <c r="AG833" s="179" t="s">
        <v>61</v>
      </c>
      <c r="AH833" s="10">
        <f>AF833*1.5*AE833</f>
        <v>349.34999999999997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VLOOKUP(AL833,$A$879:$F$2700,6,FALSE)</f>
        <v>109</v>
      </c>
      <c r="AP833" s="179" t="s">
        <v>61</v>
      </c>
      <c r="AQ833" s="10">
        <f>AO833*1.5*AN833</f>
        <v>163.5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VLOOKUP(AU833,$A$879:$F$2700,6,FALSE)</f>
        <v>137</v>
      </c>
      <c r="AY833" s="179" t="s">
        <v>61</v>
      </c>
      <c r="AZ833" s="10">
        <f>AX833*1.5*AW833</f>
        <v>205.5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VLOOKUP(BD833,$A$879:$F$2700,6,FALSE)</f>
        <v>137</v>
      </c>
      <c r="BH833" s="179" t="s">
        <v>61</v>
      </c>
      <c r="BI833" s="10">
        <f>BG833*1.5*BF833</f>
        <v>205.5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VLOOKUP(BM833,$A$879:$F$2700,6,FALSE)</f>
        <v>101</v>
      </c>
      <c r="BQ833" s="179" t="s">
        <v>61</v>
      </c>
      <c r="BR833" s="10">
        <f>BP833*1.5*BO833</f>
        <v>151.5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VLOOKUP(BV833,$A$879:$F$2700,6,FALSE)</f>
        <v>137</v>
      </c>
      <c r="BZ833" s="179" t="s">
        <v>61</v>
      </c>
      <c r="CA833" s="10">
        <f>BY833*1.5*BX833</f>
        <v>205.5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VLOOKUP(CE833,$A$879:$F$2700,6,FALSE)</f>
        <v>137</v>
      </c>
      <c r="CI833" s="179" t="s">
        <v>61</v>
      </c>
      <c r="CJ833" s="10">
        <f>CH833*1.5*CG833</f>
        <v>205.5</v>
      </c>
      <c r="CK833" s="10"/>
      <c r="CL833" s="233"/>
      <c r="CM833" s="179" t="s">
        <v>95</v>
      </c>
      <c r="CN833" s="361" t="s">
        <v>3137</v>
      </c>
      <c r="CO833" s="14" t="s">
        <v>1662</v>
      </c>
      <c r="CP833" s="248">
        <f>IF(CO833="Kopman",1.7,1)</f>
        <v>1.7</v>
      </c>
      <c r="CQ833" s="180">
        <f>VLOOKUP(CN833,$A$879:$F$2700,6,FALSE)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VLOOKUP(CW833,$A$879:$F$2700,6,FALSE)</f>
        <v>137</v>
      </c>
      <c r="DA833" s="179" t="s">
        <v>61</v>
      </c>
      <c r="DB833" s="10">
        <f>CZ833*1.5*CY833</f>
        <v>205.5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VLOOKUP(DF833,$A$879:$F$2700,6,FALSE)</f>
        <v>137</v>
      </c>
      <c r="DJ833" s="179" t="s">
        <v>61</v>
      </c>
      <c r="DK833" s="10">
        <f>DI833*1.5*DH833</f>
        <v>205.5</v>
      </c>
      <c r="DL833" s="10"/>
      <c r="DM833" s="233"/>
      <c r="DN833" s="179" t="s">
        <v>95</v>
      </c>
      <c r="DO833" s="360" t="s">
        <v>3137</v>
      </c>
      <c r="DQ833" s="248">
        <f>IF(DP833="Kopman",1.7,1)</f>
        <v>1</v>
      </c>
      <c r="DR833" s="180">
        <f>VLOOKUP(DO833,$A$879:$F$2700,6,FALSE)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VLOOKUP(DX833,$A$879:$F$2700,6,FALSE)</f>
        <v>137</v>
      </c>
      <c r="EB833" s="179" t="s">
        <v>61</v>
      </c>
      <c r="EC833" s="10">
        <f>EA833*1.5*DZ833</f>
        <v>205.5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VLOOKUP(EG833,$A$879:$F$2700,6,FALSE)</f>
        <v>137</v>
      </c>
      <c r="EK833" s="179" t="s">
        <v>61</v>
      </c>
      <c r="EL833" s="10">
        <f>EJ833*1.5*EI833</f>
        <v>205.5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VLOOKUP(EP833,$A$879:$F$2700,6,FALSE)</f>
        <v>109</v>
      </c>
      <c r="ET833" s="179" t="s">
        <v>61</v>
      </c>
      <c r="EU833" s="10">
        <f>ES833*1.5*ER833</f>
        <v>277.95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VLOOKUP(EY833,$A$879:$F$2700,6,FALSE)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VLOOKUP(FH833,$A$879:$F$2700,6,FALSE)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VLOOKUP(FQ833,$A$879:$F$2700,6,FALSE)</f>
        <v>137</v>
      </c>
      <c r="FU833" s="179" t="s">
        <v>61</v>
      </c>
      <c r="FV833" s="10">
        <f>FT833*1.5*FS833</f>
        <v>205.5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VLOOKUP(FZ833,$A$879:$F$2700,6,FALSE)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VLOOKUP(GI833,$A$879:$F$2700,6,FALSE)</f>
        <v>137</v>
      </c>
      <c r="GM833" s="179" t="s">
        <v>61</v>
      </c>
      <c r="GN833" s="10">
        <f>GL833*1.5*GK833</f>
        <v>349.34999999999997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VLOOKUP(GR833,$A$879:$F$2700,6,FALSE)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VLOOKUP(HA833,$A$879:$F$2700,6,FALSE)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VLOOKUP(HJ833,$A$879:$F$2700,6,FALSE)</f>
        <v>137</v>
      </c>
      <c r="HN833" s="179" t="s">
        <v>149</v>
      </c>
      <c r="HO833" s="10">
        <f>HM833*1.5*HL833</f>
        <v>205.5</v>
      </c>
      <c r="HP833" s="10"/>
      <c r="HQ833" s="233"/>
      <c r="HR833" s="179" t="s">
        <v>95</v>
      </c>
      <c r="HS833" s="360" t="s">
        <v>3137</v>
      </c>
      <c r="HU833" s="248">
        <f>IF(HT833="Kopman",1.7,1)</f>
        <v>1</v>
      </c>
      <c r="HV833" s="180">
        <f>VLOOKUP(HS833,$A$879:$F$2700,6,FALSE)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VLOOKUP(IB833,$A$879:$F$2700,6,FALSE)</f>
        <v>137</v>
      </c>
      <c r="IF833" s="179" t="s">
        <v>149</v>
      </c>
      <c r="IG833" s="10">
        <f>IE833*1.5*ID833</f>
        <v>205.5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VLOOKUP(IK833,$A$879:$F$2700,6,FALSE)</f>
        <v>137</v>
      </c>
      <c r="IO833" s="179" t="s">
        <v>61</v>
      </c>
      <c r="IP833" s="10">
        <f>IN833*1.5*IM833</f>
        <v>205.5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VLOOKUP(IT833,$A$879:$F$2700,6,FALSE)</f>
        <v>137</v>
      </c>
      <c r="IX833" s="179" t="s">
        <v>61</v>
      </c>
      <c r="IY833" s="10">
        <f>IW833*1.5*IV833</f>
        <v>205.5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VLOOKUP(JC833,$A$879:$F$2700,6,FALSE)</f>
        <v>333</v>
      </c>
      <c r="JG833" s="179" t="s">
        <v>61</v>
      </c>
      <c r="JH833" s="10">
        <f>JF833*1.5*JE833</f>
        <v>499.5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VLOOKUP(JL833,$A$879:$F$2700,6,FALSE)</f>
        <v>61</v>
      </c>
      <c r="JP833" s="179" t="s">
        <v>61</v>
      </c>
      <c r="JQ833" s="10">
        <f>JO833*1.5*JN833</f>
        <v>91.5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VLOOKUP(JU833,$A$879:$F$2700,6,FALSE)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VLOOKUP(KD833,$A$879:$F$2700,6,FALSE)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3137</v>
      </c>
      <c r="KN833" s="14" t="s">
        <v>1662</v>
      </c>
      <c r="KO833" s="248">
        <f>IF(KN833="Kopman",1.7,1)</f>
        <v>1.7</v>
      </c>
      <c r="KP833" s="180">
        <f>VLOOKUP(KM833,$A$879:$F$2700,6,FALSE)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VLOOKUP(KV833,$A$879:$F$2700,6,FALSE)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VLOOKUP(LE833,$A$879:$F$2700,6,FALSE)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VLOOKUP(LN833,$A$879:$F$2700,6,FALSE)</f>
        <v>137</v>
      </c>
      <c r="LR833" s="179" t="s">
        <v>61</v>
      </c>
      <c r="LS833" s="10">
        <f>LQ833*1.5*LP833</f>
        <v>205.5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VLOOKUP(LW833,$A$879:$F$2700,6,FALSE)</f>
        <v>220</v>
      </c>
      <c r="MA833" s="179" t="s">
        <v>61</v>
      </c>
      <c r="MB833" s="10">
        <f>LZ833*1.5*LY833</f>
        <v>330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VLOOKUP(MF833,$A$879:$F$2700,6,FALSE)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VLOOKUP(MO833,$A$879:$F$2700,6,FALSE)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VLOOKUP(MX833,$A$879:$F$2700,6,FALSE)</f>
        <v>137</v>
      </c>
      <c r="NB833" s="179" t="s">
        <v>61</v>
      </c>
      <c r="NC833" s="10">
        <f>NA833*1.5*MZ833</f>
        <v>205.5</v>
      </c>
      <c r="ND833" s="10"/>
      <c r="NE833" s="233"/>
      <c r="NF833" s="179" t="s">
        <v>95</v>
      </c>
      <c r="NG833" s="360" t="s">
        <v>3137</v>
      </c>
      <c r="NI833" s="248">
        <f>IF(NH833="Kopman",1.7,1)</f>
        <v>1</v>
      </c>
      <c r="NJ833" s="180">
        <f>VLOOKUP(NG833,$A$879:$F$2700,6,FALSE)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VLOOKUP(NP833,$A$879:$F$2700,6,FALSE)</f>
        <v>151</v>
      </c>
      <c r="NT833" s="179" t="s">
        <v>61</v>
      </c>
      <c r="NU833" s="10">
        <f>NS833*1.5*NR833</f>
        <v>226.5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VLOOKUP(NY833,$A$879:$F$2700,6,FALSE)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VLOOKUP(OH833,$A$879:$F$2700,6,FALSE)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VLOOKUP(OQ833,$A$879:$F$2700,6,FALSE)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VLOOKUP(OZ833,$A$879:$F$2700,6,FALSE)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VLOOKUP(PI833,$A$879:$F$2700,6,FALSE)</f>
        <v>137</v>
      </c>
      <c r="PM833" s="179" t="s">
        <v>61</v>
      </c>
      <c r="PN833" s="10">
        <f>PL833*1.5*PK833</f>
        <v>205.5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VLOOKUP(PR833,$A$879:$F$2700,6,FALSE)</f>
        <v>220</v>
      </c>
      <c r="PV833" s="179" t="s">
        <v>61</v>
      </c>
      <c r="PW833" s="10">
        <f>PU833*1.5*PT833</f>
        <v>330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VLOOKUP(QA833,$A$879:$F$2700,6,FALSE)</f>
        <v>137</v>
      </c>
      <c r="QE833" s="179" t="s">
        <v>61</v>
      </c>
      <c r="QF833" s="10">
        <f>QD833*1.5*QC833</f>
        <v>205.5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VLOOKUP(QJ833,$A$879:$F$2700,6,FALSE)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VLOOKUP(QS833,$A$879:$F$2700,6,FALSE)</f>
        <v>137</v>
      </c>
      <c r="QW833" s="179" t="s">
        <v>61</v>
      </c>
      <c r="QX833" s="10">
        <f>QV833*1.5*QU833</f>
        <v>205.5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VLOOKUP(RB833,$A$879:$F$2700,6,FALSE)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VLOOKUP(RK833,$A$879:$F$2700,6,FALSE)</f>
        <v>137</v>
      </c>
      <c r="RO833" s="179" t="s">
        <v>149</v>
      </c>
      <c r="RP833" s="10">
        <f>RN833*1.5*RM833</f>
        <v>205.5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VLOOKUP(RT833,$A$879:$F$2700,6,FALSE)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VLOOKUP(SC833,$A$879:$F$2700,6,FALSE)</f>
        <v>333</v>
      </c>
      <c r="SG833" s="179" t="s">
        <v>61</v>
      </c>
      <c r="SH833" s="10">
        <f>SF833*1.5*SE833</f>
        <v>499.5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VLOOKUP(SL833,$A$879:$F$2700,6,FALSE)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VLOOKUP(SU833,$A$879:$F$2700,6,FALSE)</f>
        <v>137</v>
      </c>
      <c r="SY833" s="179" t="s">
        <v>61</v>
      </c>
      <c r="SZ833" s="10">
        <f>SX833*1.5*SW833</f>
        <v>205.5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VLOOKUP(TD833,$A$879:$F$2700,6,FALSE)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VLOOKUP(TM833,$A$879:$F$2700,6,FALSE)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VLOOKUP(TV833,$A$879:$F$2700,6,FALSE)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VLOOKUP(UE833,$A$879:$F$2700,6,FALSE)</f>
        <v>333</v>
      </c>
      <c r="UI833" s="179" t="s">
        <v>61</v>
      </c>
      <c r="UJ833" s="10">
        <f>UH833*1.5*UG833</f>
        <v>499.5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VLOOKUP(UN833,$A$879:$F$2700,6,FALSE)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VLOOKUP(UW833,$A$879:$F$2700,6,FALSE)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VLOOKUP(VF833,$A$879:$F$2700,6,FALSE)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VLOOKUP(VO833,$A$879:$F$2700,6,FALSE)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VLOOKUP(VX833,$A$879:$F$2700,6,FALSE)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VLOOKUP(WG833,$A$879:$F$2700,6,FALSE)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60" t="s">
        <v>3137</v>
      </c>
      <c r="WQ833" s="180"/>
      <c r="WR833" s="248">
        <f>IF(WQ833="Kopman",1.7,1)</f>
        <v>1</v>
      </c>
      <c r="WS833" s="180">
        <f>VLOOKUP(WP833,$A$879:$F$2700,6,FALSE)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VLOOKUP(WY833,$A$879:$F$2700,6,FALSE)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VLOOKUP(XH833,$A$879:$F$2700,6,FALSE)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3137</v>
      </c>
      <c r="XS833" s="248">
        <f>IF(XR833="Kopman",1.7,1)</f>
        <v>1</v>
      </c>
      <c r="XT833" s="180">
        <f>VLOOKUP(XQ833,$A$879:$F$2700,6,FALSE)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VLOOKUP(XZ833,$A$879:$F$2700,6,FALSE)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VLOOKUP(YI833,$A$879:$F$2700,6,FALSE)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VLOOKUP(YR833,$A$879:$F$2700,6,FALSE)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VLOOKUP(ZA833,$A$879:$F$2700,6,FALSE)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VLOOKUP(ZJ833,$A$879:$F$2700,6,FALSE)</f>
        <v>315</v>
      </c>
      <c r="ZN833" s="179" t="s">
        <v>149</v>
      </c>
      <c r="ZO833" s="10">
        <f>ZM833*1.5*ZL833</f>
        <v>472.5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VLOOKUP(ZS833,$A$879:$F$2700,6,FALSE)</f>
        <v>137</v>
      </c>
      <c r="ZW833" s="179" t="s">
        <v>61</v>
      </c>
      <c r="ZX833" s="10">
        <f>ZV833*1.5*ZU833</f>
        <v>205.5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VLOOKUP(AAB833,$A$879:$F$2700,6,FALSE)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VLOOKUP(AAK833,$A$879:$F$2700,6,FALSE)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VLOOKUP(AAT833,$A$879:$F$2700,6,FALSE)</f>
        <v>137</v>
      </c>
      <c r="AAX833" s="179" t="s">
        <v>61</v>
      </c>
      <c r="AAY833" s="10">
        <f>AAW833*1.5*AAV833</f>
        <v>205.5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VLOOKUP(ABC833,$A$879:$F$2700,6,FALSE)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VLOOKUP(ABL833,$A$879:$F$2700,6,FALSE)</f>
        <v>92</v>
      </c>
      <c r="ABP833" s="179" t="s">
        <v>61</v>
      </c>
      <c r="ABQ833" s="10">
        <f>ABO833*1.5*ABN833</f>
        <v>138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VLOOKUP(ABU833,$A$879:$F$2700,6,FALSE)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VLOOKUP(ACD833,$A$879:$F$2700,6,FALSE)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VLOOKUP(ACM833,$A$879:$F$2700,6,FALSE)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VLOOKUP(ACV833,$A$879:$F$2700,6,FALSE)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VLOOKUP(ADE833,$A$879:$F$2700,6,FALSE)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VLOOKUP(ADN833,$A$879:$F$2700,6,FALSE)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VLOOKUP(ADW833,$A$879:$F$2700,6,FALSE)</f>
        <v>247</v>
      </c>
      <c r="AEA833" s="179" t="s">
        <v>149</v>
      </c>
      <c r="AEB833" s="10">
        <f>ADZ833*1.5*ADY833</f>
        <v>629.85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VLOOKUP(AEF833,$A$879:$F$2700,6,FALSE)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VLOOKUP(AEO833,$A$879:$F$2700,6,FALSE)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VLOOKUP(AEX833,$A$879:$F$2700,6,FALSE)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VLOOKUP(AFG833,$A$879:$F$2700,6,FALSE)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VLOOKUP(AFP833,$A$879:$F$2700,6,FALSE)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VLOOKUP(AFY833,$A$879:$F$2700,6,FALSE)</f>
        <v>137</v>
      </c>
      <c r="AGC833" s="179" t="s">
        <v>61</v>
      </c>
      <c r="AGD833" s="10">
        <f>AGB833*1.5*AGA833</f>
        <v>205.5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VLOOKUP(AGH833,$A$879:$F$2700,6,FALSE)</f>
        <v>137</v>
      </c>
      <c r="AGL833" s="179" t="s">
        <v>61</v>
      </c>
      <c r="AGM833" s="10">
        <f>AGK833*1.5*AGJ833</f>
        <v>349.34999999999997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VLOOKUP(AGQ833,$A$879:$F$2700,6,FALSE)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VLOOKUP(AGZ833,$A$879:$F$2700,6,FALSE)</f>
        <v>137</v>
      </c>
      <c r="AHD833" s="179" t="s">
        <v>61</v>
      </c>
      <c r="AHE833" s="10">
        <f>AHC833*1.5*AHB833</f>
        <v>205.5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VLOOKUP(AHI833,$A$879:$F$2700,6,FALSE)</f>
        <v>101</v>
      </c>
      <c r="AHM833" s="179" t="s">
        <v>61</v>
      </c>
      <c r="AHN833" s="10">
        <f>AHL833*1.5*AHK833</f>
        <v>151.5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VLOOKUP(AHR833,$A$879:$F$2700,6,FALSE)</f>
        <v>137</v>
      </c>
      <c r="AHV833" s="179" t="s">
        <v>61</v>
      </c>
      <c r="AHW833" s="10">
        <f>AHU833*1.5*AHT833</f>
        <v>205.5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VLOOKUP(AIA833,$A$879:$F$2700,6,FALSE)</f>
        <v>137</v>
      </c>
      <c r="AIE833" s="179" t="s">
        <v>61</v>
      </c>
      <c r="AIF833" s="10">
        <f>AID833*1.5*AIC833</f>
        <v>205.5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VLOOKUP(AIJ833,$A$879:$F$2700,6,FALSE)</f>
        <v>151</v>
      </c>
      <c r="AIN833" s="179" t="s">
        <v>61</v>
      </c>
      <c r="AIO833" s="10">
        <f>AIM833*1.5*AIL833</f>
        <v>226.5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VLOOKUP(AIS833,$A$879:$F$2700,6,FALSE)</f>
        <v>137</v>
      </c>
      <c r="AIW833" s="179" t="s">
        <v>61</v>
      </c>
      <c r="AIX833" s="10">
        <f>AIV833*1.5*AIU833</f>
        <v>205.5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VLOOKUP(AJB833,$A$879:$F$2700,6,FALSE)</f>
        <v>104</v>
      </c>
      <c r="AJF833" s="179" t="s">
        <v>61</v>
      </c>
      <c r="AJG833" s="10">
        <f>AJE833*1.5*AJD833</f>
        <v>156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VLOOKUP(AJK833,$A$879:$F$2700,6,FALSE)</f>
        <v>137</v>
      </c>
      <c r="AJO833" s="179" t="s">
        <v>61</v>
      </c>
      <c r="AJP833" s="10">
        <f>AJN833*1.5*AJM833</f>
        <v>205.5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VLOOKUP(AJT833,$A$879:$F$2700,6,FALSE)</f>
        <v>101</v>
      </c>
      <c r="AJX833" s="179" t="s">
        <v>61</v>
      </c>
      <c r="AJY833" s="10">
        <f>AJW833*1.5*AJV833</f>
        <v>151.5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VLOOKUP(AKC833,$A$879:$F$2700,6,FALSE)</f>
        <v>315</v>
      </c>
      <c r="AKG833" s="179" t="s">
        <v>61</v>
      </c>
      <c r="AKH833" s="10">
        <f>AKF833*1.5*AKE833</f>
        <v>472.5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VLOOKUP(AKL833,$A$879:$F$2700,6,FALSE)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VLOOKUP(AKU833,$A$879:$F$2700,6,FALSE)</f>
        <v>137</v>
      </c>
      <c r="AKY833" s="179" t="s">
        <v>61</v>
      </c>
      <c r="AKZ833" s="10">
        <f>AKX833*1.5*AKW833</f>
        <v>205.5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VLOOKUP(ALD833,$A$879:$F$2700,6,FALSE)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VLOOKUP(ALM833,$A$879:$F$2700,6,FALSE)</f>
        <v>333</v>
      </c>
      <c r="ALQ833" s="179" t="s">
        <v>61</v>
      </c>
      <c r="ALR833" s="10">
        <f>ALP833*1.5*ALO833</f>
        <v>499.5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VLOOKUP(ALV833,$A$879:$F$2700,6,FALSE)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VLOOKUP(AME833,$A$879:$F$2700,6,FALSE)</f>
        <v>109</v>
      </c>
      <c r="AMI833" s="179" t="s">
        <v>61</v>
      </c>
      <c r="AMJ833" s="10">
        <f>AMH833*1.5*AMG833</f>
        <v>163.5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VLOOKUP(AMN833,$A$879:$F$2700,6,FALSE)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VLOOKUP(AMW833,$A$879:$F$2700,6,FALSE)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VLOOKUP(ANF833,$A$879:$F$2700,6,FALSE)</f>
        <v>137</v>
      </c>
      <c r="ANJ833" s="179" t="s">
        <v>61</v>
      </c>
      <c r="ANK833" s="10">
        <f>ANI833*1.5*ANH833</f>
        <v>205.5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VLOOKUP(ANO833,$A$879:$F$2700,6,FALSE)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VLOOKUP(ANX833,$A$879:$F$2700,6,FALSE)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VLOOKUP(AOG833,$A$879:$F$2700,6,FALSE)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VLOOKUP(AOP833,$A$879:$F$2700,6,FALSE)</f>
        <v>137</v>
      </c>
      <c r="AOT833" s="179" t="s">
        <v>61</v>
      </c>
      <c r="AOU833" s="10">
        <f>AOS833*1.5*AOR833</f>
        <v>349.34999999999997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VLOOKUP(AOY833,$A$879:$F$2700,6,FALSE)</f>
        <v>101</v>
      </c>
      <c r="APC833" s="179" t="s">
        <v>61</v>
      </c>
      <c r="APD833" s="10">
        <f>APB833*1.5*APA833</f>
        <v>151.5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VLOOKUP(APH833,$A$879:$F$2700,6,FALSE)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VLOOKUP(APQ833,$A$879:$F$2700,6,FALSE)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VLOOKUP(APZ833,$A$879:$F$2700,6,FALSE)</f>
        <v>137</v>
      </c>
      <c r="AQD833" s="179" t="s">
        <v>61</v>
      </c>
      <c r="AQE833" s="10">
        <f>AQC833*1.5*AQB833</f>
        <v>205.5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VLOOKUP(AQI833,$A$879:$F$2700,6,FALSE)</f>
        <v>196</v>
      </c>
      <c r="AQM833" s="179" t="s">
        <v>61</v>
      </c>
      <c r="AQN833" s="10">
        <f>AQL833*1.5*AQK833</f>
        <v>294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VLOOKUP(AQR833,$A$879:$F$2700,6,FALSE)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VLOOKUP(ARA833,$A$879:$F$2700,6,FALSE)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VLOOKUP(ARJ833,$A$879:$F$2700,6,FALSE)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VLOOKUP(ARS833,$A$879:$F$2700,6,FALSE)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VLOOKUP(ASB833,$A$879:$F$2700,6,FALSE)</f>
        <v>333</v>
      </c>
      <c r="ASF833" s="179" t="s">
        <v>61</v>
      </c>
      <c r="ASG833" s="10">
        <f>ASE833*1.5*ASD833</f>
        <v>499.5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VLOOKUP(ASK833,$A$879:$F$2700,6,FALSE)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VLOOKUP(AST833,$A$879:$F$2700,6,FALSE)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VLOOKUP(ATC833,$A$879:$F$2700,6,FALSE)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VLOOKUP(ATL833,$A$879:$F$2700,6,FALSE)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VLOOKUP(ATU833,$A$879:$F$2700,6,FALSE)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VLOOKUP(AUD833,$A$879:$F$2700,6,FALSE)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VLOOKUP(AUM833,$A$879:$F$2700,6,FALSE)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VLOOKUP(AUV833,$A$879:$F$2700,6,FALSE)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VLOOKUP(AVE833,$A$879:$F$2700,6,FALSE)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VLOOKUP(AVN833,$A$879:$F$2700,6,FALSE)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VLOOKUP(AVW833,$A$879:$F$2700,6,FALSE)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VLOOKUP(AWF833,$A$879:$F$2700,6,FALSE)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VLOOKUP(AWO833,$A$879:$F$2700,6,FALSE)</f>
        <v>109</v>
      </c>
      <c r="AWS833" s="179" t="s">
        <v>61</v>
      </c>
      <c r="AWT833" s="10">
        <f>AWR833*1.5*AWQ833</f>
        <v>163.5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VLOOKUP(AWX833,$A$879:$F$2700,6,FALSE)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VLOOKUP(AXG833,$A$879:$F$2700,6,FALSE)</f>
        <v>137</v>
      </c>
      <c r="AXK833" s="179" t="s">
        <v>61</v>
      </c>
      <c r="AXL833" s="10">
        <f>AXJ833*1.5*AXI833</f>
        <v>205.5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VLOOKUP(AXP833,$A$879:$F$2700,6,FALSE)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VLOOKUP(AXY833,$A$879:$F$2700,6,FALSE)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VLOOKUP(AYH833,$A$879:$F$2700,6,FALSE)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VLOOKUP(AYQ833,$A$879:$F$2700,6,FALSE)</f>
        <v>137</v>
      </c>
      <c r="AYU833" s="179" t="s">
        <v>61</v>
      </c>
      <c r="AYV833" s="10">
        <f>AYT833*1.5*AYS833</f>
        <v>349.34999999999997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VLOOKUP(AYZ833,$A$879:$F$2700,6,FALSE)</f>
        <v>333</v>
      </c>
      <c r="AZD833" s="179" t="s">
        <v>61</v>
      </c>
      <c r="AZE833" s="10">
        <f>AZC833*1.5*AZB833</f>
        <v>499.5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VLOOKUP(AZI833,$A$879:$F$2700,6,FALSE)</f>
        <v>137</v>
      </c>
      <c r="AZM833" s="179" t="s">
        <v>61</v>
      </c>
      <c r="AZN833" s="10">
        <f>AZL833*1.5*AZK833</f>
        <v>349.34999999999997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VLOOKUP(AZR833,$A$879:$F$2700,6,FALSE)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VLOOKUP(BAA833,$A$879:$F$2700,6,FALSE)</f>
        <v>333</v>
      </c>
      <c r="BAE833" s="179" t="s">
        <v>61</v>
      </c>
      <c r="BAF833" s="10">
        <f>BAD833*1.5*BAC833</f>
        <v>499.5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VLOOKUP(BAJ833,$A$879:$F$2700,6,FALSE)</f>
        <v>101</v>
      </c>
      <c r="BAN833" s="179" t="s">
        <v>61</v>
      </c>
      <c r="BAO833" s="10">
        <f>BAM833*1.5*BAL833</f>
        <v>151.5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VLOOKUP(BAS833,$A$879:$F$2700,6,FALSE)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VLOOKUP(BBB833,$A$879:$F$2700,6,FALSE)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VLOOKUP(BBK833,$A$879:$F$2700,6,FALSE)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VLOOKUP(BBT833,$A$879:$F$2700,6,FALSE)</f>
        <v>137</v>
      </c>
      <c r="BBX833" s="179" t="s">
        <v>61</v>
      </c>
      <c r="BBY833" s="10">
        <f>BBW833*1.5*BBV833</f>
        <v>205.5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VLOOKUP(BCC833,$A$879:$F$2700,6,FALSE)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VLOOKUP(BCL833,$A$879:$F$2700,6,FALSE)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VLOOKUP(BCU833,$A$879:$F$2700,6,FALSE)</f>
        <v>109</v>
      </c>
      <c r="BCY833" s="179" t="s">
        <v>61</v>
      </c>
      <c r="BCZ833" s="10">
        <f>BCX833*1.5*BCW833</f>
        <v>163.5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VLOOKUP(BDD833,$A$879:$F$2700,6,FALSE)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VLOOKUP(BDM833,$A$879:$F$2700,6,FALSE)</f>
        <v>109</v>
      </c>
      <c r="BDQ833" s="179" t="s">
        <v>61</v>
      </c>
      <c r="BDR833" s="10">
        <f>BDP833*1.5*BDO833</f>
        <v>163.5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VLOOKUP(BDV833,$A$879:$F$2700,6,FALSE)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VLOOKUP(BEE833,$A$879:$F$2700,6,FALSE)</f>
        <v>101</v>
      </c>
      <c r="BEI833" s="179" t="s">
        <v>61</v>
      </c>
      <c r="BEJ833" s="10">
        <f>BEH833*1.5*BEG833</f>
        <v>151.5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VLOOKUP(BEN833,$A$879:$F$2700,6,FALSE)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VLOOKUP(BEW833,$A$879:$F$2700,6,FALSE)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VLOOKUP(BFF833,$A$879:$F$2700,6,FALSE)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VLOOKUP(BFO833,$A$879:$F$2700,6,FALSE)</f>
        <v>333</v>
      </c>
      <c r="BFS833" s="179" t="s">
        <v>61</v>
      </c>
      <c r="BFT833" s="10">
        <f>BFR833*1.5*BFQ833</f>
        <v>499.5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VLOOKUP(BFX833,$A$879:$F$2700,6,FALSE)</f>
        <v>137</v>
      </c>
      <c r="BGB833" s="179" t="s">
        <v>61</v>
      </c>
      <c r="BGC833" s="10">
        <f>BGA833*1.5*BFZ833</f>
        <v>349.34999999999997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VLOOKUP(BGG833,$A$879:$F$2700,6,FALSE)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VLOOKUP(BGP833,$A$879:$F$2700,6,FALSE)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VLOOKUP(BGY833,$A$879:$F$2700,6,FALSE)</f>
        <v>109</v>
      </c>
      <c r="BHC833" s="179" t="s">
        <v>61</v>
      </c>
      <c r="BHD833" s="10">
        <f>BHB833*1.5*BHA833</f>
        <v>163.5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VLOOKUP(B834,$A$879:$F$2700,6,FALSE)</f>
        <v>315</v>
      </c>
      <c r="F834" s="179" t="s">
        <v>63</v>
      </c>
      <c r="G834" s="10">
        <f>E834*1.4</f>
        <v>441</v>
      </c>
      <c r="H834" s="10"/>
      <c r="I834" s="233"/>
      <c r="J834" s="179" t="s">
        <v>96</v>
      </c>
      <c r="K834" s="360" t="s">
        <v>3137</v>
      </c>
      <c r="M834" s="180"/>
      <c r="N834" s="180">
        <f>VLOOKUP(K834,$A$879:$F$2700,6,FALSE)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VLOOKUP(T834,$A$879:$F$2700,6,FALSE)</f>
        <v>101</v>
      </c>
      <c r="X834" s="179" t="s">
        <v>63</v>
      </c>
      <c r="Y834" s="10">
        <f>W834*1.4</f>
        <v>141.39999999999998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VLOOKUP(AC834,$A$879:$F$2700,6,FALSE)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VLOOKUP(AL834,$A$879:$F$2700,6,FALSE)</f>
        <v>137</v>
      </c>
      <c r="AP834" s="179" t="s">
        <v>63</v>
      </c>
      <c r="AQ834" s="10">
        <f>AO834*1.4</f>
        <v>191.79999999999998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VLOOKUP(AU834,$A$879:$F$2700,6,FALSE)</f>
        <v>151</v>
      </c>
      <c r="AY834" s="179" t="s">
        <v>63</v>
      </c>
      <c r="AZ834" s="10">
        <f>AX834*1.4</f>
        <v>211.39999999999998</v>
      </c>
      <c r="BA834" s="10"/>
      <c r="BB834" s="233"/>
      <c r="BC834" s="179" t="s">
        <v>96</v>
      </c>
      <c r="BD834" s="360" t="s">
        <v>3137</v>
      </c>
      <c r="BF834" s="180"/>
      <c r="BG834" s="180">
        <f>VLOOKUP(BD834,$A$879:$F$2700,6,FALSE)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VLOOKUP(BM834,$A$879:$F$2700,6,FALSE)</f>
        <v>333</v>
      </c>
      <c r="BQ834" s="179" t="s">
        <v>63</v>
      </c>
      <c r="BR834" s="10">
        <f>BP834*1.4</f>
        <v>466.2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VLOOKUP(BV834,$A$879:$F$2700,6,FALSE)</f>
        <v>194</v>
      </c>
      <c r="BZ834" s="179" t="s">
        <v>63</v>
      </c>
      <c r="CA834" s="10">
        <f>BY834*1.4</f>
        <v>271.59999999999997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VLOOKUP(CE834,$A$879:$F$2700,6,FALSE)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VLOOKUP(CN834,$A$879:$F$2700,6,FALSE)</f>
        <v>137</v>
      </c>
      <c r="CR834" s="179" t="s">
        <v>63</v>
      </c>
      <c r="CS834" s="10">
        <f>CQ834*1.4</f>
        <v>191.79999999999998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VLOOKUP(CW834,$A$879:$F$2700,6,FALSE)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VLOOKUP(DF834,$A$879:$F$2700,6,FALSE)</f>
        <v>315</v>
      </c>
      <c r="DJ834" s="179" t="s">
        <v>63</v>
      </c>
      <c r="DK834" s="10">
        <f>DI834*1.4</f>
        <v>441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VLOOKUP(DO834,$A$879:$F$2700,6,FALSE)</f>
        <v>137</v>
      </c>
      <c r="DS834" s="179" t="s">
        <v>63</v>
      </c>
      <c r="DT834" s="10">
        <f>DR834*1.4</f>
        <v>191.79999999999998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VLOOKUP(DX834,$A$879:$F$2700,6,FALSE)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3137</v>
      </c>
      <c r="EI834" s="180"/>
      <c r="EJ834" s="180">
        <f>VLOOKUP(EG834,$A$879:$F$2700,6,FALSE)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VLOOKUP(EP834,$A$879:$F$2700,6,FALSE)</f>
        <v>137</v>
      </c>
      <c r="ET834" s="179" t="s">
        <v>63</v>
      </c>
      <c r="EU834" s="10">
        <f>ES834*1.4</f>
        <v>191.79999999999998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VLOOKUP(EY834,$A$879:$F$2700,6,FALSE)</f>
        <v>137</v>
      </c>
      <c r="FC834" s="179" t="s">
        <v>63</v>
      </c>
      <c r="FD834" s="10">
        <f>FB834*1.4</f>
        <v>191.79999999999998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VLOOKUP(FH834,$A$879:$F$2700,6,FALSE)</f>
        <v>137</v>
      </c>
      <c r="FL834" s="179" t="s">
        <v>63</v>
      </c>
      <c r="FM834" s="10">
        <f>FK834*1.4</f>
        <v>191.79999999999998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VLOOKUP(FQ834,$A$879:$F$2700,6,FALSE)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VLOOKUP(FZ834,$A$879:$F$2700,6,FALSE)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3137</v>
      </c>
      <c r="GK834" s="180"/>
      <c r="GL834" s="180">
        <f>VLOOKUP(GI834,$A$879:$F$2700,6,FALSE)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60" t="s">
        <v>3137</v>
      </c>
      <c r="GT834" s="180"/>
      <c r="GU834" s="180">
        <f>VLOOKUP(GR834,$A$879:$F$2700,6,FALSE)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VLOOKUP(HA834,$A$879:$F$2700,6,FALSE)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3137</v>
      </c>
      <c r="HL834" s="180"/>
      <c r="HM834" s="180">
        <f>VLOOKUP(HJ834,$A$879:$F$2700,6,FALSE)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VLOOKUP(HS834,$A$879:$F$2700,6,FALSE)</f>
        <v>137</v>
      </c>
      <c r="HW834" s="179" t="s">
        <v>63</v>
      </c>
      <c r="HX834" s="10">
        <f>HV834*1.4</f>
        <v>191.79999999999998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VLOOKUP(IB834,$A$879:$F$2700,6,FALSE)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VLOOKUP(IK834,$A$879:$F$2700,6,FALSE)</f>
        <v>194</v>
      </c>
      <c r="IO834" s="179" t="s">
        <v>63</v>
      </c>
      <c r="IP834" s="10">
        <f>IN834*1.4</f>
        <v>271.59999999999997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VLOOKUP(IT834,$A$879:$F$2700,6,FALSE)</f>
        <v>315</v>
      </c>
      <c r="IX834" s="179" t="s">
        <v>63</v>
      </c>
      <c r="IY834" s="10">
        <f>IW834*1.4</f>
        <v>441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VLOOKUP(JC834,$A$879:$F$2700,6,FALSE)</f>
        <v>194</v>
      </c>
      <c r="JG834" s="179" t="s">
        <v>63</v>
      </c>
      <c r="JH834" s="10">
        <f>JF834*1.4</f>
        <v>271.59999999999997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VLOOKUP(JL834,$A$879:$F$2700,6,FALSE)</f>
        <v>137</v>
      </c>
      <c r="JP834" s="179" t="s">
        <v>63</v>
      </c>
      <c r="JQ834" s="10">
        <f>JO834*1.4</f>
        <v>191.79999999999998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VLOOKUP(JU834,$A$879:$F$2700,6,FALSE)</f>
        <v>315</v>
      </c>
      <c r="JY834" s="179" t="s">
        <v>63</v>
      </c>
      <c r="JZ834" s="10">
        <f>JX834*1.4</f>
        <v>441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VLOOKUP(KD834,$A$879:$F$2700,6,FALSE)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VLOOKUP(KM834,$A$879:$F$2700,6,FALSE)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VLOOKUP(KV834,$A$879:$F$2700,6,FALSE)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VLOOKUP(LE834,$A$879:$F$2700,6,FALSE)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VLOOKUP(LN834,$A$879:$F$2700,6,FALSE)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VLOOKUP(LW834,$A$879:$F$2700,6,FALSE)</f>
        <v>151</v>
      </c>
      <c r="MA834" s="179" t="s">
        <v>63</v>
      </c>
      <c r="MB834" s="10">
        <f>LZ834*1.4</f>
        <v>211.39999999999998</v>
      </c>
      <c r="MC834" s="10"/>
      <c r="MD834" s="233"/>
      <c r="ME834" s="179" t="s">
        <v>96</v>
      </c>
      <c r="MF834" s="360" t="s">
        <v>3137</v>
      </c>
      <c r="MH834" s="180"/>
      <c r="MI834" s="180">
        <f>VLOOKUP(MF834,$A$879:$F$2700,6,FALSE)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VLOOKUP(MO834,$A$879:$F$2700,6,FALSE)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VLOOKUP(MX834,$A$879:$F$2700,6,FALSE)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VLOOKUP(NG834,$A$879:$F$2700,6,FALSE)</f>
        <v>109</v>
      </c>
      <c r="NK834" s="179" t="s">
        <v>63</v>
      </c>
      <c r="NL834" s="10">
        <f>NJ834*1.4</f>
        <v>152.6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VLOOKUP(NP834,$A$879:$F$2700,6,FALSE)</f>
        <v>194</v>
      </c>
      <c r="NT834" s="179" t="s">
        <v>63</v>
      </c>
      <c r="NU834" s="10">
        <f>NS834*1.4</f>
        <v>271.59999999999997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VLOOKUP(NY834,$A$879:$F$2700,6,FALSE)</f>
        <v>137</v>
      </c>
      <c r="OC834" s="179" t="s">
        <v>63</v>
      </c>
      <c r="OD834" s="10">
        <f>OB834*1.4</f>
        <v>191.79999999999998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VLOOKUP(OH834,$A$879:$F$2700,6,FALSE)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VLOOKUP(OQ834,$A$879:$F$2700,6,FALSE)</f>
        <v>315</v>
      </c>
      <c r="OU834" s="179" t="s">
        <v>63</v>
      </c>
      <c r="OV834" s="10">
        <f>OT834*1.4</f>
        <v>441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VLOOKUP(OZ834,$A$879:$F$2700,6,FALSE)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VLOOKUP(PI834,$A$879:$F$2700,6,FALSE)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VLOOKUP(PR834,$A$879:$F$2700,6,FALSE)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VLOOKUP(QA834,$A$879:$F$2700,6,FALSE)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VLOOKUP(QJ834,$A$879:$F$2700,6,FALSE)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VLOOKUP(QS834,$A$879:$F$2700,6,FALSE)</f>
        <v>151</v>
      </c>
      <c r="QW834" s="179" t="s">
        <v>63</v>
      </c>
      <c r="QX834" s="10">
        <f>QV834*1.4</f>
        <v>211.39999999999998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VLOOKUP(RB834,$A$879:$F$2700,6,FALSE)</f>
        <v>92</v>
      </c>
      <c r="RF834" s="179" t="s">
        <v>63</v>
      </c>
      <c r="RG834" s="10">
        <f>RE834*1.4</f>
        <v>128.79999999999998</v>
      </c>
      <c r="RH834" s="10"/>
      <c r="RI834" s="233"/>
      <c r="RJ834" s="179" t="s">
        <v>96</v>
      </c>
      <c r="RK834" s="360" t="s">
        <v>3137</v>
      </c>
      <c r="RM834" s="180"/>
      <c r="RN834" s="180">
        <f>VLOOKUP(RK834,$A$879:$F$2700,6,FALSE)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VLOOKUP(RT834,$A$879:$F$2700,6,FALSE)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VLOOKUP(SC834,$A$879:$F$2700,6,FALSE)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VLOOKUP(SL834,$A$879:$F$2700,6,FALSE)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3137</v>
      </c>
      <c r="SW834" s="180"/>
      <c r="SX834" s="180">
        <f>VLOOKUP(SU834,$A$879:$F$2700,6,FALSE)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VLOOKUP(TD834,$A$879:$F$2700,6,FALSE)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VLOOKUP(TM834,$A$879:$F$2700,6,FALSE)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VLOOKUP(TV834,$A$879:$F$2700,6,FALSE)</f>
        <v>438</v>
      </c>
      <c r="TZ834" s="179" t="s">
        <v>63</v>
      </c>
      <c r="UA834" s="10">
        <f>TY834*1.4</f>
        <v>613.19999999999993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VLOOKUP(UE834,$A$879:$F$2700,6,FALSE)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VLOOKUP(UN834,$A$879:$F$2700,6,FALSE)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VLOOKUP(UW834,$A$879:$F$2700,6,FALSE)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VLOOKUP(VF834,$A$879:$F$2700,6,FALSE)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VLOOKUP(VO834,$A$879:$F$2700,6,FALSE)</f>
        <v>438</v>
      </c>
      <c r="VS834" s="179" t="s">
        <v>63</v>
      </c>
      <c r="VT834" s="10">
        <f>VR834*1.4</f>
        <v>613.19999999999993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VLOOKUP(VX834,$A$879:$F$2700,6,FALSE)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3137</v>
      </c>
      <c r="WI834" s="180"/>
      <c r="WJ834" s="180">
        <f>VLOOKUP(WG834,$A$879:$F$2700,6,FALSE)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VLOOKUP(WP834,$A$879:$F$2700,6,FALSE)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3137</v>
      </c>
      <c r="XA834" s="180"/>
      <c r="XB834" s="180">
        <f>VLOOKUP(WY834,$A$879:$F$2700,6,FALSE)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70" t="s">
        <v>1715</v>
      </c>
      <c r="XJ834" s="180"/>
      <c r="XK834" s="180">
        <f>VLOOKUP(XH834,$A$879:$F$2700,6,FALSE)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VLOOKUP(XQ834,$A$879:$F$2700,6,FALSE)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VLOOKUP(XZ834,$A$879:$F$2700,6,FALSE)</f>
        <v>112</v>
      </c>
      <c r="YD834" s="179" t="s">
        <v>63</v>
      </c>
      <c r="YE834" s="10">
        <f>YC834*1.4</f>
        <v>156.79999999999998</v>
      </c>
      <c r="YG834" s="239"/>
      <c r="YH834" s="179" t="s">
        <v>96</v>
      </c>
      <c r="YI834" s="360" t="s">
        <v>3137</v>
      </c>
      <c r="YK834" s="180"/>
      <c r="YL834" s="180">
        <f>VLOOKUP(YI834,$A$879:$F$2700,6,FALSE)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60" t="s">
        <v>3137</v>
      </c>
      <c r="YT834" s="180"/>
      <c r="YU834" s="180">
        <f>VLOOKUP(YR834,$A$879:$F$2700,6,FALSE)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60" t="s">
        <v>465</v>
      </c>
      <c r="ZC834" s="180"/>
      <c r="ZD834" s="180">
        <f>VLOOKUP(ZA834,$A$879:$F$2700,6,FALSE)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VLOOKUP(ZJ834,$A$879:$F$2700,6,FALSE)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60" t="s">
        <v>975</v>
      </c>
      <c r="ZU834" s="180"/>
      <c r="ZV834" s="180">
        <f>VLOOKUP(ZS834,$A$879:$F$2700,6,FALSE)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VLOOKUP(AAB834,$A$879:$F$2700,6,FALSE)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VLOOKUP(AAK834,$A$879:$F$2700,6,FALSE)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VLOOKUP(AAT834,$A$879:$F$2700,6,FALSE)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VLOOKUP(ABC834,$A$879:$F$2700,6,FALSE)</f>
        <v>315</v>
      </c>
      <c r="ABG834" s="179" t="s">
        <v>63</v>
      </c>
      <c r="ABH834" s="10">
        <f>ABF834*1.4</f>
        <v>441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VLOOKUP(ABL834,$A$879:$F$2700,6,FALSE)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VLOOKUP(ABU834,$A$879:$F$2700,6,FALSE)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VLOOKUP(ACD834,$A$879:$F$2700,6,FALSE)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VLOOKUP(ACM834,$A$879:$F$2700,6,FALSE)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VLOOKUP(ACV834,$A$879:$F$2700,6,FALSE)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VLOOKUP(ADE834,$A$879:$F$2700,6,FALSE)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VLOOKUP(ADN834,$A$879:$F$2700,6,FALSE)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VLOOKUP(ADW834,$A$879:$F$2700,6,FALSE)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VLOOKUP(AEF834,$A$879:$F$2700,6,FALSE)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VLOOKUP(AEO834,$A$879:$F$2700,6,FALSE)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VLOOKUP(AEX834,$A$879:$F$2700,6,FALSE)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VLOOKUP(AFG834,$A$879:$F$2700,6,FALSE)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VLOOKUP(AFP834,$A$879:$F$2700,6,FALSE)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VLOOKUP(AFY834,$A$879:$F$2700,6,FALSE)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VLOOKUP(AGH834,$A$879:$F$2700,6,FALSE)</f>
        <v>101</v>
      </c>
      <c r="AGL834" s="179" t="s">
        <v>63</v>
      </c>
      <c r="AGM834" s="10">
        <f>AGK834*1.4</f>
        <v>141.39999999999998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VLOOKUP(AGQ834,$A$879:$F$2700,6,FALSE)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VLOOKUP(AGZ834,$A$879:$F$2700,6,FALSE)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VLOOKUP(AHI834,$A$879:$F$2700,6,FALSE)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VLOOKUP(AHR834,$A$879:$F$2700,6,FALSE)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3137</v>
      </c>
      <c r="AIC834" s="180"/>
      <c r="AID834" s="180">
        <f>VLOOKUP(AIA834,$A$879:$F$2700,6,FALSE)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VLOOKUP(AIJ834,$A$879:$F$2700,6,FALSE)</f>
        <v>109</v>
      </c>
      <c r="AIN834" s="179" t="s">
        <v>63</v>
      </c>
      <c r="AIO834" s="10">
        <f>AIM834*1.4</f>
        <v>152.6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VLOOKUP(AIS834,$A$879:$F$2700,6,FALSE)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VLOOKUP(AJB834,$A$879:$F$2700,6,FALSE)</f>
        <v>101</v>
      </c>
      <c r="AJF834" s="179" t="s">
        <v>63</v>
      </c>
      <c r="AJG834" s="10">
        <f>AJE834*1.4</f>
        <v>141.39999999999998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VLOOKUP(AJK834,$A$879:$F$2700,6,FALSE)</f>
        <v>101</v>
      </c>
      <c r="AJO834" s="179" t="s">
        <v>63</v>
      </c>
      <c r="AJP834" s="10">
        <f>AJN834*1.4</f>
        <v>141.39999999999998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VLOOKUP(AJT834,$A$879:$F$2700,6,FALSE)</f>
        <v>315</v>
      </c>
      <c r="AJX834" s="179" t="s">
        <v>63</v>
      </c>
      <c r="AJY834" s="10">
        <f>AJW834*1.4</f>
        <v>441</v>
      </c>
      <c r="AJZ834" s="10"/>
      <c r="AKA834" s="239"/>
      <c r="AKB834" s="179" t="s">
        <v>96</v>
      </c>
      <c r="AKC834" s="360" t="s">
        <v>3137</v>
      </c>
      <c r="AKE834" s="180"/>
      <c r="AKF834" s="180">
        <f>VLOOKUP(AKC834,$A$879:$F$2700,6,FALSE)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VLOOKUP(AKL834,$A$879:$F$2700,6,FALSE)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VLOOKUP(AKU834,$A$879:$F$2700,6,FALSE)</f>
        <v>333</v>
      </c>
      <c r="AKY834" s="179" t="s">
        <v>63</v>
      </c>
      <c r="AKZ834" s="10">
        <f>AKX834*1.4</f>
        <v>466.2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VLOOKUP(ALD834,$A$879:$F$2700,6,FALSE)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VLOOKUP(ALM834,$A$879:$F$2700,6,FALSE)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VLOOKUP(ALV834,$A$879:$F$2700,6,FALSE)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VLOOKUP(AME834,$A$879:$F$2700,6,FALSE)</f>
        <v>137</v>
      </c>
      <c r="AMI834" s="179" t="s">
        <v>63</v>
      </c>
      <c r="AMJ834" s="10">
        <f>AMH834*1.4</f>
        <v>191.79999999999998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VLOOKUP(AMN834,$A$879:$F$2700,6,FALSE)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VLOOKUP(AMW834,$A$879:$F$2700,6,FALSE)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VLOOKUP(ANF834,$A$879:$F$2700,6,FALSE)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VLOOKUP(ANO834,$A$879:$F$2700,6,FALSE)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VLOOKUP(ANX834,$A$879:$F$2700,6,FALSE)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VLOOKUP(AOG834,$A$879:$F$2700,6,FALSE)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VLOOKUP(AOP834,$A$879:$F$2700,6,FALSE)</f>
        <v>315</v>
      </c>
      <c r="AOT834" s="179" t="s">
        <v>63</v>
      </c>
      <c r="AOU834" s="10">
        <f>AOS834*1.4</f>
        <v>441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VLOOKUP(AOY834,$A$879:$F$2700,6,FALSE)</f>
        <v>109</v>
      </c>
      <c r="APC834" s="179" t="s">
        <v>63</v>
      </c>
      <c r="APD834" s="10">
        <f>APB834*1.4</f>
        <v>152.6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VLOOKUP(APH834,$A$879:$F$2700,6,FALSE)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VLOOKUP(APQ834,$A$879:$F$2700,6,FALSE)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VLOOKUP(APZ834,$A$879:$F$2700,6,FALSE)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VLOOKUP(AQI834,$A$879:$F$2700,6,FALSE)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VLOOKUP(AQR834,$A$879:$F$2700,6,FALSE)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VLOOKUP(ARA834,$A$879:$F$2700,6,FALSE)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VLOOKUP(ARJ834,$A$879:$F$2700,6,FALSE)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VLOOKUP(ARS834,$A$879:$F$2700,6,FALSE)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VLOOKUP(ASB834,$A$879:$F$2700,6,FALSE)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VLOOKUP(ASK834,$A$879:$F$2700,6,FALSE)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VLOOKUP(AST834,$A$879:$F$2700,6,FALSE)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VLOOKUP(ATC834,$A$879:$F$2700,6,FALSE)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VLOOKUP(ATL834,$A$879:$F$2700,6,FALSE)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VLOOKUP(ATU834,$A$879:$F$2700,6,FALSE)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VLOOKUP(AUD834,$A$879:$F$2700,6,FALSE)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VLOOKUP(AUM834,$A$879:$F$2700,6,FALSE)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VLOOKUP(AUV834,$A$879:$F$2700,6,FALSE)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VLOOKUP(AVE834,$A$879:$F$2700,6,FALSE)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VLOOKUP(AVN834,$A$879:$F$2700,6,FALSE)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VLOOKUP(AVW834,$A$879:$F$2700,6,FALSE)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VLOOKUP(AWF834,$A$879:$F$2700,6,FALSE)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VLOOKUP(AWO834,$A$879:$F$2700,6,FALSE)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VLOOKUP(AWX834,$A$879:$F$2700,6,FALSE)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VLOOKUP(AXG834,$A$879:$F$2700,6,FALSE)</f>
        <v>315</v>
      </c>
      <c r="AXK834" s="179" t="s">
        <v>63</v>
      </c>
      <c r="AXL834" s="10">
        <f>AXJ834*1.4</f>
        <v>441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VLOOKUP(AXP834,$A$879:$F$2700,6,FALSE)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VLOOKUP(AXY834,$A$879:$F$2700,6,FALSE)</f>
        <v>109</v>
      </c>
      <c r="AYC834" s="179" t="s">
        <v>63</v>
      </c>
      <c r="AYD834" s="10">
        <f>AYB834*1.4</f>
        <v>152.6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VLOOKUP(AYH834,$A$879:$F$2700,6,FALSE)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VLOOKUP(AYQ834,$A$879:$F$2700,6,FALSE)</f>
        <v>333</v>
      </c>
      <c r="AYU834" s="179" t="s">
        <v>63</v>
      </c>
      <c r="AYV834" s="10">
        <f>AYT834*1.4</f>
        <v>466.2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VLOOKUP(AYZ834,$A$879:$F$2700,6,FALSE)</f>
        <v>137</v>
      </c>
      <c r="AZD834" s="179" t="s">
        <v>63</v>
      </c>
      <c r="AZE834" s="10">
        <f>AZC834*1.4</f>
        <v>191.79999999999998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VLOOKUP(AZI834,$A$879:$F$2700,6,FALSE)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VLOOKUP(AZR834,$A$879:$F$2700,6,FALSE)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VLOOKUP(BAA834,$A$879:$F$2700,6,FALSE)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VLOOKUP(BAJ834,$A$879:$F$2700,6,FALSE)</f>
        <v>151</v>
      </c>
      <c r="BAN834" s="179" t="s">
        <v>63</v>
      </c>
      <c r="BAO834" s="10">
        <f>BAM834*1.4</f>
        <v>211.39999999999998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VLOOKUP(BAS834,$A$879:$F$2700,6,FALSE)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VLOOKUP(BBB834,$A$879:$F$2700,6,FALSE)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VLOOKUP(BBK834,$A$879:$F$2700,6,FALSE)</f>
        <v>109</v>
      </c>
      <c r="BBO834" s="179" t="s">
        <v>63</v>
      </c>
      <c r="BBP834" s="10">
        <f>BBN834*1.4</f>
        <v>152.6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VLOOKUP(BBT834,$A$879:$F$2700,6,FALSE)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VLOOKUP(BCC834,$A$879:$F$2700,6,FALSE)</f>
        <v>137</v>
      </c>
      <c r="BCG834" s="179" t="s">
        <v>63</v>
      </c>
      <c r="BCH834" s="10">
        <f>BCF834*1.4</f>
        <v>191.79999999999998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VLOOKUP(BCL834,$A$879:$F$2700,6,FALSE)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VLOOKUP(BCU834,$A$879:$F$2700,6,FALSE)</f>
        <v>315</v>
      </c>
      <c r="BCY834" s="179" t="s">
        <v>63</v>
      </c>
      <c r="BCZ834" s="10">
        <f>BCX834*1.4</f>
        <v>441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VLOOKUP(BDD834,$A$879:$F$2700,6,FALSE)</f>
        <v>101</v>
      </c>
      <c r="BDH834" s="179" t="s">
        <v>63</v>
      </c>
      <c r="BDI834" s="10">
        <f>BDG834*1.4</f>
        <v>141.39999999999998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VLOOKUP(BDM834,$A$879:$F$2700,6,FALSE)</f>
        <v>101</v>
      </c>
      <c r="BDQ834" s="179" t="s">
        <v>63</v>
      </c>
      <c r="BDR834" s="10">
        <f>BDP834*1.4</f>
        <v>141.39999999999998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VLOOKUP(BDV834,$A$879:$F$2700,6,FALSE)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VLOOKUP(BEE834,$A$879:$F$2700,6,FALSE)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VLOOKUP(BEN834,$A$879:$F$2700,6,FALSE)</f>
        <v>247</v>
      </c>
      <c r="BER834" s="179" t="s">
        <v>63</v>
      </c>
      <c r="BES834" s="10">
        <f>BEQ834*1.4</f>
        <v>345.79999999999995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VLOOKUP(BEW834,$A$879:$F$2700,6,FALSE)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VLOOKUP(BFF834,$A$879:$F$2700,6,FALSE)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VLOOKUP(BFO834,$A$879:$F$2700,6,FALSE)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VLOOKUP(BFX834,$A$879:$F$2700,6,FALSE)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VLOOKUP(BGG834,$A$879:$F$2700,6,FALSE)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3137</v>
      </c>
      <c r="BGR834" s="180"/>
      <c r="BGS834" s="180">
        <f>VLOOKUP(BGP834,$A$879:$F$2700,6,FALSE)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VLOOKUP(BGY834,$A$879:$F$2700,6,FALSE)</f>
        <v>151</v>
      </c>
      <c r="BHC834" s="179" t="s">
        <v>63</v>
      </c>
      <c r="BHD834" s="10">
        <f>BHB834*1.4</f>
        <v>211.39999999999998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VLOOKUP(B835,$A$879:$F$2700,6,FALSE)</f>
        <v>151</v>
      </c>
      <c r="F835" s="179" t="s">
        <v>65</v>
      </c>
      <c r="G835" s="10">
        <f>E835*1.3</f>
        <v>196.3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VLOOKUP(K835,$A$879:$F$2700,6,FALSE)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VLOOKUP(T835,$A$879:$F$2700,6,FALSE)</f>
        <v>315</v>
      </c>
      <c r="X835" s="179" t="s">
        <v>65</v>
      </c>
      <c r="Y835" s="10">
        <f>W835*1.3</f>
        <v>409.5</v>
      </c>
      <c r="Z835" s="10"/>
      <c r="AA835" s="233"/>
      <c r="AB835" s="179" t="s">
        <v>97</v>
      </c>
      <c r="AC835" s="360" t="s">
        <v>3137</v>
      </c>
      <c r="AE835" s="180"/>
      <c r="AF835" s="180">
        <f>VLOOKUP(AC835,$A$879:$F$2700,6,FALSE)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VLOOKUP(AL835,$A$879:$F$2700,6,FALSE)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3137</v>
      </c>
      <c r="AW835" s="180"/>
      <c r="AX835" s="180">
        <f>VLOOKUP(AU835,$A$879:$F$2700,6,FALSE)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VLOOKUP(BD835,$A$879:$F$2700,6,FALSE)</f>
        <v>101</v>
      </c>
      <c r="BH835" s="179" t="s">
        <v>65</v>
      </c>
      <c r="BI835" s="10">
        <f>BG835*1.3</f>
        <v>131.30000000000001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VLOOKUP(BM835,$A$879:$F$2700,6,FALSE)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VLOOKUP(BV835,$A$879:$F$2700,6,FALSE)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VLOOKUP(CE835,$A$879:$F$2700,6,FALSE)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VLOOKUP(CN835,$A$879:$F$2700,6,FALSE)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VLOOKUP(CW835,$A$879:$F$2700,6,FALSE)</f>
        <v>151</v>
      </c>
      <c r="DA835" s="179" t="s">
        <v>65</v>
      </c>
      <c r="DB835" s="10">
        <f>CZ835*1.3</f>
        <v>196.3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VLOOKUP(DF835,$A$879:$F$2700,6,FALSE)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VLOOKUP(DO835,$A$879:$F$2700,6,FALSE)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VLOOKUP(DX835,$A$879:$F$2700,6,FALSE)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VLOOKUP(EG835,$A$879:$F$2700,6,FALSE)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VLOOKUP(EP835,$A$879:$F$2700,6,FALSE)</f>
        <v>333</v>
      </c>
      <c r="ET835" s="179" t="s">
        <v>65</v>
      </c>
      <c r="EU835" s="10">
        <f>ES835*1.3</f>
        <v>432.90000000000003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VLOOKUP(EY835,$A$879:$F$2700,6,FALSE)</f>
        <v>109</v>
      </c>
      <c r="FC835" s="179" t="s">
        <v>65</v>
      </c>
      <c r="FD835" s="10">
        <f>FB835*1.3</f>
        <v>141.70000000000002</v>
      </c>
      <c r="FE835" s="10"/>
      <c r="FF835" s="233"/>
      <c r="FG835" s="179" t="s">
        <v>97</v>
      </c>
      <c r="FH835" s="360" t="s">
        <v>3137</v>
      </c>
      <c r="FJ835" s="180"/>
      <c r="FK835" s="180">
        <f>VLOOKUP(FH835,$A$879:$F$2700,6,FALSE)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VLOOKUP(FQ835,$A$879:$F$2700,6,FALSE)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VLOOKUP(FZ835,$A$879:$F$2700,6,FALSE)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VLOOKUP(GI835,$A$879:$F$2700,6,FALSE)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VLOOKUP(GR835,$A$879:$F$2700,6,FALSE)</f>
        <v>137</v>
      </c>
      <c r="GV835" s="179" t="s">
        <v>65</v>
      </c>
      <c r="GW835" s="10">
        <f>GU835*1.3</f>
        <v>178.1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VLOOKUP(HA835,$A$879:$F$2700,6,FALSE)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VLOOKUP(HJ835,$A$879:$F$2700,6,FALSE)</f>
        <v>315</v>
      </c>
      <c r="HN835" s="179" t="s">
        <v>65</v>
      </c>
      <c r="HO835" s="10">
        <f>HM835*1.3</f>
        <v>409.5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VLOOKUP(HS835,$A$879:$F$2700,6,FALSE)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VLOOKUP(IB835,$A$879:$F$2700,6,FALSE)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VLOOKUP(IK835,$A$879:$F$2700,6,FALSE)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VLOOKUP(IT835,$A$879:$F$2700,6,FALSE)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VLOOKUP(JC835,$A$879:$F$2700,6,FALSE)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VLOOKUP(JL835,$A$879:$F$2700,6,FALSE)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VLOOKUP(JU835,$A$879:$F$2700,6,FALSE)</f>
        <v>137</v>
      </c>
      <c r="JY835" s="179" t="s">
        <v>65</v>
      </c>
      <c r="JZ835" s="10">
        <f>JX835*1.3</f>
        <v>178.1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VLOOKUP(KD835,$A$879:$F$2700,6,FALSE)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VLOOKUP(KM835,$A$879:$F$2700,6,FALSE)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VLOOKUP(KV835,$A$879:$F$2700,6,FALSE)</f>
        <v>151</v>
      </c>
      <c r="KZ835" s="179" t="s">
        <v>65</v>
      </c>
      <c r="LA835" s="10">
        <f>KY835*1.3</f>
        <v>196.3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VLOOKUP(LE835,$A$879:$F$2700,6,FALSE)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VLOOKUP(LN835,$A$879:$F$2700,6,FALSE)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VLOOKUP(LW835,$A$879:$F$2700,6,FALSE)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VLOOKUP(MF835,$A$879:$F$2700,6,FALSE)</f>
        <v>137</v>
      </c>
      <c r="MJ835" s="179" t="s">
        <v>65</v>
      </c>
      <c r="MK835" s="10">
        <f>MI835*1.3</f>
        <v>178.1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VLOOKUP(MO835,$A$879:$F$2700,6,FALSE)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VLOOKUP(MX835,$A$879:$F$2700,6,FALSE)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VLOOKUP(NG835,$A$879:$F$2700,6,FALSE)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VLOOKUP(NP835,$A$879:$F$2700,6,FALSE)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VLOOKUP(NY835,$A$879:$F$2700,6,FALSE)</f>
        <v>333</v>
      </c>
      <c r="OC835" s="179" t="s">
        <v>65</v>
      </c>
      <c r="OD835" s="10">
        <f>OB835*1.3</f>
        <v>432.90000000000003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VLOOKUP(OH835,$A$879:$F$2700,6,FALSE)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VLOOKUP(OQ835,$A$879:$F$2700,6,FALSE)</f>
        <v>151</v>
      </c>
      <c r="OU835" s="179" t="s">
        <v>65</v>
      </c>
      <c r="OV835" s="10">
        <f>OT835*1.3</f>
        <v>196.3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VLOOKUP(OZ835,$A$879:$F$2700,6,FALSE)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3137</v>
      </c>
      <c r="PK835" s="180"/>
      <c r="PL835" s="180">
        <f>VLOOKUP(PI835,$A$879:$F$2700,6,FALSE)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VLOOKUP(PR835,$A$879:$F$2700,6,FALSE)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VLOOKUP(QA835,$A$879:$F$2700,6,FALSE)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VLOOKUP(QJ835,$A$879:$F$2700,6,FALSE)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VLOOKUP(QS835,$A$879:$F$2700,6,FALSE)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VLOOKUP(RB835,$A$879:$F$2700,6,FALSE)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VLOOKUP(RK835,$A$879:$F$2700,6,FALSE)</f>
        <v>151</v>
      </c>
      <c r="RO835" s="179" t="s">
        <v>65</v>
      </c>
      <c r="RP835" s="10">
        <f>RN835*1.3</f>
        <v>196.3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VLOOKUP(RT835,$A$879:$F$2700,6,FALSE)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VLOOKUP(SC835,$A$879:$F$2700,6,FALSE)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VLOOKUP(SL835,$A$879:$F$2700,6,FALSE)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VLOOKUP(SU835,$A$879:$F$2700,6,FALSE)</f>
        <v>333</v>
      </c>
      <c r="SY835" s="179" t="s">
        <v>65</v>
      </c>
      <c r="SZ835" s="10">
        <f>SX835*1.3</f>
        <v>432.90000000000003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VLOOKUP(TD835,$A$879:$F$2700,6,FALSE)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VLOOKUP(TM835,$A$879:$F$2700,6,FALSE)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VLOOKUP(TV835,$A$879:$F$2700,6,FALSE)</f>
        <v>112</v>
      </c>
      <c r="TZ835" s="179" t="s">
        <v>65</v>
      </c>
      <c r="UA835" s="10">
        <f>TY835*1.3</f>
        <v>145.6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VLOOKUP(UE835,$A$879:$F$2700,6,FALSE)</f>
        <v>101</v>
      </c>
      <c r="UI835" s="179" t="s">
        <v>65</v>
      </c>
      <c r="UJ835" s="10">
        <f>UH835*1.3</f>
        <v>131.30000000000001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VLOOKUP(UN835,$A$879:$F$2700,6,FALSE)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VLOOKUP(UW835,$A$879:$F$2700,6,FALSE)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VLOOKUP(VF835,$A$879:$F$2700,6,FALSE)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VLOOKUP(VO835,$A$879:$F$2700,6,FALSE)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VLOOKUP(VX835,$A$879:$F$2700,6,FALSE)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VLOOKUP(WG835,$A$879:$F$2700,6,FALSE)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VLOOKUP(WP835,$A$879:$F$2700,6,FALSE)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VLOOKUP(WY835,$A$879:$F$2700,6,FALSE)</f>
        <v>137</v>
      </c>
      <c r="XC835" s="179" t="s">
        <v>65</v>
      </c>
      <c r="XD835" s="10">
        <f>XB835*1.3</f>
        <v>178.1</v>
      </c>
      <c r="XF835" s="239"/>
      <c r="XG835" s="179" t="s">
        <v>97</v>
      </c>
      <c r="XH835" s="370" t="s">
        <v>2050</v>
      </c>
      <c r="XJ835" s="180"/>
      <c r="XK835" s="180">
        <f>VLOOKUP(XH835,$A$879:$F$2700,6,FALSE)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VLOOKUP(XQ835,$A$879:$F$2700,6,FALSE)</f>
        <v>333</v>
      </c>
      <c r="XU835" s="179" t="s">
        <v>65</v>
      </c>
      <c r="XV835" s="10">
        <f>XT835*1.3</f>
        <v>432.90000000000003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VLOOKUP(XZ835,$A$879:$F$2700,6,FALSE)</f>
        <v>109</v>
      </c>
      <c r="YD835" s="179" t="s">
        <v>65</v>
      </c>
      <c r="YE835" s="10">
        <f>YC835*1.3</f>
        <v>141.70000000000002</v>
      </c>
      <c r="YG835" s="239"/>
      <c r="YH835" s="179" t="s">
        <v>97</v>
      </c>
      <c r="YI835" s="360" t="s">
        <v>2472</v>
      </c>
      <c r="YK835" s="180"/>
      <c r="YL835" s="180">
        <f>VLOOKUP(YI835,$A$879:$F$2700,6,FALSE)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VLOOKUP(YR835,$A$879:$F$2700,6,FALSE)</f>
        <v>220</v>
      </c>
      <c r="YV835" s="179" t="s">
        <v>65</v>
      </c>
      <c r="YW835" s="10">
        <f>YU835*1.3</f>
        <v>286</v>
      </c>
      <c r="YY835" s="239"/>
      <c r="YZ835" s="179" t="s">
        <v>97</v>
      </c>
      <c r="ZA835" s="360" t="s">
        <v>1995</v>
      </c>
      <c r="ZC835" s="180"/>
      <c r="ZD835" s="180">
        <f>VLOOKUP(ZA835,$A$879:$F$2700,6,FALSE)</f>
        <v>137</v>
      </c>
      <c r="ZE835" s="179" t="s">
        <v>65</v>
      </c>
      <c r="ZF835" s="10">
        <f>ZD835*1.3</f>
        <v>178.1</v>
      </c>
      <c r="ZH835" s="239"/>
      <c r="ZI835" s="179" t="s">
        <v>97</v>
      </c>
      <c r="ZJ835" s="360" t="s">
        <v>3137</v>
      </c>
      <c r="ZL835" s="180"/>
      <c r="ZM835" s="180">
        <f>VLOOKUP(ZJ835,$A$879:$F$2700,6,FALSE)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60" t="s">
        <v>440</v>
      </c>
      <c r="ZU835" s="180"/>
      <c r="ZV835" s="180">
        <f>VLOOKUP(ZS835,$A$879:$F$2700,6,FALSE)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VLOOKUP(AAB835,$A$879:$F$2700,6,FALSE)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VLOOKUP(AAK835,$A$879:$F$2700,6,FALSE)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VLOOKUP(AAT835,$A$879:$F$2700,6,FALSE)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VLOOKUP(ABC835,$A$879:$F$2700,6,FALSE)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VLOOKUP(ABL835,$A$879:$F$2700,6,FALSE)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VLOOKUP(ABU835,$A$879:$F$2700,6,FALSE)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VLOOKUP(ACD835,$A$879:$F$2700,6,FALSE)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VLOOKUP(ACM835,$A$879:$F$2700,6,FALSE)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VLOOKUP(ACV835,$A$879:$F$2700,6,FALSE)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VLOOKUP(ADE835,$A$879:$F$2700,6,FALSE)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VLOOKUP(ADN835,$A$879:$F$2700,6,FALSE)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VLOOKUP(ADW835,$A$879:$F$2700,6,FALSE)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VLOOKUP(AEF835,$A$879:$F$2700,6,FALSE)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VLOOKUP(AEO835,$A$879:$F$2700,6,FALSE)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VLOOKUP(AEX835,$A$879:$F$2700,6,FALSE)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VLOOKUP(AFG835,$A$879:$F$2700,6,FALSE)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VLOOKUP(AFP835,$A$879:$F$2700,6,FALSE)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VLOOKUP(AFY835,$A$879:$F$2700,6,FALSE)</f>
        <v>315</v>
      </c>
      <c r="AGC835" s="179" t="s">
        <v>65</v>
      </c>
      <c r="AGD835" s="10">
        <f>AGB835*1.3</f>
        <v>409.5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VLOOKUP(AGH835,$A$879:$F$2700,6,FALSE)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VLOOKUP(AGQ835,$A$879:$F$2700,6,FALSE)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VLOOKUP(AGZ835,$A$879:$F$2700,6,FALSE)</f>
        <v>315</v>
      </c>
      <c r="AHD835" s="179" t="s">
        <v>65</v>
      </c>
      <c r="AHE835" s="10">
        <f>AHC835*1.3</f>
        <v>409.5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VLOOKUP(AHI835,$A$879:$F$2700,6,FALSE)</f>
        <v>137</v>
      </c>
      <c r="AHM835" s="179" t="s">
        <v>65</v>
      </c>
      <c r="AHN835" s="10">
        <f>AHL835*1.3</f>
        <v>178.1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VLOOKUP(AHR835,$A$879:$F$2700,6,FALSE)</f>
        <v>333</v>
      </c>
      <c r="AHV835" s="179" t="s">
        <v>65</v>
      </c>
      <c r="AHW835" s="10">
        <f>AHU835*1.3</f>
        <v>432.90000000000003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VLOOKUP(AIA835,$A$879:$F$2700,6,FALSE)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VLOOKUP(AIJ835,$A$879:$F$2700,6,FALSE)</f>
        <v>137</v>
      </c>
      <c r="AIN835" s="179" t="s">
        <v>65</v>
      </c>
      <c r="AIO835" s="10">
        <f>AIM835*1.3</f>
        <v>178.1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VLOOKUP(AIS835,$A$879:$F$2700,6,FALSE)</f>
        <v>315</v>
      </c>
      <c r="AIW835" s="179" t="s">
        <v>65</v>
      </c>
      <c r="AIX835" s="10">
        <f>AIV835*1.3</f>
        <v>409.5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VLOOKUP(AJB835,$A$879:$F$2700,6,FALSE)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VLOOKUP(AJK835,$A$879:$F$2700,6,FALSE)</f>
        <v>333</v>
      </c>
      <c r="AJO835" s="179" t="s">
        <v>65</v>
      </c>
      <c r="AJP835" s="10">
        <f>AJN835*1.3</f>
        <v>432.90000000000003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VLOOKUP(AJT835,$A$879:$F$2700,6,FALSE)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VLOOKUP(AKC835,$A$879:$F$2700,6,FALSE)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VLOOKUP(AKL835,$A$879:$F$2700,6,FALSE)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VLOOKUP(AKU835,$A$879:$F$2700,6,FALSE)</f>
        <v>151</v>
      </c>
      <c r="AKY835" s="179" t="s">
        <v>65</v>
      </c>
      <c r="AKZ835" s="10">
        <f>AKX835*1.3</f>
        <v>196.3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VLOOKUP(ALD835,$A$879:$F$2700,6,FALSE)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VLOOKUP(ALM835,$A$879:$F$2700,6,FALSE)</f>
        <v>315</v>
      </c>
      <c r="ALQ835" s="179" t="s">
        <v>65</v>
      </c>
      <c r="ALR835" s="10">
        <f>ALP835*1.3</f>
        <v>409.5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VLOOKUP(ALV835,$A$879:$F$2700,6,FALSE)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VLOOKUP(AME835,$A$879:$F$2700,6,FALSE)</f>
        <v>333</v>
      </c>
      <c r="AMI835" s="179" t="s">
        <v>65</v>
      </c>
      <c r="AMJ835" s="10">
        <f>AMH835*1.3</f>
        <v>432.90000000000003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VLOOKUP(AMN835,$A$879:$F$2700,6,FALSE)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VLOOKUP(AMW835,$A$879:$F$2700,6,FALSE)</f>
        <v>151</v>
      </c>
      <c r="ANA835" s="179" t="s">
        <v>65</v>
      </c>
      <c r="ANB835" s="10">
        <f>AMZ835*1.3</f>
        <v>196.3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VLOOKUP(ANF835,$A$879:$F$2700,6,FALSE)</f>
        <v>101</v>
      </c>
      <c r="ANJ835" s="179" t="s">
        <v>65</v>
      </c>
      <c r="ANK835" s="10">
        <f>ANI835*1.3</f>
        <v>131.30000000000001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VLOOKUP(ANO835,$A$879:$F$2700,6,FALSE)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VLOOKUP(ANX835,$A$879:$F$2700,6,FALSE)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VLOOKUP(AOG835,$A$879:$F$2700,6,FALSE)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VLOOKUP(AOP835,$A$879:$F$2700,6,FALSE)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VLOOKUP(AOY835,$A$879:$F$2700,6,FALSE)</f>
        <v>137</v>
      </c>
      <c r="APC835" s="179" t="s">
        <v>65</v>
      </c>
      <c r="APD835" s="10">
        <f>APB835*1.3</f>
        <v>178.1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VLOOKUP(APH835,$A$879:$F$2700,6,FALSE)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VLOOKUP(APQ835,$A$879:$F$2700,6,FALSE)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VLOOKUP(APZ835,$A$879:$F$2700,6,FALSE)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VLOOKUP(AQI835,$A$879:$F$2700,6,FALSE)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VLOOKUP(AQR835,$A$879:$F$2700,6,FALSE)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VLOOKUP(ARA835,$A$879:$F$2700,6,FALSE)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VLOOKUP(ARJ835,$A$879:$F$2700,6,FALSE)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VLOOKUP(ARS835,$A$879:$F$2700,6,FALSE)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VLOOKUP(ASB835,$A$879:$F$2700,6,FALSE)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VLOOKUP(ASK835,$A$879:$F$2700,6,FALSE)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VLOOKUP(AST835,$A$879:$F$2700,6,FALSE)</f>
        <v>112</v>
      </c>
      <c r="ASX835" s="179" t="s">
        <v>65</v>
      </c>
      <c r="ASY835" s="10">
        <f>ASW835*1.3</f>
        <v>145.6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VLOOKUP(ATC835,$A$879:$F$2700,6,FALSE)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VLOOKUP(ATL835,$A$879:$F$2700,6,FALSE)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VLOOKUP(ATU835,$A$879:$F$2700,6,FALSE)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VLOOKUP(AUD835,$A$879:$F$2700,6,FALSE)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VLOOKUP(AUM835,$A$879:$F$2700,6,FALSE)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VLOOKUP(AUV835,$A$879:$F$2700,6,FALSE)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VLOOKUP(AVE835,$A$879:$F$2700,6,FALSE)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VLOOKUP(AVN835,$A$879:$F$2700,6,FALSE)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VLOOKUP(AVW835,$A$879:$F$2700,6,FALSE)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VLOOKUP(AWF835,$A$879:$F$2700,6,FALSE)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VLOOKUP(AWO835,$A$879:$F$2700,6,FALSE)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VLOOKUP(AWX835,$A$879:$F$2700,6,FALSE)</f>
        <v>137</v>
      </c>
      <c r="AXB835" s="179" t="s">
        <v>65</v>
      </c>
      <c r="AXC835" s="10">
        <f>AXA835*1.3</f>
        <v>178.1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VLOOKUP(AXG835,$A$879:$F$2700,6,FALSE)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VLOOKUP(AXP835,$A$879:$F$2700,6,FALSE)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VLOOKUP(AXY835,$A$879:$F$2700,6,FALSE)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VLOOKUP(AYH835,$A$879:$F$2700,6,FALSE)</f>
        <v>137</v>
      </c>
      <c r="AYL835" s="179" t="s">
        <v>65</v>
      </c>
      <c r="AYM835" s="10">
        <f>AYK835*1.3</f>
        <v>178.1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VLOOKUP(AYQ835,$A$879:$F$2700,6,FALSE)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VLOOKUP(AYZ835,$A$879:$F$2700,6,FALSE)</f>
        <v>315</v>
      </c>
      <c r="AZD835" s="179" t="s">
        <v>65</v>
      </c>
      <c r="AZE835" s="10">
        <f>AZC835*1.3</f>
        <v>409.5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VLOOKUP(AZI835,$A$879:$F$2700,6,FALSE)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VLOOKUP(AZR835,$A$879:$F$2700,6,FALSE)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VLOOKUP(BAA835,$A$879:$F$2700,6,FALSE)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VLOOKUP(BAJ835,$A$879:$F$2700,6,FALSE)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VLOOKUP(BAS835,$A$879:$F$2700,6,FALSE)</f>
        <v>92</v>
      </c>
      <c r="BAW835" s="179" t="s">
        <v>65</v>
      </c>
      <c r="BAX835" s="10">
        <f>BAV835*1.3</f>
        <v>119.60000000000001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VLOOKUP(BBB835,$A$879:$F$2700,6,FALSE)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VLOOKUP(BBK835,$A$879:$F$2700,6,FALSE)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VLOOKUP(BBT835,$A$879:$F$2700,6,FALSE)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VLOOKUP(BCC835,$A$879:$F$2700,6,FALSE)</f>
        <v>194</v>
      </c>
      <c r="BCG835" s="179" t="s">
        <v>65</v>
      </c>
      <c r="BCH835" s="10">
        <f>BCF835*1.3</f>
        <v>252.20000000000002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VLOOKUP(BCL835,$A$879:$F$2700,6,FALSE)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VLOOKUP(BCU835,$A$879:$F$2700,6,FALSE)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VLOOKUP(BDD835,$A$879:$F$2700,6,FALSE)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VLOOKUP(BDM835,$A$879:$F$2700,6,FALSE)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VLOOKUP(BDV835,$A$879:$F$2700,6,FALSE)</f>
        <v>220</v>
      </c>
      <c r="BDZ835" s="179" t="s">
        <v>65</v>
      </c>
      <c r="BEA835" s="10">
        <f>BDY835*1.3</f>
        <v>286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VLOOKUP(BEE835,$A$879:$F$2700,6,FALSE)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VLOOKUP(BEN835,$A$879:$F$2700,6,FALSE)</f>
        <v>220</v>
      </c>
      <c r="BER835" s="179" t="s">
        <v>65</v>
      </c>
      <c r="BES835" s="10">
        <f>BEQ835*1.3</f>
        <v>286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VLOOKUP(BEW835,$A$879:$F$2700,6,FALSE)</f>
        <v>137</v>
      </c>
      <c r="BFA835" s="179" t="s">
        <v>65</v>
      </c>
      <c r="BFB835" s="10">
        <f>BEZ835*1.3</f>
        <v>178.1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VLOOKUP(BFF835,$A$879:$F$2700,6,FALSE)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VLOOKUP(BFO835,$A$879:$F$2700,6,FALSE)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VLOOKUP(BFX835,$A$879:$F$2700,6,FALSE)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VLOOKUP(BGG835,$A$879:$F$2700,6,FALSE)</f>
        <v>315</v>
      </c>
      <c r="BGK835" s="179" t="s">
        <v>65</v>
      </c>
      <c r="BGL835" s="10">
        <f>BGJ835*1.3</f>
        <v>409.5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VLOOKUP(BGP835,$A$879:$F$2700,6,FALSE)</f>
        <v>137</v>
      </c>
      <c r="BGT835" s="179" t="s">
        <v>65</v>
      </c>
      <c r="BGU835" s="10">
        <f>BGS835*1.3</f>
        <v>178.1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VLOOKUP(BGY835,$A$879:$F$2700,6,FALSE)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3137</v>
      </c>
      <c r="D836" s="180"/>
      <c r="E836" s="180">
        <f>VLOOKUP(B836,$A$879:$F$2700,6,FALSE)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VLOOKUP(K836,$A$879:$F$2700,6,FALSE)</f>
        <v>194</v>
      </c>
      <c r="O836" s="179" t="s">
        <v>67</v>
      </c>
      <c r="P836" s="10">
        <f>N836*1.2</f>
        <v>232.79999999999998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VLOOKUP(T836,$A$879:$F$2700,6,FALSE)</f>
        <v>151</v>
      </c>
      <c r="X836" s="179" t="s">
        <v>67</v>
      </c>
      <c r="Y836" s="10">
        <f>W836*1.2</f>
        <v>181.2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VLOOKUP(AC836,$A$879:$F$2700,6,FALSE)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VLOOKUP(AL836,$A$879:$F$2700,6,FALSE)</f>
        <v>333</v>
      </c>
      <c r="AP836" s="179" t="s">
        <v>67</v>
      </c>
      <c r="AQ836" s="10">
        <f>AO836*1.2</f>
        <v>399.59999999999997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VLOOKUP(AU836,$A$879:$F$2700,6,FALSE)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VLOOKUP(BD836,$A$879:$F$2700,6,FALSE)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VLOOKUP(BM836,$A$879:$F$2700,6,FALSE)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60" t="s">
        <v>3137</v>
      </c>
      <c r="BX836" s="180"/>
      <c r="BY836" s="180">
        <f>VLOOKUP(BV836,$A$879:$F$2700,6,FALSE)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VLOOKUP(CE836,$A$879:$F$2700,6,FALSE)</f>
        <v>210</v>
      </c>
      <c r="CI836" s="179" t="s">
        <v>67</v>
      </c>
      <c r="CJ836" s="10">
        <f>CH836*1.2</f>
        <v>252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VLOOKUP(CN836,$A$879:$F$2700,6,FALSE)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VLOOKUP(CW836,$A$879:$F$2700,6,FALSE)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VLOOKUP(DF836,$A$879:$F$2700,6,FALSE)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VLOOKUP(DO836,$A$879:$F$2700,6,FALSE)</f>
        <v>333</v>
      </c>
      <c r="DS836" s="179" t="s">
        <v>67</v>
      </c>
      <c r="DT836" s="10">
        <f>DR836*1.2</f>
        <v>399.59999999999997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VLOOKUP(DX836,$A$879:$F$2700,6,FALSE)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VLOOKUP(EG836,$A$879:$F$2700,6,FALSE)</f>
        <v>333</v>
      </c>
      <c r="EK836" s="179" t="s">
        <v>67</v>
      </c>
      <c r="EL836" s="10">
        <f>EJ836*1.2</f>
        <v>399.59999999999997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VLOOKUP(EP836,$A$879:$F$2700,6,FALSE)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3137</v>
      </c>
      <c r="FA836" s="180"/>
      <c r="FB836" s="180">
        <f>VLOOKUP(EY836,$A$879:$F$2700,6,FALSE)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VLOOKUP(FH836,$A$879:$F$2700,6,FALSE)</f>
        <v>315</v>
      </c>
      <c r="FL836" s="179" t="s">
        <v>67</v>
      </c>
      <c r="FM836" s="10">
        <f>FK836*1.2</f>
        <v>378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VLOOKUP(FQ836,$A$879:$F$2700,6,FALSE)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VLOOKUP(FZ836,$A$879:$F$2700,6,FALSE)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VLOOKUP(GI836,$A$879:$F$2700,6,FALSE)</f>
        <v>315</v>
      </c>
      <c r="GM836" s="179" t="s">
        <v>67</v>
      </c>
      <c r="GN836" s="10">
        <f>GL836*1.2</f>
        <v>378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VLOOKUP(GR836,$A$879:$F$2700,6,FALSE)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VLOOKUP(HA836,$A$879:$F$2700,6,FALSE)</f>
        <v>137</v>
      </c>
      <c r="HE836" s="179" t="s">
        <v>67</v>
      </c>
      <c r="HF836" s="10">
        <f>HD836*1.2</f>
        <v>164.4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VLOOKUP(HJ836,$A$879:$F$2700,6,FALSE)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VLOOKUP(HS836,$A$879:$F$2700,6,FALSE)</f>
        <v>61</v>
      </c>
      <c r="HW836" s="179" t="s">
        <v>67</v>
      </c>
      <c r="HX836" s="10">
        <f>HV836*1.2</f>
        <v>73.2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VLOOKUP(IB836,$A$879:$F$2700,6,FALSE)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VLOOKUP(IK836,$A$879:$F$2700,6,FALSE)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VLOOKUP(IT836,$A$879:$F$2700,6,FALSE)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VLOOKUP(JC836,$A$879:$F$2700,6,FALSE)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60" t="s">
        <v>3137</v>
      </c>
      <c r="JN836" s="180"/>
      <c r="JO836" s="180">
        <f>VLOOKUP(JL836,$A$879:$F$2700,6,FALSE)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60" t="s">
        <v>3137</v>
      </c>
      <c r="JW836" s="180"/>
      <c r="JX836" s="180">
        <f>VLOOKUP(JU836,$A$879:$F$2700,6,FALSE)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VLOOKUP(KD836,$A$879:$F$2700,6,FALSE)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VLOOKUP(KM836,$A$879:$F$2700,6,FALSE)</f>
        <v>315</v>
      </c>
      <c r="KQ836" s="179" t="s">
        <v>67</v>
      </c>
      <c r="KR836" s="10">
        <f>KP836*1.2</f>
        <v>378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VLOOKUP(KV836,$A$879:$F$2700,6,FALSE)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VLOOKUP(LE836,$A$879:$F$2700,6,FALSE)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VLOOKUP(LN836,$A$879:$F$2700,6,FALSE)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VLOOKUP(LW836,$A$879:$F$2700,6,FALSE)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VLOOKUP(MF836,$A$879:$F$2700,6,FALSE)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VLOOKUP(MO836,$A$879:$F$2700,6,FALSE)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VLOOKUP(MX836,$A$879:$F$2700,6,FALSE)</f>
        <v>333</v>
      </c>
      <c r="NB836" s="179" t="s">
        <v>67</v>
      </c>
      <c r="NC836" s="10">
        <f>NA836*1.2</f>
        <v>399.59999999999997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VLOOKUP(NG836,$A$879:$F$2700,6,FALSE)</f>
        <v>137</v>
      </c>
      <c r="NK836" s="179" t="s">
        <v>67</v>
      </c>
      <c r="NL836" s="10">
        <f>NJ836*1.2</f>
        <v>164.4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VLOOKUP(NP836,$A$879:$F$2700,6,FALSE)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VLOOKUP(NY836,$A$879:$F$2700,6,FALSE)</f>
        <v>101</v>
      </c>
      <c r="OC836" s="179" t="s">
        <v>67</v>
      </c>
      <c r="OD836" s="10">
        <f>OB836*1.2</f>
        <v>121.19999999999999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VLOOKUP(OH836,$A$879:$F$2700,6,FALSE)</f>
        <v>220</v>
      </c>
      <c r="OL836" s="179" t="s">
        <v>67</v>
      </c>
      <c r="OM836" s="10">
        <f>OK836*1.2</f>
        <v>264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VLOOKUP(OQ836,$A$879:$F$2700,6,FALSE)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VLOOKUP(OZ836,$A$879:$F$2700,6,FALSE)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VLOOKUP(PI836,$A$879:$F$2700,6,FALSE)</f>
        <v>333</v>
      </c>
      <c r="PM836" s="179" t="s">
        <v>67</v>
      </c>
      <c r="PN836" s="10">
        <f>PL836*1.2</f>
        <v>399.59999999999997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VLOOKUP(PR836,$A$879:$F$2700,6,FALSE)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VLOOKUP(QA836,$A$879:$F$2700,6,FALSE)</f>
        <v>194</v>
      </c>
      <c r="QE836" s="179" t="s">
        <v>67</v>
      </c>
      <c r="QF836" s="10">
        <f>QD836*1.2</f>
        <v>232.79999999999998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VLOOKUP(QJ836,$A$879:$F$2700,6,FALSE)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VLOOKUP(QS836,$A$879:$F$2700,6,FALSE)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VLOOKUP(RB836,$A$879:$F$2700,6,FALSE)</f>
        <v>109</v>
      </c>
      <c r="RF836" s="179" t="s">
        <v>67</v>
      </c>
      <c r="RG836" s="10">
        <f>RE836*1.2</f>
        <v>130.79999999999998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VLOOKUP(RK836,$A$879:$F$2700,6,FALSE)</f>
        <v>61</v>
      </c>
      <c r="RO836" s="179" t="s">
        <v>67</v>
      </c>
      <c r="RP836" s="10">
        <f>RN836*1.2</f>
        <v>73.2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VLOOKUP(RT836,$A$879:$F$2700,6,FALSE)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VLOOKUP(SC836,$A$879:$F$2700,6,FALSE)</f>
        <v>109</v>
      </c>
      <c r="SG836" s="179" t="s">
        <v>67</v>
      </c>
      <c r="SH836" s="10">
        <f>SF836*1.2</f>
        <v>130.79999999999998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VLOOKUP(SL836,$A$879:$F$2700,6,FALSE)</f>
        <v>315</v>
      </c>
      <c r="SP836" s="179" t="s">
        <v>67</v>
      </c>
      <c r="SQ836" s="10">
        <f>SO836*1.2</f>
        <v>378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VLOOKUP(SU836,$A$879:$F$2700,6,FALSE)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VLOOKUP(TD836,$A$879:$F$2700,6,FALSE)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VLOOKUP(TM836,$A$879:$F$2700,6,FALSE)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VLOOKUP(TV836,$A$879:$F$2700,6,FALSE)</f>
        <v>196</v>
      </c>
      <c r="TZ836" s="179" t="s">
        <v>67</v>
      </c>
      <c r="UA836" s="10">
        <f>TY836*1.2</f>
        <v>235.2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VLOOKUP(UE836,$A$879:$F$2700,6,FALSE)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VLOOKUP(UN836,$A$879:$F$2700,6,FALSE)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VLOOKUP(UW836,$A$879:$F$2700,6,FALSE)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VLOOKUP(VF836,$A$879:$F$2700,6,FALSE)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VLOOKUP(VO836,$A$879:$F$2700,6,FALSE)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VLOOKUP(VX836,$A$879:$F$2700,6,FALSE)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VLOOKUP(WG836,$A$879:$F$2700,6,FALSE)</f>
        <v>333</v>
      </c>
      <c r="WK836" s="179" t="s">
        <v>67</v>
      </c>
      <c r="WL836" s="10">
        <f>WJ836*1.2</f>
        <v>399.59999999999997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VLOOKUP(WP836,$A$879:$F$2700,6,FALSE)</f>
        <v>137</v>
      </c>
      <c r="WT836" s="179" t="s">
        <v>67</v>
      </c>
      <c r="WU836" s="10">
        <f>WS836*1.2</f>
        <v>164.4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VLOOKUP(WY836,$A$879:$F$2700,6,FALSE)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70" t="s">
        <v>1995</v>
      </c>
      <c r="XJ836" s="180"/>
      <c r="XK836" s="180">
        <f>VLOOKUP(XH836,$A$879:$F$2700,6,FALSE)</f>
        <v>137</v>
      </c>
      <c r="XL836" s="179" t="s">
        <v>67</v>
      </c>
      <c r="XM836" s="10">
        <f>XK836*1.2</f>
        <v>164.4</v>
      </c>
      <c r="XO836" s="239"/>
      <c r="XP836" s="179" t="s">
        <v>98</v>
      </c>
      <c r="XQ836" s="360" t="s">
        <v>556</v>
      </c>
      <c r="XS836" s="180"/>
      <c r="XT836" s="180">
        <f>VLOOKUP(XQ836,$A$879:$F$2700,6,FALSE)</f>
        <v>196</v>
      </c>
      <c r="XU836" s="179" t="s">
        <v>67</v>
      </c>
      <c r="XV836" s="10">
        <f>XT836*1.2</f>
        <v>235.2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VLOOKUP(XZ836,$A$879:$F$2700,6,FALSE)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VLOOKUP(YI836,$A$879:$F$2700,6,FALSE)</f>
        <v>137</v>
      </c>
      <c r="YM836" s="179" t="s">
        <v>67</v>
      </c>
      <c r="YN836" s="10">
        <f>YL836*1.2</f>
        <v>164.4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VLOOKUP(YR836,$A$879:$F$2700,6,FALSE)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VLOOKUP(ZA836,$A$879:$F$2700,6,FALSE)</f>
        <v>61</v>
      </c>
      <c r="ZE836" s="179" t="s">
        <v>67</v>
      </c>
      <c r="ZF836" s="10">
        <f>ZD836*1.2</f>
        <v>73.2</v>
      </c>
      <c r="ZH836" s="239"/>
      <c r="ZI836" s="179" t="s">
        <v>98</v>
      </c>
      <c r="ZJ836" s="360" t="s">
        <v>465</v>
      </c>
      <c r="ZL836" s="180"/>
      <c r="ZM836" s="180">
        <f>VLOOKUP(ZJ836,$A$879:$F$2700,6,FALSE)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VLOOKUP(ZS836,$A$879:$F$2700,6,FALSE)</f>
        <v>194</v>
      </c>
      <c r="ZW836" s="179" t="s">
        <v>67</v>
      </c>
      <c r="ZX836" s="10">
        <f>ZV836*1.2</f>
        <v>232.79999999999998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VLOOKUP(AAB836,$A$879:$F$2700,6,FALSE)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VLOOKUP(AAK836,$A$879:$F$2700,6,FALSE)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VLOOKUP(AAT836,$A$879:$F$2700,6,FALSE)</f>
        <v>92</v>
      </c>
      <c r="AAX836" s="179" t="s">
        <v>67</v>
      </c>
      <c r="AAY836" s="10">
        <f>AAW836*1.2</f>
        <v>110.39999999999999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VLOOKUP(ABC836,$A$879:$F$2700,6,FALSE)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VLOOKUP(ABL836,$A$879:$F$2700,6,FALSE)</f>
        <v>105</v>
      </c>
      <c r="ABP836" s="179" t="s">
        <v>67</v>
      </c>
      <c r="ABQ836" s="10">
        <f>ABO836*1.2</f>
        <v>126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VLOOKUP(ABU836,$A$879:$F$2700,6,FALSE)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VLOOKUP(ACD836,$A$879:$F$2700,6,FALSE)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VLOOKUP(ACM836,$A$879:$F$2700,6,FALSE)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VLOOKUP(ACV836,$A$879:$F$2700,6,FALSE)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VLOOKUP(ADE836,$A$879:$F$2700,6,FALSE)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VLOOKUP(ADN836,$A$879:$F$2700,6,FALSE)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VLOOKUP(ADW836,$A$879:$F$2700,6,FALSE)</f>
        <v>137</v>
      </c>
      <c r="AEA836" s="179" t="s">
        <v>67</v>
      </c>
      <c r="AEB836" s="10">
        <f>ADZ836*1.2</f>
        <v>164.4</v>
      </c>
      <c r="AED836" s="239"/>
      <c r="AEE836" s="179" t="s">
        <v>98</v>
      </c>
      <c r="AEF836" s="75" t="s">
        <v>183</v>
      </c>
      <c r="AEH836" s="180"/>
      <c r="AEI836" s="180" t="e">
        <f>VLOOKUP(AEF836,$A$879:$F$2700,6,FALSE)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VLOOKUP(AEO836,$A$879:$F$2700,6,FALSE)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VLOOKUP(AEX836,$A$879:$F$2700,6,FALSE)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VLOOKUP(AFG836,$A$879:$F$2700,6,FALSE)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VLOOKUP(AFP836,$A$879:$F$2700,6,FALSE)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VLOOKUP(AFY836,$A$879:$F$2700,6,FALSE)</f>
        <v>151</v>
      </c>
      <c r="AGC836" s="179" t="s">
        <v>67</v>
      </c>
      <c r="AGD836" s="10">
        <f>AGB836*1.2</f>
        <v>181.2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VLOOKUP(AGH836,$A$879:$F$2700,6,FALSE)</f>
        <v>109</v>
      </c>
      <c r="AGL836" s="179" t="s">
        <v>67</v>
      </c>
      <c r="AGM836" s="10">
        <f>AGK836*1.2</f>
        <v>130.79999999999998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VLOOKUP(AGQ836,$A$879:$F$2700,6,FALSE)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VLOOKUP(AGZ836,$A$879:$F$2700,6,FALSE)</f>
        <v>101</v>
      </c>
      <c r="AHD836" s="179" t="s">
        <v>67</v>
      </c>
      <c r="AHE836" s="10">
        <f>AHC836*1.2</f>
        <v>121.19999999999999</v>
      </c>
      <c r="AHF836" s="10"/>
      <c r="AHG836" s="239"/>
      <c r="AHH836" s="179" t="s">
        <v>98</v>
      </c>
      <c r="AHI836" s="439" t="s">
        <v>3137</v>
      </c>
      <c r="AHK836" s="180"/>
      <c r="AHL836" s="180">
        <f>VLOOKUP(AHI836,$A$879:$F$2700,6,FALSE)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VLOOKUP(AHR836,$A$879:$F$2700,6,FALSE)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VLOOKUP(AIA836,$A$879:$F$2700,6,FALSE)</f>
        <v>109</v>
      </c>
      <c r="AIE836" s="179" t="s">
        <v>67</v>
      </c>
      <c r="AIF836" s="10">
        <f>AID836*1.2</f>
        <v>130.79999999999998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VLOOKUP(AIJ836,$A$879:$F$2700,6,FALSE)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VLOOKUP(AIS836,$A$879:$F$2700,6,FALSE)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VLOOKUP(AJB836,$A$879:$F$2700,6,FALSE)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3137</v>
      </c>
      <c r="AJM836" s="180"/>
      <c r="AJN836" s="180">
        <f>VLOOKUP(AJK836,$A$879:$F$2700,6,FALSE)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VLOOKUP(AJT836,$A$879:$F$2700,6,FALSE)</f>
        <v>333</v>
      </c>
      <c r="AJX836" s="179" t="s">
        <v>67</v>
      </c>
      <c r="AJY836" s="10">
        <f>AJW836*1.2</f>
        <v>399.59999999999997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VLOOKUP(AKC836,$A$879:$F$2700,6,FALSE)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VLOOKUP(AKL836,$A$879:$F$2700,6,FALSE)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VLOOKUP(AKU836,$A$879:$F$2700,6,FALSE)</f>
        <v>109</v>
      </c>
      <c r="AKY836" s="179" t="s">
        <v>67</v>
      </c>
      <c r="AKZ836" s="10">
        <f>AKX836*1.2</f>
        <v>130.79999999999998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VLOOKUP(ALD836,$A$879:$F$2700,6,FALSE)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VLOOKUP(ALM836,$A$879:$F$2700,6,FALSE)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60" t="s">
        <v>3137</v>
      </c>
      <c r="ALX836" s="180"/>
      <c r="ALY836" s="180">
        <f>VLOOKUP(ALV836,$A$879:$F$2700,6,FALSE)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VLOOKUP(AME836,$A$879:$F$2700,6,FALSE)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2" t="s">
        <v>3137</v>
      </c>
      <c r="AMP836" s="180"/>
      <c r="AMQ836" s="180">
        <f>VLOOKUP(AMN836,$A$879:$F$2700,6,FALSE)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VLOOKUP(AMW836,$A$879:$F$2700,6,FALSE)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VLOOKUP(ANF836,$A$879:$F$2700,6,FALSE)</f>
        <v>104</v>
      </c>
      <c r="ANJ836" s="179" t="s">
        <v>67</v>
      </c>
      <c r="ANK836" s="10">
        <f>ANI836*1.2</f>
        <v>124.8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VLOOKUP(ANO836,$A$879:$F$2700,6,FALSE)</f>
        <v>109</v>
      </c>
      <c r="ANS836" s="179" t="s">
        <v>67</v>
      </c>
      <c r="ANT836" s="10">
        <f>ANR836*1.2</f>
        <v>130.79999999999998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VLOOKUP(ANX836,$A$879:$F$2700,6,FALSE)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VLOOKUP(AOG836,$A$879:$F$2700,6,FALSE)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VLOOKUP(AOP836,$A$879:$F$2700,6,FALSE)</f>
        <v>151</v>
      </c>
      <c r="AOT836" s="179" t="s">
        <v>67</v>
      </c>
      <c r="AOU836" s="10">
        <f>AOS836*1.2</f>
        <v>181.2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VLOOKUP(AOY836,$A$879:$F$2700,6,FALSE)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VLOOKUP(APH836,$A$879:$F$2700,6,FALSE)</f>
        <v>194</v>
      </c>
      <c r="APL836" s="179" t="s">
        <v>67</v>
      </c>
      <c r="APM836" s="10">
        <f>APK836*1.2</f>
        <v>232.79999999999998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VLOOKUP(APQ836,$A$879:$F$2700,6,FALSE)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VLOOKUP(APZ836,$A$879:$F$2700,6,FALSE)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VLOOKUP(AQI836,$A$879:$F$2700,6,FALSE)</f>
        <v>112</v>
      </c>
      <c r="AQM836" s="179" t="s">
        <v>67</v>
      </c>
      <c r="AQN836" s="10">
        <f>AQL836*1.2</f>
        <v>134.4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VLOOKUP(AQR836,$A$879:$F$2700,6,FALSE)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VLOOKUP(ARA836,$A$879:$F$2700,6,FALSE)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VLOOKUP(ARJ836,$A$879:$F$2700,6,FALSE)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VLOOKUP(ARS836,$A$879:$F$2700,6,FALSE)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VLOOKUP(ASB836,$A$879:$F$2700,6,FALSE)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VLOOKUP(ASK836,$A$879:$F$2700,6,FALSE)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VLOOKUP(AST836,$A$879:$F$2700,6,FALSE)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VLOOKUP(ATC836,$A$879:$F$2700,6,FALSE)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VLOOKUP(ATL836,$A$879:$F$2700,6,FALSE)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VLOOKUP(ATU836,$A$879:$F$2700,6,FALSE)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VLOOKUP(AUD836,$A$879:$F$2700,6,FALSE)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VLOOKUP(AUM836,$A$879:$F$2700,6,FALSE)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VLOOKUP(AUV836,$A$879:$F$2700,6,FALSE)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VLOOKUP(AVE836,$A$879:$F$2700,6,FALSE)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VLOOKUP(AVN836,$A$879:$F$2700,6,FALSE)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VLOOKUP(AVW836,$A$879:$F$2700,6,FALSE)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VLOOKUP(AWF836,$A$879:$F$2700,6,FALSE)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VLOOKUP(AWO836,$A$879:$F$2700,6,FALSE)</f>
        <v>137</v>
      </c>
      <c r="AWS836" s="179" t="s">
        <v>67</v>
      </c>
      <c r="AWT836" s="10">
        <f>AWR836*1.2</f>
        <v>164.4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VLOOKUP(AWX836,$A$879:$F$2700,6,FALSE)</f>
        <v>315</v>
      </c>
      <c r="AXB836" s="179" t="s">
        <v>67</v>
      </c>
      <c r="AXC836" s="10">
        <f>AXA836*1.2</f>
        <v>378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VLOOKUP(AXG836,$A$879:$F$2700,6,FALSE)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VLOOKUP(AXP836,$A$879:$F$2700,6,FALSE)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VLOOKUP(AXY836,$A$879:$F$2700,6,FALSE)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VLOOKUP(AYH836,$A$879:$F$2700,6,FALSE)</f>
        <v>151</v>
      </c>
      <c r="AYL836" s="179" t="s">
        <v>67</v>
      </c>
      <c r="AYM836" s="10">
        <f>AYK836*1.2</f>
        <v>181.2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VLOOKUP(AYQ836,$A$879:$F$2700,6,FALSE)</f>
        <v>109</v>
      </c>
      <c r="AYU836" s="179" t="s">
        <v>67</v>
      </c>
      <c r="AYV836" s="10">
        <f>AYT836*1.2</f>
        <v>130.79999999999998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VLOOKUP(AYZ836,$A$879:$F$2700,6,FALSE)</f>
        <v>151</v>
      </c>
      <c r="AZD836" s="179" t="s">
        <v>67</v>
      </c>
      <c r="AZE836" s="10">
        <f>AZC836*1.2</f>
        <v>181.2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VLOOKUP(AZI836,$A$879:$F$2700,6,FALSE)</f>
        <v>333</v>
      </c>
      <c r="AZM836" s="179" t="s">
        <v>67</v>
      </c>
      <c r="AZN836" s="10">
        <f>AZL836*1.2</f>
        <v>399.59999999999997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VLOOKUP(AZR836,$A$879:$F$2700,6,FALSE)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VLOOKUP(BAA836,$A$879:$F$2700,6,FALSE)</f>
        <v>151</v>
      </c>
      <c r="BAE836" s="179" t="s">
        <v>67</v>
      </c>
      <c r="BAF836" s="10">
        <f>BAD836*1.2</f>
        <v>181.2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VLOOKUP(BAJ836,$A$879:$F$2700,6,FALSE)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VLOOKUP(BAS836,$A$879:$F$2700,6,FALSE)</f>
        <v>151</v>
      </c>
      <c r="BAW836" s="179" t="s">
        <v>67</v>
      </c>
      <c r="BAX836" s="10">
        <f>BAV836*1.2</f>
        <v>181.2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VLOOKUP(BBB836,$A$879:$F$2700,6,FALSE)</f>
        <v>137</v>
      </c>
      <c r="BBF836" s="179" t="s">
        <v>67</v>
      </c>
      <c r="BBG836" s="10">
        <f>BBE836*1.2</f>
        <v>164.4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VLOOKUP(BBK836,$A$879:$F$2700,6,FALSE)</f>
        <v>194</v>
      </c>
      <c r="BBO836" s="179" t="s">
        <v>67</v>
      </c>
      <c r="BBP836" s="10">
        <f>BBN836*1.2</f>
        <v>232.79999999999998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VLOOKUP(BBT836,$A$879:$F$2700,6,FALSE)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VLOOKUP(BCC836,$A$879:$F$2700,6,FALSE)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VLOOKUP(BCL836,$A$879:$F$2700,6,FALSE)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VLOOKUP(BCU836,$A$879:$F$2700,6,FALSE)</f>
        <v>137</v>
      </c>
      <c r="BCY836" s="179" t="s">
        <v>67</v>
      </c>
      <c r="BCZ836" s="10">
        <f>BCX836*1.2</f>
        <v>164.4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VLOOKUP(BDD836,$A$879:$F$2700,6,FALSE)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VLOOKUP(BDM836,$A$879:$F$2700,6,FALSE)</f>
        <v>315</v>
      </c>
      <c r="BDQ836" s="179" t="s">
        <v>67</v>
      </c>
      <c r="BDR836" s="10">
        <f>BDP836*1.2</f>
        <v>378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VLOOKUP(BDV836,$A$879:$F$2700,6,FALSE)</f>
        <v>151</v>
      </c>
      <c r="BDZ836" s="179" t="s">
        <v>67</v>
      </c>
      <c r="BEA836" s="10">
        <f>BDY836*1.2</f>
        <v>181.2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VLOOKUP(BEE836,$A$879:$F$2700,6,FALSE)</f>
        <v>315</v>
      </c>
      <c r="BEI836" s="179" t="s">
        <v>67</v>
      </c>
      <c r="BEJ836" s="10">
        <f>BEH836*1.2</f>
        <v>378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VLOOKUP(BEN836,$A$879:$F$2700,6,FALSE)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VLOOKUP(BEW836,$A$879:$F$2700,6,FALSE)</f>
        <v>194</v>
      </c>
      <c r="BFA836" s="179" t="s">
        <v>67</v>
      </c>
      <c r="BFB836" s="10">
        <f>BEZ836*1.2</f>
        <v>232.79999999999998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VLOOKUP(BFF836,$A$879:$F$2700,6,FALSE)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VLOOKUP(BFO836,$A$879:$F$2700,6,FALSE)</f>
        <v>315</v>
      </c>
      <c r="BFS836" s="179" t="s">
        <v>67</v>
      </c>
      <c r="BFT836" s="10">
        <f>BFR836*1.2</f>
        <v>378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VLOOKUP(BFX836,$A$879:$F$2700,6,FALSE)</f>
        <v>315</v>
      </c>
      <c r="BGB836" s="179" t="s">
        <v>67</v>
      </c>
      <c r="BGC836" s="10">
        <f>BGA836*1.2</f>
        <v>378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VLOOKUP(BGG836,$A$879:$F$2700,6,FALSE)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VLOOKUP(BGP836,$A$879:$F$2700,6,FALSE)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VLOOKUP(BGY836,$A$879:$F$2700,6,FALSE)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VLOOKUP(B837,$A$879:$F$2700,6,FALSE)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VLOOKUP(K837,$A$879:$F$2700,6,FALSE)</f>
        <v>333</v>
      </c>
      <c r="O837" s="179" t="s">
        <v>69</v>
      </c>
      <c r="P837" s="10">
        <f>N837*1.1</f>
        <v>366.3</v>
      </c>
      <c r="Q837" s="10"/>
      <c r="R837" s="233"/>
      <c r="S837" s="179" t="s">
        <v>99</v>
      </c>
      <c r="T837" s="360" t="s">
        <v>3137</v>
      </c>
      <c r="V837" s="180"/>
      <c r="W837" s="180">
        <f>VLOOKUP(T837,$A$879:$F$2700,6,FALSE)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VLOOKUP(AC837,$A$879:$F$2700,6,FALSE)</f>
        <v>333</v>
      </c>
      <c r="AG837" s="179" t="s">
        <v>69</v>
      </c>
      <c r="AH837" s="10">
        <f>AF837*1.1</f>
        <v>366.3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VLOOKUP(AL837,$A$879:$F$2700,6,FALSE)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VLOOKUP(AU837,$A$879:$F$2700,6,FALSE)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VLOOKUP(BD837,$A$879:$F$2700,6,FALSE)</f>
        <v>333</v>
      </c>
      <c r="BH837" s="179" t="s">
        <v>69</v>
      </c>
      <c r="BI837" s="10">
        <f>BG837*1.1</f>
        <v>366.3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VLOOKUP(BM837,$A$879:$F$2700,6,FALSE)</f>
        <v>137</v>
      </c>
      <c r="BQ837" s="179" t="s">
        <v>69</v>
      </c>
      <c r="BR837" s="10">
        <f>BP837*1.1</f>
        <v>150.70000000000002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VLOOKUP(BV837,$A$879:$F$2700,6,FALSE)</f>
        <v>315</v>
      </c>
      <c r="BZ837" s="179" t="s">
        <v>69</v>
      </c>
      <c r="CA837" s="10">
        <f>BY837*1.1</f>
        <v>346.5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VLOOKUP(CE837,$A$879:$F$2700,6,FALSE)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VLOOKUP(CN837,$A$879:$F$2700,6,FALSE)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VLOOKUP(CW837,$A$879:$F$2700,6,FALSE)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3137</v>
      </c>
      <c r="DH837" s="180"/>
      <c r="DI837" s="180">
        <f>VLOOKUP(DF837,$A$879:$F$2700,6,FALSE)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VLOOKUP(DO837,$A$879:$F$2700,6,FALSE)</f>
        <v>315</v>
      </c>
      <c r="DS837" s="179" t="s">
        <v>69</v>
      </c>
      <c r="DT837" s="10">
        <f>DR837*1.1</f>
        <v>346.5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VLOOKUP(DX837,$A$879:$F$2700,6,FALSE)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VLOOKUP(EG837,$A$879:$F$2700,6,FALSE)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VLOOKUP(EP837,$A$879:$F$2700,6,FALSE)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VLOOKUP(EY837,$A$879:$F$2700,6,FALSE)</f>
        <v>101</v>
      </c>
      <c r="FC837" s="179" t="s">
        <v>69</v>
      </c>
      <c r="FD837" s="10">
        <f>FB837*1.1</f>
        <v>111.10000000000001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VLOOKUP(FH837,$A$879:$F$2700,6,FALSE)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VLOOKUP(FQ837,$A$879:$F$2700,6,FALSE)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VLOOKUP(FZ837,$A$879:$F$2700,6,FALSE)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VLOOKUP(GI837,$A$879:$F$2700,6,FALSE)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VLOOKUP(GR837,$A$879:$F$2700,6,FALSE)</f>
        <v>333</v>
      </c>
      <c r="GV837" s="179" t="s">
        <v>69</v>
      </c>
      <c r="GW837" s="10">
        <f>GU837*1.1</f>
        <v>366.3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VLOOKUP(HA837,$A$879:$F$2700,6,FALSE)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VLOOKUP(HJ837,$A$879:$F$2700,6,FALSE)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VLOOKUP(HS837,$A$879:$F$2700,6,FALSE)</f>
        <v>101</v>
      </c>
      <c r="HW837" s="179" t="s">
        <v>69</v>
      </c>
      <c r="HX837" s="10">
        <f>HV837*1.1</f>
        <v>111.10000000000001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VLOOKUP(IB837,$A$879:$F$2700,6,FALSE)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VLOOKUP(IK837,$A$879:$F$2700,6,FALSE)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VLOOKUP(IT837,$A$879:$F$2700,6,FALSE)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VLOOKUP(JC837,$A$879:$F$2700,6,FALSE)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VLOOKUP(JL837,$A$879:$F$2700,6,FALSE)</f>
        <v>315</v>
      </c>
      <c r="JP837" s="179" t="s">
        <v>69</v>
      </c>
      <c r="JQ837" s="10">
        <f>JO837*1.1</f>
        <v>346.5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VLOOKUP(JU837,$A$879:$F$2700,6,FALSE)</f>
        <v>194</v>
      </c>
      <c r="JY837" s="179" t="s">
        <v>69</v>
      </c>
      <c r="JZ837" s="10">
        <f>JX837*1.1</f>
        <v>213.4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VLOOKUP(KD837,$A$879:$F$2700,6,FALSE)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VLOOKUP(KM837,$A$879:$F$2700,6,FALSE)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VLOOKUP(KV837,$A$879:$F$2700,6,FALSE)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VLOOKUP(LE837,$A$879:$F$2700,6,FALSE)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VLOOKUP(LN837,$A$879:$F$2700,6,FALSE)</f>
        <v>333</v>
      </c>
      <c r="LR837" s="179" t="s">
        <v>69</v>
      </c>
      <c r="LS837" s="10">
        <f>LQ837*1.1</f>
        <v>366.3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VLOOKUP(LW837,$A$879:$F$2700,6,FALSE)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VLOOKUP(MF837,$A$879:$F$2700,6,FALSE)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VLOOKUP(MO837,$A$879:$F$2700,6,FALSE)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VLOOKUP(MX837,$A$879:$F$2700,6,FALSE)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VLOOKUP(NG837,$A$879:$F$2700,6,FALSE)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VLOOKUP(NP837,$A$879:$F$2700,6,FALSE)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VLOOKUP(NY837,$A$879:$F$2700,6,FALSE)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VLOOKUP(OH837,$A$879:$F$2700,6,FALSE)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VLOOKUP(OQ837,$A$879:$F$2700,6,FALSE)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VLOOKUP(OZ837,$A$879:$F$2700,6,FALSE)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VLOOKUP(PI837,$A$879:$F$2700,6,FALSE)</f>
        <v>151</v>
      </c>
      <c r="PM837" s="179" t="s">
        <v>69</v>
      </c>
      <c r="PN837" s="10">
        <f>PL837*1.1</f>
        <v>166.10000000000002</v>
      </c>
      <c r="PO837" s="10"/>
      <c r="PP837" s="233"/>
      <c r="PQ837" s="179" t="s">
        <v>99</v>
      </c>
      <c r="PR837" s="360" t="s">
        <v>3137</v>
      </c>
      <c r="PT837" s="180"/>
      <c r="PU837" s="180">
        <f>VLOOKUP(PR837,$A$879:$F$2700,6,FALSE)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VLOOKUP(QA837,$A$879:$F$2700,6,FALSE)</f>
        <v>333</v>
      </c>
      <c r="QE837" s="179" t="s">
        <v>69</v>
      </c>
      <c r="QF837" s="10">
        <f>QD837*1.1</f>
        <v>366.3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VLOOKUP(QJ837,$A$879:$F$2700,6,FALSE)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VLOOKUP(QS837,$A$879:$F$2700,6,FALSE)</f>
        <v>61</v>
      </c>
      <c r="QW837" s="179" t="s">
        <v>69</v>
      </c>
      <c r="QX837" s="10">
        <f>QV837*1.1</f>
        <v>67.100000000000009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VLOOKUP(RB837,$A$879:$F$2700,6,FALSE)</f>
        <v>101</v>
      </c>
      <c r="RF837" s="179" t="s">
        <v>69</v>
      </c>
      <c r="RG837" s="10">
        <f>RE837*1.1</f>
        <v>111.10000000000001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VLOOKUP(RK837,$A$879:$F$2700,6,FALSE)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VLOOKUP(RT837,$A$879:$F$2700,6,FALSE)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VLOOKUP(SC837,$A$879:$F$2700,6,FALSE)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VLOOKUP(SL837,$A$879:$F$2700,6,FALSE)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VLOOKUP(SU837,$A$879:$F$2700,6,FALSE)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VLOOKUP(TD837,$A$879:$F$2700,6,FALSE)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VLOOKUP(TM837,$A$879:$F$2700,6,FALSE)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VLOOKUP(TV837,$A$879:$F$2700,6,FALSE)</f>
        <v>315</v>
      </c>
      <c r="TZ837" s="179" t="s">
        <v>69</v>
      </c>
      <c r="UA837" s="10">
        <f>TY837*1.1</f>
        <v>346.5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VLOOKUP(UE837,$A$879:$F$2700,6,FALSE)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VLOOKUP(UN837,$A$879:$F$2700,6,FALSE)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VLOOKUP(UW837,$A$879:$F$2700,6,FALSE)</f>
        <v>92</v>
      </c>
      <c r="VA837" s="179" t="s">
        <v>69</v>
      </c>
      <c r="VB837" s="10">
        <f>UZ837*1.1</f>
        <v>101.2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VLOOKUP(VF837,$A$879:$F$2700,6,FALSE)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VLOOKUP(VO837,$A$879:$F$2700,6,FALSE)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VLOOKUP(VX837,$A$879:$F$2700,6,FALSE)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VLOOKUP(WG837,$A$879:$F$2700,6,FALSE)</f>
        <v>315</v>
      </c>
      <c r="WK837" s="179" t="s">
        <v>69</v>
      </c>
      <c r="WL837" s="10">
        <f>WJ837*1.1</f>
        <v>346.5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VLOOKUP(WP837,$A$879:$F$2700,6,FALSE)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VLOOKUP(WY837,$A$879:$F$2700,6,FALSE)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VLOOKUP(XH837,$A$879:$F$2700,6,FALSE)</f>
        <v>151</v>
      </c>
      <c r="XL837" s="179" t="s">
        <v>69</v>
      </c>
      <c r="XM837" s="10">
        <f>XK837*1.1</f>
        <v>166.10000000000002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VLOOKUP(XQ837,$A$879:$F$2700,6,FALSE)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VLOOKUP(XZ837,$A$879:$F$2700,6,FALSE)</f>
        <v>137</v>
      </c>
      <c r="YD837" s="179" t="s">
        <v>69</v>
      </c>
      <c r="YE837" s="10">
        <f>YC837*1.1</f>
        <v>150.70000000000002</v>
      </c>
      <c r="YG837" s="239"/>
      <c r="YH837" s="179" t="s">
        <v>99</v>
      </c>
      <c r="YI837" s="360" t="s">
        <v>1708</v>
      </c>
      <c r="YK837" s="180"/>
      <c r="YL837" s="180">
        <f>VLOOKUP(YI837,$A$879:$F$2700,6,FALSE)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VLOOKUP(YR837,$A$879:$F$2700,6,FALSE)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VLOOKUP(ZA837,$A$879:$F$2700,6,FALSE)</f>
        <v>194</v>
      </c>
      <c r="ZE837" s="179" t="s">
        <v>69</v>
      </c>
      <c r="ZF837" s="10">
        <f>ZD837*1.1</f>
        <v>213.4</v>
      </c>
      <c r="ZH837" s="239"/>
      <c r="ZI837" s="179" t="s">
        <v>99</v>
      </c>
      <c r="ZJ837" s="360" t="s">
        <v>1995</v>
      </c>
      <c r="ZL837" s="180"/>
      <c r="ZM837" s="180">
        <f>VLOOKUP(ZJ837,$A$879:$F$2700,6,FALSE)</f>
        <v>137</v>
      </c>
      <c r="ZN837" s="179" t="s">
        <v>69</v>
      </c>
      <c r="ZO837" s="10">
        <f>ZM837*1.1</f>
        <v>150.70000000000002</v>
      </c>
      <c r="ZQ837" s="239"/>
      <c r="ZR837" s="179" t="s">
        <v>99</v>
      </c>
      <c r="ZS837" s="360" t="s">
        <v>524</v>
      </c>
      <c r="ZU837" s="180"/>
      <c r="ZV837" s="180">
        <f>VLOOKUP(ZS837,$A$879:$F$2700,6,FALSE)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VLOOKUP(AAB837,$A$879:$F$2700,6,FALSE)</f>
        <v>92</v>
      </c>
      <c r="AAF837" s="179" t="s">
        <v>69</v>
      </c>
      <c r="AAG837" s="10">
        <f>AAE837*1.1</f>
        <v>101.2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VLOOKUP(AAK837,$A$879:$F$2700,6,FALSE)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VLOOKUP(AAT837,$A$879:$F$2700,6,FALSE)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4" t="s">
        <v>3137</v>
      </c>
      <c r="ABE837" s="180"/>
      <c r="ABF837" s="180">
        <f>VLOOKUP(ABC837,$A$879:$F$2700,6,FALSE)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VLOOKUP(ABL837,$A$879:$F$2700,6,FALSE)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VLOOKUP(ABU837,$A$879:$F$2700,6,FALSE)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VLOOKUP(ACD837,$A$879:$F$2700,6,FALSE)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VLOOKUP(ACM837,$A$879:$F$2700,6,FALSE)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VLOOKUP(ACV837,$A$879:$F$2700,6,FALSE)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VLOOKUP(ADE837,$A$879:$F$2700,6,FALSE)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VLOOKUP(ADN837,$A$879:$F$2700,6,FALSE)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VLOOKUP(ADW837,$A$879:$F$2700,6,FALSE)</f>
        <v>220</v>
      </c>
      <c r="AEA837" s="179" t="s">
        <v>69</v>
      </c>
      <c r="AEB837" s="10">
        <f>ADZ837*1.1</f>
        <v>242.00000000000003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VLOOKUP(AEF837,$A$879:$F$2700,6,FALSE)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VLOOKUP(AEO837,$A$879:$F$2700,6,FALSE)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VLOOKUP(AEX837,$A$879:$F$2700,6,FALSE)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VLOOKUP(AFG837,$A$879:$F$2700,6,FALSE)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VLOOKUP(AFP837,$A$879:$F$2700,6,FALSE)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3137</v>
      </c>
      <c r="AGA837" s="180"/>
      <c r="AGB837" s="180">
        <f>VLOOKUP(AFY837,$A$879:$F$2700,6,FALSE)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VLOOKUP(AGH837,$A$879:$F$2700,6,FALSE)</f>
        <v>151</v>
      </c>
      <c r="AGL837" s="179" t="s">
        <v>69</v>
      </c>
      <c r="AGM837" s="10">
        <f>AGK837*1.1</f>
        <v>166.10000000000002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VLOOKUP(AGQ837,$A$879:$F$2700,6,FALSE)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VLOOKUP(AGZ837,$A$879:$F$2700,6,FALSE)</f>
        <v>109</v>
      </c>
      <c r="AHD837" s="179" t="s">
        <v>69</v>
      </c>
      <c r="AHE837" s="10">
        <f>AHC837*1.1</f>
        <v>119.9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VLOOKUP(AHI837,$A$879:$F$2700,6,FALSE)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VLOOKUP(AHR837,$A$879:$F$2700,6,FALSE)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VLOOKUP(AIA837,$A$879:$F$2700,6,FALSE)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VLOOKUP(AIJ837,$A$879:$F$2700,6,FALSE)</f>
        <v>101</v>
      </c>
      <c r="AIN837" s="179" t="s">
        <v>69</v>
      </c>
      <c r="AIO837" s="10">
        <f>AIM837*1.1</f>
        <v>111.10000000000001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VLOOKUP(AIS837,$A$879:$F$2700,6,FALSE)</f>
        <v>151</v>
      </c>
      <c r="AIW837" s="179" t="s">
        <v>69</v>
      </c>
      <c r="AIX837" s="10">
        <f>AIV837*1.1</f>
        <v>166.10000000000002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VLOOKUP(AJB837,$A$879:$F$2700,6,FALSE)</f>
        <v>151</v>
      </c>
      <c r="AJF837" s="179" t="s">
        <v>69</v>
      </c>
      <c r="AJG837" s="10">
        <f>AJE837*1.1</f>
        <v>166.10000000000002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VLOOKUP(AJK837,$A$879:$F$2700,6,FALSE)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VLOOKUP(AJT837,$A$879:$F$2700,6,FALSE)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VLOOKUP(AKC837,$A$879:$F$2700,6,FALSE)</f>
        <v>109</v>
      </c>
      <c r="AKG837" s="179" t="s">
        <v>69</v>
      </c>
      <c r="AKH837" s="10">
        <f>AKF837*1.1</f>
        <v>119.9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VLOOKUP(AKL837,$A$879:$F$2700,6,FALSE)</f>
        <v>101</v>
      </c>
      <c r="AKP837" s="179" t="s">
        <v>69</v>
      </c>
      <c r="AKQ837" s="10">
        <f>AKO837*1.1</f>
        <v>111.10000000000001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VLOOKUP(AKU837,$A$879:$F$2700,6,FALSE)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60" t="s">
        <v>3137</v>
      </c>
      <c r="ALF837" s="180"/>
      <c r="ALG837" s="180">
        <f>VLOOKUP(ALD837,$A$879:$F$2700,6,FALSE)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VLOOKUP(ALM837,$A$879:$F$2700,6,FALSE)</f>
        <v>137</v>
      </c>
      <c r="ALQ837" s="179" t="s">
        <v>69</v>
      </c>
      <c r="ALR837" s="10">
        <f>ALP837*1.1</f>
        <v>150.70000000000002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VLOOKUP(ALV837,$A$879:$F$2700,6,FALSE)</f>
        <v>101</v>
      </c>
      <c r="ALZ837" s="179" t="s">
        <v>69</v>
      </c>
      <c r="AMA837" s="10">
        <f>ALY837*1.1</f>
        <v>111.10000000000001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VLOOKUP(AME837,$A$879:$F$2700,6,FALSE)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VLOOKUP(AMN837,$A$879:$F$2700,6,FALSE)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VLOOKUP(AMW837,$A$879:$F$2700,6,FALSE)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60" t="s">
        <v>3137</v>
      </c>
      <c r="ANH837" s="180"/>
      <c r="ANI837" s="180">
        <f>VLOOKUP(ANF837,$A$879:$F$2700,6,FALSE)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VLOOKUP(ANO837,$A$879:$F$2700,6,FALSE)</f>
        <v>137</v>
      </c>
      <c r="ANS837" s="179" t="s">
        <v>69</v>
      </c>
      <c r="ANT837" s="10">
        <f>ANR837*1.1</f>
        <v>150.70000000000002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VLOOKUP(ANX837,$A$879:$F$2700,6,FALSE)</f>
        <v>151</v>
      </c>
      <c r="AOB837" s="179" t="s">
        <v>69</v>
      </c>
      <c r="AOC837" s="10">
        <f>AOA837*1.1</f>
        <v>166.10000000000002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VLOOKUP(AOG837,$A$879:$F$2700,6,FALSE)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VLOOKUP(AOP837,$A$879:$F$2700,6,FALSE)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VLOOKUP(AOY837,$A$879:$F$2700,6,FALSE)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VLOOKUP(APH837,$A$879:$F$2700,6,FALSE)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VLOOKUP(APQ837,$A$879:$F$2700,6,FALSE)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VLOOKUP(APZ837,$A$879:$F$2700,6,FALSE)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VLOOKUP(AQI837,$A$879:$F$2700,6,FALSE)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VLOOKUP(AQR837,$A$879:$F$2700,6,FALSE)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VLOOKUP(ARA837,$A$879:$F$2700,6,FALSE)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VLOOKUP(ARJ837,$A$879:$F$2700,6,FALSE)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VLOOKUP(ARS837,$A$879:$F$2700,6,FALSE)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VLOOKUP(ASB837,$A$879:$F$2700,6,FALSE)</f>
        <v>137</v>
      </c>
      <c r="ASF837" s="179" t="s">
        <v>69</v>
      </c>
      <c r="ASG837" s="10">
        <f>ASE837*1.1</f>
        <v>150.70000000000002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VLOOKUP(ASK837,$A$879:$F$2700,6,FALSE)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VLOOKUP(AST837,$A$879:$F$2700,6,FALSE)</f>
        <v>194</v>
      </c>
      <c r="ASX837" s="179" t="s">
        <v>69</v>
      </c>
      <c r="ASY837" s="10">
        <f>ASW837*1.1</f>
        <v>213.4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VLOOKUP(ATC837,$A$879:$F$2700,6,FALSE)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VLOOKUP(ATL837,$A$879:$F$2700,6,FALSE)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VLOOKUP(ATU837,$A$879:$F$2700,6,FALSE)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VLOOKUP(AUD837,$A$879:$F$2700,6,FALSE)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VLOOKUP(AUM837,$A$879:$F$2700,6,FALSE)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VLOOKUP(AUV837,$A$879:$F$2700,6,FALSE)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VLOOKUP(AVE837,$A$879:$F$2700,6,FALSE)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VLOOKUP(AVN837,$A$879:$F$2700,6,FALSE)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VLOOKUP(AVW837,$A$879:$F$2700,6,FALSE)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VLOOKUP(AWF837,$A$879:$F$2700,6,FALSE)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VLOOKUP(AWO837,$A$879:$F$2700,6,FALSE)</f>
        <v>101</v>
      </c>
      <c r="AWS837" s="179" t="s">
        <v>69</v>
      </c>
      <c r="AWT837" s="10">
        <f>AWR837*1.1</f>
        <v>111.10000000000001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VLOOKUP(AWX837,$A$879:$F$2700,6,FALSE)</f>
        <v>151</v>
      </c>
      <c r="AXB837" s="179" t="s">
        <v>69</v>
      </c>
      <c r="AXC837" s="10">
        <f>AXA837*1.1</f>
        <v>166.10000000000002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VLOOKUP(AXG837,$A$879:$F$2700,6,FALSE)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VLOOKUP(AXP837,$A$879:$F$2700,6,FALSE)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60" t="s">
        <v>3137</v>
      </c>
      <c r="AYA837" s="180"/>
      <c r="AYB837" s="180">
        <f>VLOOKUP(AXY837,$A$879:$F$2700,6,FALSE)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VLOOKUP(AYH837,$A$879:$F$2700,6,FALSE)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VLOOKUP(AYQ837,$A$879:$F$2700,6,FALSE)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VLOOKUP(AYZ837,$A$879:$F$2700,6,FALSE)</f>
        <v>101</v>
      </c>
      <c r="AZD837" s="179" t="s">
        <v>69</v>
      </c>
      <c r="AZE837" s="10">
        <f>AZC837*1.1</f>
        <v>111.10000000000001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VLOOKUP(AZI837,$A$879:$F$2700,6,FALSE)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VLOOKUP(AZR837,$A$879:$F$2700,6,FALSE)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3137</v>
      </c>
      <c r="BAC837" s="180"/>
      <c r="BAD837" s="180">
        <f>VLOOKUP(BAA837,$A$879:$F$2700,6,FALSE)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VLOOKUP(BAJ837,$A$879:$F$2700,6,FALSE)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VLOOKUP(BAS837,$A$879:$F$2700,6,FALSE)</f>
        <v>137</v>
      </c>
      <c r="BAW837" s="179" t="s">
        <v>69</v>
      </c>
      <c r="BAX837" s="10">
        <f>BAV837*1.1</f>
        <v>150.70000000000002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VLOOKUP(BBB837,$A$879:$F$2700,6,FALSE)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VLOOKUP(BBK837,$A$879:$F$2700,6,FALSE)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VLOOKUP(BBT837,$A$879:$F$2700,6,FALSE)</f>
        <v>101</v>
      </c>
      <c r="BBX837" s="179" t="s">
        <v>69</v>
      </c>
      <c r="BBY837" s="10">
        <f>BBW837*1.1</f>
        <v>111.10000000000001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VLOOKUP(BCC837,$A$879:$F$2700,6,FALSE)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VLOOKUP(BCL837,$A$879:$F$2700,6,FALSE)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VLOOKUP(BCU837,$A$879:$F$2700,6,FALSE)</f>
        <v>151</v>
      </c>
      <c r="BCY837" s="179" t="s">
        <v>69</v>
      </c>
      <c r="BCZ837" s="10">
        <f>BCX837*1.1</f>
        <v>166.10000000000002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VLOOKUP(BDD837,$A$879:$F$2700,6,FALSE)</f>
        <v>315</v>
      </c>
      <c r="BDH837" s="179" t="s">
        <v>69</v>
      </c>
      <c r="BDI837" s="10">
        <f>BDG837*1.1</f>
        <v>346.5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VLOOKUP(BDM837,$A$879:$F$2700,6,FALSE)</f>
        <v>151</v>
      </c>
      <c r="BDQ837" s="179" t="s">
        <v>69</v>
      </c>
      <c r="BDR837" s="10">
        <f>BDP837*1.1</f>
        <v>166.10000000000002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VLOOKUP(BDV837,$A$879:$F$2700,6,FALSE)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VLOOKUP(BEE837,$A$879:$F$2700,6,FALSE)</f>
        <v>151</v>
      </c>
      <c r="BEI837" s="179" t="s">
        <v>69</v>
      </c>
      <c r="BEJ837" s="10">
        <f>BEH837*1.1</f>
        <v>166.10000000000002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VLOOKUP(BEN837,$A$879:$F$2700,6,FALSE)</f>
        <v>137</v>
      </c>
      <c r="BER837" s="179" t="s">
        <v>69</v>
      </c>
      <c r="BES837" s="10">
        <f>BEQ837*1.1</f>
        <v>150.70000000000002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VLOOKUP(BEW837,$A$879:$F$2700,6,FALSE)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VLOOKUP(BFF837,$A$879:$F$2700,6,FALSE)</f>
        <v>137</v>
      </c>
      <c r="BFJ837" s="179" t="s">
        <v>69</v>
      </c>
      <c r="BFK837" s="10">
        <f>BFI837*1.1</f>
        <v>150.70000000000002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VLOOKUP(BFO837,$A$879:$F$2700,6,FALSE)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VLOOKUP(BFX837,$A$879:$F$2700,6,FALSE)</f>
        <v>151</v>
      </c>
      <c r="BGB837" s="179" t="s">
        <v>69</v>
      </c>
      <c r="BGC837" s="10">
        <f>BGA837*1.1</f>
        <v>166.10000000000002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VLOOKUP(BGG837,$A$879:$F$2700,6,FALSE)</f>
        <v>104</v>
      </c>
      <c r="BGK837" s="179" t="s">
        <v>69</v>
      </c>
      <c r="BGL837" s="10">
        <f>BGJ837*1.1</f>
        <v>114.4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VLOOKUP(BGP837,$A$879:$F$2700,6,FALSE)</f>
        <v>151</v>
      </c>
      <c r="BGT837" s="179" t="s">
        <v>69</v>
      </c>
      <c r="BGU837" s="10">
        <f>BGS837*1.1</f>
        <v>166.10000000000002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VLOOKUP(BGY837,$A$879:$F$2700,6,FALSE)</f>
        <v>101</v>
      </c>
      <c r="BHC837" s="179" t="s">
        <v>69</v>
      </c>
      <c r="BHD837" s="10">
        <f>BHB837*1.1</f>
        <v>111.10000000000001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972.3</v>
      </c>
      <c r="I838" s="233"/>
      <c r="J838" s="179"/>
      <c r="K838" s="436"/>
      <c r="M838" s="179"/>
      <c r="N838" s="179"/>
      <c r="O838" s="179"/>
      <c r="P838" s="10"/>
      <c r="Q838" s="10">
        <f>SUM(P833:P837)</f>
        <v>1192.7</v>
      </c>
      <c r="R838" s="233"/>
      <c r="S838" s="179"/>
      <c r="T838" s="436"/>
      <c r="V838" s="179"/>
      <c r="W838" s="179"/>
      <c r="X838" s="179"/>
      <c r="Y838" s="10"/>
      <c r="Z838" s="10">
        <f>SUM(Y833:Y837)</f>
        <v>1174.95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1279.1499999999999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1086.5999999999999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918.3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1102.9000000000001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1162.3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958.09999999999991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883.40000000000009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988.65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768.59999999999991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1073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1097.8999999999999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429.09999999999997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1077.8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1119.7500000000002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671.1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1140.4000000000001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429.09999999999997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1094.3499999999999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1141.9000000000001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332.4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1154.6000000000001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536.09999999999991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723.4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669.5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1207.2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1232.7999999999997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1000.9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1245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999.55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643.5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1064.8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926.09999999999991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690.3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1126.1999999999998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564.40000000000009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841.2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1110.3000000000002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537.1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1003.5999999999999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912.5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853.89999999999986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901.90000000000009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568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974.99999999999989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821.7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990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825.3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982.20000000000016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644.4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1402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931.80000000000007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455.8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794.8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1697.1499999999999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662.3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1011.6500000000001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833.5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924.70000000000016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518.80000000000007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1127.1500000000001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1087.9000000000001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564.1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1072.7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821.1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355.6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578.1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1000.4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387.5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1106.6500000000001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923.3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1056.75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987.69999999999993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775.3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1086.0999999999999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755.19999999999993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735.50000000000011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1095.5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895.80000000000007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1109.5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1401.8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1032.5999999999999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808.6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1226.5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902.2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1578.7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886.4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1170.4000000000001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674.4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618.1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1088.1999999999998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685.9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1264.8499999999999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880.2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638.9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610.1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1091.8999999999999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904.30000000000007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603.79999999999995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787.3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1045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946.2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572.1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492.09999999999997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1225.4499999999998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1393.1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855.34999999999991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745.2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1368.2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673.30000000000007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788.5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629.6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619.09999999999991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691.30000000000007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598.9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810.1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1070.2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848.8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1153.1999999999998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632.59999999999991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1292.3000000000002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1046.2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831.09999999999991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553.1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1187.4000000000001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1162.25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1054.8999999999999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801.6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706.69999999999993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VLOOKUP(B839,$A$879:$F$2700,6,FALSE)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VLOOKUP(K839,$A$879:$F$2700,6,FALSE)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VLOOKUP(T839,$A$879:$F$2700,6,FALSE)</f>
        <v>69</v>
      </c>
      <c r="X839" s="179" t="s">
        <v>61</v>
      </c>
      <c r="Y839" s="10">
        <f>W839*1.5*V839</f>
        <v>103.5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VLOOKUP(AC839,$A$879:$F$2700,6,FALSE)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VLOOKUP(AL839,$A$879:$F$2700,6,FALSE)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VLOOKUP(AU839,$A$879:$F$2700,6,FALSE)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VLOOKUP(BD839,$A$879:$F$2700,6,FALSE)</f>
        <v>69</v>
      </c>
      <c r="BH839" s="179" t="s">
        <v>61</v>
      </c>
      <c r="BI839" s="10">
        <f>BG839*1.5*BF839</f>
        <v>103.5</v>
      </c>
      <c r="BJ839" s="10"/>
      <c r="BK839" s="233"/>
      <c r="BL839" s="179" t="s">
        <v>100</v>
      </c>
      <c r="BM839" s="360" t="s">
        <v>3103</v>
      </c>
      <c r="BO839" s="248">
        <f>IF(BN839="Kopman",1.8,1)</f>
        <v>1</v>
      </c>
      <c r="BP839" s="180">
        <f>VLOOKUP(BM839,$A$879:$F$2700,6,FALSE)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3101</v>
      </c>
      <c r="BX839" s="248">
        <f>IF(BW839="Kopman",1.8,1)</f>
        <v>1</v>
      </c>
      <c r="BY839" s="180">
        <f>VLOOKUP(BV839,$A$879:$F$2700,6,FALSE)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VLOOKUP(CE839,$A$879:$F$2700,6,FALSE)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VLOOKUP(CN839,$A$879:$F$2700,6,FALSE)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VLOOKUP(CW839,$A$879:$F$2700,6,FALSE)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VLOOKUP(DF839,$A$879:$F$2700,6,FALSE)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VLOOKUP(DO839,$A$879:$F$2700,6,FALSE)</f>
        <v>69</v>
      </c>
      <c r="DS839" s="179" t="s">
        <v>61</v>
      </c>
      <c r="DT839" s="10">
        <f>DR839*1.5*DQ839</f>
        <v>103.5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VLOOKUP(DX839,$A$879:$F$2700,6,FALSE)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VLOOKUP(EG839,$A$879:$F$2700,6,FALSE)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VLOOKUP(EP839,$A$879:$F$2700,6,FALSE)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VLOOKUP(EY839,$A$879:$F$2700,6,FALSE)</f>
        <v>69</v>
      </c>
      <c r="FC839" s="179" t="s">
        <v>61</v>
      </c>
      <c r="FD839" s="10">
        <f>FB839*1.5*FA839</f>
        <v>103.5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VLOOKUP(FH839,$A$879:$F$2700,6,FALSE)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VLOOKUP(FQ839,$A$879:$F$2700,6,FALSE)</f>
        <v>69</v>
      </c>
      <c r="FU839" s="179" t="s">
        <v>61</v>
      </c>
      <c r="FV839" s="10">
        <f>FT839*1.5*FS839</f>
        <v>103.5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VLOOKUP(FZ839,$A$879:$F$2700,6,FALSE)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VLOOKUP(GI839,$A$879:$F$2700,6,FALSE)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VLOOKUP(GR839,$A$879:$F$2700,6,FALSE)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VLOOKUP(HA839,$A$879:$F$2700,6,FALSE)</f>
        <v>61</v>
      </c>
      <c r="HE839" s="179" t="s">
        <v>61</v>
      </c>
      <c r="HF839" s="10">
        <f>HD839*1.5*HC839</f>
        <v>91.5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VLOOKUP(HJ839,$A$879:$F$2700,6,FALSE)</f>
        <v>69</v>
      </c>
      <c r="HN839" s="179" t="s">
        <v>61</v>
      </c>
      <c r="HO839" s="10">
        <f>HM839*1.5*HL839</f>
        <v>103.5</v>
      </c>
      <c r="HP839" s="10"/>
      <c r="HQ839" s="233"/>
      <c r="HR839" s="179" t="s">
        <v>100</v>
      </c>
      <c r="HS839" s="360" t="s">
        <v>3103</v>
      </c>
      <c r="HU839" s="248">
        <f>IF(HT839="Kopman",1.8,1)</f>
        <v>1</v>
      </c>
      <c r="HV839" s="180">
        <f>VLOOKUP(HS839,$A$879:$F$2700,6,FALSE)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VLOOKUP(IB839,$A$879:$F$2700,6,FALSE)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VLOOKUP(IK839,$A$879:$F$2700,6,FALSE)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VLOOKUP(IT839,$A$879:$F$2700,6,FALSE)</f>
        <v>77</v>
      </c>
      <c r="IX839" s="179" t="s">
        <v>61</v>
      </c>
      <c r="IY839" s="10">
        <f>IW839*1.5*IV839</f>
        <v>115.5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VLOOKUP(JC839,$A$879:$F$2700,6,FALSE)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VLOOKUP(JL839,$A$879:$F$2700,6,FALSE)</f>
        <v>114</v>
      </c>
      <c r="JP839" s="179" t="s">
        <v>61</v>
      </c>
      <c r="JQ839" s="10">
        <f>JO839*1.5*JN839</f>
        <v>171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VLOOKUP(JU839,$A$879:$F$2700,6,FALSE)</f>
        <v>86</v>
      </c>
      <c r="JY839" s="179" t="s">
        <v>61</v>
      </c>
      <c r="JZ839" s="10">
        <f>JX839*1.5*JW839</f>
        <v>129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VLOOKUP(KD839,$A$879:$F$2700,6,FALSE)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VLOOKUP(KM839,$A$879:$F$2700,6,FALSE)</f>
        <v>69</v>
      </c>
      <c r="KQ839" s="179" t="s">
        <v>61</v>
      </c>
      <c r="KR839" s="10">
        <f>KP839*1.5*KO839</f>
        <v>103.5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VLOOKUP(KV839,$A$879:$F$2700,6,FALSE)</f>
        <v>69</v>
      </c>
      <c r="KZ839" s="179" t="s">
        <v>61</v>
      </c>
      <c r="LA839" s="10">
        <f>KY839*1.5*KX839</f>
        <v>186.3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VLOOKUP(LE839,$A$879:$F$2700,6,FALSE)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VLOOKUP(LN839,$A$879:$F$2700,6,FALSE)</f>
        <v>69</v>
      </c>
      <c r="LR839" s="179" t="s">
        <v>61</v>
      </c>
      <c r="LS839" s="10">
        <f>LQ839*1.5*LP839</f>
        <v>103.5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VLOOKUP(LW839,$A$879:$F$2700,6,FALSE)</f>
        <v>14</v>
      </c>
      <c r="MA839" s="179" t="s">
        <v>61</v>
      </c>
      <c r="MB839" s="10">
        <f>LZ839*1.5*LY839</f>
        <v>21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VLOOKUP(MF839,$A$879:$F$2700,6,FALSE)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VLOOKUP(MO839,$A$879:$F$2700,6,FALSE)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VLOOKUP(MX839,$A$879:$F$2700,6,FALSE)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VLOOKUP(NG839,$A$879:$F$2700,6,FALSE)</f>
        <v>69</v>
      </c>
      <c r="NK839" s="179" t="s">
        <v>61</v>
      </c>
      <c r="NL839" s="10">
        <f>NJ839*1.5*NI839</f>
        <v>103.5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VLOOKUP(NP839,$A$879:$F$2700,6,FALSE)</f>
        <v>14</v>
      </c>
      <c r="NT839" s="179" t="s">
        <v>61</v>
      </c>
      <c r="NU839" s="10">
        <f>NS839*1.5*NR839</f>
        <v>21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VLOOKUP(NY839,$A$879:$F$2700,6,FALSE)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VLOOKUP(OH839,$A$879:$F$2700,6,FALSE)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VLOOKUP(OQ839,$A$879:$F$2700,6,FALSE)</f>
        <v>14</v>
      </c>
      <c r="OU839" s="179" t="s">
        <v>61</v>
      </c>
      <c r="OV839" s="10">
        <f>OT839*1.5*OS839</f>
        <v>21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VLOOKUP(OZ839,$A$879:$F$2700,6,FALSE)</f>
        <v>69</v>
      </c>
      <c r="PD839" s="179" t="s">
        <v>61</v>
      </c>
      <c r="PE839" s="10">
        <f>PC839*1.5*PB839</f>
        <v>103.5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VLOOKUP(PI839,$A$879:$F$2700,6,FALSE)</f>
        <v>69</v>
      </c>
      <c r="PM839" s="179" t="s">
        <v>61</v>
      </c>
      <c r="PN839" s="10">
        <f>PL839*1.5*PK839</f>
        <v>103.5</v>
      </c>
      <c r="PO839" s="10"/>
      <c r="PP839" s="233"/>
      <c r="PQ839" s="179" t="s">
        <v>100</v>
      </c>
      <c r="PR839" s="360" t="s">
        <v>2851</v>
      </c>
      <c r="PT839" s="248">
        <f>IF(PS839="Kopman",1.8,1)</f>
        <v>1</v>
      </c>
      <c r="PU839" s="180">
        <f>VLOOKUP(PR839,$A$879:$F$2700,6,FALSE)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VLOOKUP(QA839,$A$879:$F$2700,6,FALSE)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VLOOKUP(QJ839,$A$879:$F$2700,6,FALSE)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VLOOKUP(QS839,$A$879:$F$2700,6,FALSE)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VLOOKUP(RB839,$A$879:$F$2700,6,FALSE)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VLOOKUP(RK839,$A$879:$F$2700,6,FALSE)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VLOOKUP(RT839,$A$879:$F$2700,6,FALSE)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VLOOKUP(SC839,$A$879:$F$2700,6,FALSE)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VLOOKUP(SL839,$A$879:$F$2700,6,FALSE)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VLOOKUP(SU839,$A$879:$F$2700,6,FALSE)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VLOOKUP(TD839,$A$879:$F$2700,6,FALSE)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VLOOKUP(TM839,$A$879:$F$2700,6,FALSE)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VLOOKUP(TV839,$A$879:$F$2700,6,FALSE)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VLOOKUP(UE839,$A$879:$F$2700,6,FALSE)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VLOOKUP(UN839,$A$879:$F$2700,6,FALSE)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VLOOKUP(UW839,$A$879:$F$2700,6,FALSE)</f>
        <v>92</v>
      </c>
      <c r="VA839" s="179" t="s">
        <v>61</v>
      </c>
      <c r="VB839" s="10">
        <f>UZ839*1.5*UY839</f>
        <v>138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VLOOKUP(VF839,$A$879:$F$2700,6,FALSE)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VLOOKUP(VO839,$A$879:$F$2700,6,FALSE)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VLOOKUP(VX839,$A$879:$F$2700,6,FALSE)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VLOOKUP(WG839,$A$879:$F$2700,6,FALSE)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VLOOKUP(WP839,$A$879:$F$2700,6,FALSE)</f>
        <v>69</v>
      </c>
      <c r="WT839" s="179" t="s">
        <v>61</v>
      </c>
      <c r="WU839" s="10">
        <f>WS839*1.5*WR839</f>
        <v>103.5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VLOOKUP(WY839,$A$879:$F$2700,6,FALSE)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VLOOKUP(XH839,$A$879:$F$2700,6,FALSE)</f>
        <v>92</v>
      </c>
      <c r="XL839" s="179" t="s">
        <v>61</v>
      </c>
      <c r="XM839" s="10">
        <f>XK839*1.5*XJ839</f>
        <v>138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VLOOKUP(XQ839,$A$879:$F$2700,6,FALSE)</f>
        <v>14</v>
      </c>
      <c r="XU839" s="179" t="s">
        <v>61</v>
      </c>
      <c r="XV839" s="10">
        <f>XT839*1.5*XS839</f>
        <v>21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VLOOKUP(XZ839,$A$879:$F$2700,6,FALSE)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60" t="s">
        <v>3101</v>
      </c>
      <c r="YK839" s="248">
        <f>IF(YJ839="Kopman",1.8,1)</f>
        <v>1</v>
      </c>
      <c r="YL839" s="180">
        <f>VLOOKUP(YI839,$A$879:$F$2700,6,FALSE)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VLOOKUP(YR839,$A$879:$F$2700,6,FALSE)</f>
        <v>280</v>
      </c>
      <c r="YV839" s="179" t="s">
        <v>61</v>
      </c>
      <c r="YW839" s="10">
        <f>YU839*1.5*YT839</f>
        <v>420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VLOOKUP(ZA839,$A$879:$F$2700,6,FALSE)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VLOOKUP(ZJ839,$A$879:$F$2700,6,FALSE)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VLOOKUP(ZS839,$A$879:$F$2700,6,FALSE)</f>
        <v>186</v>
      </c>
      <c r="ZW839" s="179" t="s">
        <v>61</v>
      </c>
      <c r="ZX839" s="10">
        <f>ZV839*1.5*ZU839</f>
        <v>279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VLOOKUP(AAB839,$A$879:$F$2700,6,FALSE)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VLOOKUP(AAK839,$A$879:$F$2700,6,FALSE)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VLOOKUP(AAT839,$A$879:$F$2700,6,FALSE)</f>
        <v>76</v>
      </c>
      <c r="AAX839" s="179" t="s">
        <v>61</v>
      </c>
      <c r="AAY839" s="10">
        <f>AAW839*1.5*AAV839</f>
        <v>114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VLOOKUP(ABC839,$A$879:$F$2700,6,FALSE)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VLOOKUP(ABL839,$A$879:$F$2700,6,FALSE)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VLOOKUP(ABU839,$A$879:$F$2700,6,FALSE)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VLOOKUP(ACD839,$A$879:$F$2700,6,FALSE)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VLOOKUP(ACM839,$A$879:$F$2700,6,FALSE)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VLOOKUP(ACV839,$A$879:$F$2700,6,FALSE)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VLOOKUP(ADE839,$A$879:$F$2700,6,FALSE)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VLOOKUP(ADN839,$A$879:$F$2700,6,FALSE)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VLOOKUP(ADW839,$A$879:$F$2700,6,FALSE)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VLOOKUP(AEF839,$A$879:$F$2700,6,FALSE)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VLOOKUP(AEO839,$A$879:$F$2700,6,FALSE)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VLOOKUP(AEX839,$A$879:$F$2700,6,FALSE)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VLOOKUP(AFG839,$A$879:$F$2700,6,FALSE)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VLOOKUP(AFP839,$A$879:$F$2700,6,FALSE)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VLOOKUP(AFY839,$A$879:$F$2700,6,FALSE)</f>
        <v>69</v>
      </c>
      <c r="AGC839" s="179" t="s">
        <v>61</v>
      </c>
      <c r="AGD839" s="10">
        <f>AGB839*1.5*AGA839</f>
        <v>103.5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VLOOKUP(AGH839,$A$879:$F$2700,6,FALSE)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VLOOKUP(AGQ839,$A$879:$F$2700,6,FALSE)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VLOOKUP(AGZ839,$A$879:$F$2700,6,FALSE)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VLOOKUP(AHI839,$A$879:$F$2700,6,FALSE)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VLOOKUP(AHR839,$A$879:$F$2700,6,FALSE)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VLOOKUP(AIA839,$A$879:$F$2700,6,FALSE)</f>
        <v>69</v>
      </c>
      <c r="AIE839" s="179" t="s">
        <v>61</v>
      </c>
      <c r="AIF839" s="10">
        <f>AID839*1.5*AIC839</f>
        <v>103.5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VLOOKUP(AIJ839,$A$879:$F$2700,6,FALSE)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VLOOKUP(AIS839,$A$879:$F$2700,6,FALSE)</f>
        <v>69</v>
      </c>
      <c r="AIW839" s="179" t="s">
        <v>61</v>
      </c>
      <c r="AIX839" s="10">
        <f>AIV839*1.5*AIU839</f>
        <v>103.5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VLOOKUP(AJB839,$A$879:$F$2700,6,FALSE)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VLOOKUP(AJK839,$A$879:$F$2700,6,FALSE)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VLOOKUP(AJT839,$A$879:$F$2700,6,FALSE)</f>
        <v>76</v>
      </c>
      <c r="AJX839" s="179" t="s">
        <v>61</v>
      </c>
      <c r="AJY839" s="10">
        <f>AJW839*1.5*AJV839</f>
        <v>114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VLOOKUP(AKC839,$A$879:$F$2700,6,FALSE)</f>
        <v>69</v>
      </c>
      <c r="AKG839" s="179" t="s">
        <v>61</v>
      </c>
      <c r="AKH839" s="10">
        <f>AKF839*1.5*AKE839</f>
        <v>103.5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VLOOKUP(AKL839,$A$879:$F$2700,6,FALSE)</f>
        <v>14</v>
      </c>
      <c r="AKP839" s="179" t="s">
        <v>61</v>
      </c>
      <c r="AKQ839" s="10">
        <f>AKO839*1.5*AKN839</f>
        <v>21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VLOOKUP(AKU839,$A$879:$F$2700,6,FALSE)</f>
        <v>69</v>
      </c>
      <c r="AKY839" s="179" t="s">
        <v>61</v>
      </c>
      <c r="AKZ839" s="10">
        <f>AKX839*1.5*AKW839</f>
        <v>103.5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VLOOKUP(ALD839,$A$879:$F$2700,6,FALSE)</f>
        <v>69</v>
      </c>
      <c r="ALH839" s="179" t="s">
        <v>61</v>
      </c>
      <c r="ALI839" s="10">
        <f>ALG839*1.5*ALF839</f>
        <v>103.5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VLOOKUP(ALM839,$A$879:$F$2700,6,FALSE)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VLOOKUP(ALV839,$A$879:$F$2700,6,FALSE)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VLOOKUP(AME839,$A$879:$F$2700,6,FALSE)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VLOOKUP(AMN839,$A$879:$F$2700,6,FALSE)</f>
        <v>69</v>
      </c>
      <c r="AMR839" s="179" t="s">
        <v>61</v>
      </c>
      <c r="AMS839" s="10">
        <f>AMQ839*1.5*AMP839</f>
        <v>103.5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VLOOKUP(AMW839,$A$879:$F$2700,6,FALSE)</f>
        <v>69</v>
      </c>
      <c r="ANA839" s="179" t="s">
        <v>61</v>
      </c>
      <c r="ANB839" s="10">
        <f>AMZ839*1.5*AMY839</f>
        <v>103.5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VLOOKUP(ANF839,$A$879:$F$2700,6,FALSE)</f>
        <v>69</v>
      </c>
      <c r="ANJ839" s="179" t="s">
        <v>61</v>
      </c>
      <c r="ANK839" s="10">
        <f>ANI839*1.5*ANH839</f>
        <v>103.5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VLOOKUP(ANO839,$A$879:$F$2700,6,FALSE)</f>
        <v>69</v>
      </c>
      <c r="ANS839" s="179" t="s">
        <v>61</v>
      </c>
      <c r="ANT839" s="10">
        <f>ANR839*1.5*ANQ839</f>
        <v>103.5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VLOOKUP(ANX839,$A$879:$F$2700,6,FALSE)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VLOOKUP(AOG839,$A$879:$F$2700,6,FALSE)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VLOOKUP(AOP839,$A$879:$F$2700,6,FALSE)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VLOOKUP(AOY839,$A$879:$F$2700,6,FALSE)</f>
        <v>69</v>
      </c>
      <c r="APC839" s="179" t="s">
        <v>61</v>
      </c>
      <c r="APD839" s="10">
        <f>APB839*1.5*APA839</f>
        <v>103.5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VLOOKUP(APH839,$A$879:$F$2700,6,FALSE)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VLOOKUP(APQ839,$A$879:$F$2700,6,FALSE)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VLOOKUP(APZ839,$A$879:$F$2700,6,FALSE)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VLOOKUP(AQI839,$A$879:$F$2700,6,FALSE)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VLOOKUP(AQR839,$A$879:$F$2700,6,FALSE)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VLOOKUP(ARA839,$A$879:$F$2700,6,FALSE)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VLOOKUP(ARJ839,$A$879:$F$2700,6,FALSE)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VLOOKUP(ARS839,$A$879:$F$2700,6,FALSE)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VLOOKUP(ASB839,$A$879:$F$2700,6,FALSE)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VLOOKUP(ASK839,$A$879:$F$2700,6,FALSE)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VLOOKUP(AST839,$A$879:$F$2700,6,FALSE)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VLOOKUP(ATC839,$A$879:$F$2700,6,FALSE)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VLOOKUP(ATL839,$A$879:$F$2700,6,FALSE)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VLOOKUP(ATU839,$A$879:$F$2700,6,FALSE)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VLOOKUP(AUD839,$A$879:$F$2700,6,FALSE)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VLOOKUP(AUM839,$A$879:$F$2700,6,FALSE)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VLOOKUP(AUV839,$A$879:$F$2700,6,FALSE)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VLOOKUP(AVE839,$A$879:$F$2700,6,FALSE)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VLOOKUP(AVN839,$A$879:$F$2700,6,FALSE)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VLOOKUP(AVW839,$A$879:$F$2700,6,FALSE)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VLOOKUP(AWF839,$A$879:$F$2700,6,FALSE)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VLOOKUP(AWO839,$A$879:$F$2700,6,FALSE)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VLOOKUP(AWX839,$A$879:$F$2700,6,FALSE)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VLOOKUP(AXG839,$A$879:$F$2700,6,FALSE)</f>
        <v>69</v>
      </c>
      <c r="AXK839" s="179" t="s">
        <v>61</v>
      </c>
      <c r="AXL839" s="10">
        <f>AXJ839*1.5*AXI839</f>
        <v>103.5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VLOOKUP(AXP839,$A$879:$F$2700,6,FALSE)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VLOOKUP(AXY839,$A$879:$F$2700,6,FALSE)</f>
        <v>186</v>
      </c>
      <c r="AYC839" s="179" t="s">
        <v>61</v>
      </c>
      <c r="AYD839" s="10">
        <f>AYB839*1.5*AYA839</f>
        <v>279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VLOOKUP(AYH839,$A$879:$F$2700,6,FALSE)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VLOOKUP(AYQ839,$A$879:$F$2700,6,FALSE)</f>
        <v>69</v>
      </c>
      <c r="AYU839" s="179" t="s">
        <v>61</v>
      </c>
      <c r="AYV839" s="10">
        <f>AYT839*1.5*AYS839</f>
        <v>103.5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VLOOKUP(AYZ839,$A$879:$F$2700,6,FALSE)</f>
        <v>69</v>
      </c>
      <c r="AZD839" s="179" t="s">
        <v>61</v>
      </c>
      <c r="AZE839" s="10">
        <f>AZC839*1.5*AZB839</f>
        <v>103.5</v>
      </c>
      <c r="AZF839" s="10"/>
      <c r="AZG839" s="239"/>
      <c r="AZH839" s="179" t="s">
        <v>100</v>
      </c>
      <c r="AZI839" s="360" t="s">
        <v>3103</v>
      </c>
      <c r="AZK839" s="248">
        <f>IF(AZJ839="Kopman",1.8,1)</f>
        <v>1</v>
      </c>
      <c r="AZL839" s="180">
        <f>VLOOKUP(AZI839,$A$879:$F$2700,6,FALSE)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VLOOKUP(AZR839,$A$879:$F$2700,6,FALSE)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VLOOKUP(BAA839,$A$879:$F$2700,6,FALSE)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VLOOKUP(BAJ839,$A$879:$F$2700,6,FALSE)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VLOOKUP(BAS839,$A$879:$F$2700,6,FALSE)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VLOOKUP(BBB839,$A$879:$F$2700,6,FALSE)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VLOOKUP(BBK839,$A$879:$F$2700,6,FALSE)</f>
        <v>69</v>
      </c>
      <c r="BBO839" s="179" t="s">
        <v>61</v>
      </c>
      <c r="BBP839" s="10">
        <f>BBN839*1.5*BBM839</f>
        <v>186.3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VLOOKUP(BBT839,$A$879:$F$2700,6,FALSE)</f>
        <v>69</v>
      </c>
      <c r="BBX839" s="179" t="s">
        <v>61</v>
      </c>
      <c r="BBY839" s="10">
        <f>BBW839*1.5*BBV839</f>
        <v>103.5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VLOOKUP(BCC839,$A$879:$F$2700,6,FALSE)</f>
        <v>186</v>
      </c>
      <c r="BCG839" s="179" t="s">
        <v>61</v>
      </c>
      <c r="BCH839" s="10">
        <f>BCF839*1.5*BCE839</f>
        <v>279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VLOOKUP(BCL839,$A$879:$F$2700,6,FALSE)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VLOOKUP(BCU839,$A$879:$F$2700,6,FALSE)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VLOOKUP(BDD839,$A$879:$F$2700,6,FALSE)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VLOOKUP(BDM839,$A$879:$F$2700,6,FALSE)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VLOOKUP(BDV839,$A$879:$F$2700,6,FALSE)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VLOOKUP(BEE839,$A$879:$F$2700,6,FALSE)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VLOOKUP(BEN839,$A$879:$F$2700,6,FALSE)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VLOOKUP(BEW839,$A$879:$F$2700,6,FALSE)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VLOOKUP(BFF839,$A$879:$F$2700,6,FALSE)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VLOOKUP(BFO839,$A$879:$F$2700,6,FALSE)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VLOOKUP(BFX839,$A$879:$F$2700,6,FALSE)</f>
        <v>69</v>
      </c>
      <c r="BGB839" s="179" t="s">
        <v>61</v>
      </c>
      <c r="BGC839" s="10">
        <f>BGA839*1.5*BFZ839</f>
        <v>103.5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VLOOKUP(BGG839,$A$879:$F$2700,6,FALSE)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VLOOKUP(BGP839,$A$879:$F$2700,6,FALSE)</f>
        <v>61</v>
      </c>
      <c r="BGT839" s="179" t="s">
        <v>61</v>
      </c>
      <c r="BGU839" s="10">
        <f>BGS839*1.5*BGR839</f>
        <v>91.5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VLOOKUP(BGY839,$A$879:$F$2700,6,FALSE)</f>
        <v>77</v>
      </c>
      <c r="BHC839" s="179" t="s">
        <v>61</v>
      </c>
      <c r="BHD839" s="10">
        <f>BHB839*1.5*BHA839</f>
        <v>115.5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VLOOKUP(B840,$A$879:$F$2700,6,FALSE)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VLOOKUP(K840,$A$879:$F$2700,6,FALSE)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VLOOKUP(T840,$A$879:$F$2700,6,FALSE)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VLOOKUP(AC840,$A$879:$F$2700,6,FALSE)</f>
        <v>69</v>
      </c>
      <c r="AG840" s="179" t="s">
        <v>63</v>
      </c>
      <c r="AH840" s="10">
        <f>AF840*1.4</f>
        <v>96.6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VLOOKUP(AL840,$A$879:$F$2700,6,FALSE)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VLOOKUP(AU840,$A$879:$F$2700,6,FALSE)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VLOOKUP(BD840,$A$879:$F$2700,6,FALSE)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3440</v>
      </c>
      <c r="BO840" s="180"/>
      <c r="BP840" s="180">
        <f>VLOOKUP(BM840,$A$879:$F$2700,6,FALSE)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VLOOKUP(BV840,$A$879:$F$2700,6,FALSE)</f>
        <v>69</v>
      </c>
      <c r="BZ840" s="179" t="s">
        <v>63</v>
      </c>
      <c r="CA840" s="10">
        <f>BY840*1.4</f>
        <v>96.6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VLOOKUP(CE840,$A$879:$F$2700,6,FALSE)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VLOOKUP(CN840,$A$879:$F$2700,6,FALSE)</f>
        <v>69</v>
      </c>
      <c r="CR840" s="179" t="s">
        <v>63</v>
      </c>
      <c r="CS840" s="10">
        <f>CQ840*1.4</f>
        <v>96.6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VLOOKUP(CW840,$A$879:$F$2700,6,FALSE)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VLOOKUP(DF840,$A$879:$F$2700,6,FALSE)</f>
        <v>69</v>
      </c>
      <c r="DJ840" s="179" t="s">
        <v>63</v>
      </c>
      <c r="DK840" s="10">
        <f>DI840*1.4</f>
        <v>96.6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VLOOKUP(DO840,$A$879:$F$2700,6,FALSE)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VLOOKUP(DX840,$A$879:$F$2700,6,FALSE)</f>
        <v>69</v>
      </c>
      <c r="EB840" s="179" t="s">
        <v>63</v>
      </c>
      <c r="EC840" s="10">
        <f>EA840*1.4</f>
        <v>96.6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VLOOKUP(EG840,$A$879:$F$2700,6,FALSE)</f>
        <v>69</v>
      </c>
      <c r="EK840" s="179" t="s">
        <v>63</v>
      </c>
      <c r="EL840" s="10">
        <f>EJ840*1.4</f>
        <v>96.6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VLOOKUP(EP840,$A$879:$F$2700,6,FALSE)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VLOOKUP(EY840,$A$879:$F$2700,6,FALSE)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VLOOKUP(FH840,$A$879:$F$2700,6,FALSE)</f>
        <v>186</v>
      </c>
      <c r="FL840" s="179" t="s">
        <v>63</v>
      </c>
      <c r="FM840" s="10">
        <f>FK840*1.4</f>
        <v>260.39999999999998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VLOOKUP(FQ840,$A$879:$F$2700,6,FALSE)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VLOOKUP(FZ840,$A$879:$F$2700,6,FALSE)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VLOOKUP(GI840,$A$879:$F$2700,6,FALSE)</f>
        <v>69</v>
      </c>
      <c r="GM840" s="179" t="s">
        <v>63</v>
      </c>
      <c r="GN840" s="10">
        <f>GL840*1.4</f>
        <v>96.6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VLOOKUP(GR840,$A$879:$F$2700,6,FALSE)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VLOOKUP(HA840,$A$879:$F$2700,6,FALSE)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VLOOKUP(HJ840,$A$879:$F$2700,6,FALSE)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VLOOKUP(HS840,$A$879:$F$2700,6,FALSE)</f>
        <v>280</v>
      </c>
      <c r="HW840" s="179" t="s">
        <v>63</v>
      </c>
      <c r="HX840" s="10">
        <f>HV840*1.4</f>
        <v>392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VLOOKUP(IB840,$A$879:$F$2700,6,FALSE)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VLOOKUP(IK840,$A$879:$F$2700,6,FALSE)</f>
        <v>69</v>
      </c>
      <c r="IO840" s="179" t="s">
        <v>63</v>
      </c>
      <c r="IP840" s="10">
        <f>IN840*1.4</f>
        <v>96.6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VLOOKUP(IT840,$A$879:$F$2700,6,FALSE)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VLOOKUP(JC840,$A$879:$F$2700,6,FALSE)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VLOOKUP(JL840,$A$879:$F$2700,6,FALSE)</f>
        <v>86</v>
      </c>
      <c r="JP840" s="179" t="s">
        <v>63</v>
      </c>
      <c r="JQ840" s="10">
        <f>JO840*1.4</f>
        <v>120.39999999999999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VLOOKUP(JU840,$A$879:$F$2700,6,FALSE)</f>
        <v>186</v>
      </c>
      <c r="JY840" s="179" t="s">
        <v>63</v>
      </c>
      <c r="JZ840" s="10">
        <f>JX840*1.4</f>
        <v>260.39999999999998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VLOOKUP(KD840,$A$879:$F$2700,6,FALSE)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VLOOKUP(KM840,$A$879:$F$2700,6,FALSE)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VLOOKUP(KV840,$A$879:$F$2700,6,FALSE)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VLOOKUP(LE840,$A$879:$F$2700,6,FALSE)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VLOOKUP(LN840,$A$879:$F$2700,6,FALSE)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VLOOKUP(LW840,$A$879:$F$2700,6,FALSE)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VLOOKUP(MF840,$A$879:$F$2700,6,FALSE)</f>
        <v>86</v>
      </c>
      <c r="MJ840" s="179" t="s">
        <v>63</v>
      </c>
      <c r="MK840" s="10">
        <f>MI840*1.4</f>
        <v>120.39999999999999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VLOOKUP(MO840,$A$879:$F$2700,6,FALSE)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VLOOKUP(MX840,$A$879:$F$2700,6,FALSE)</f>
        <v>69</v>
      </c>
      <c r="NB840" s="179" t="s">
        <v>63</v>
      </c>
      <c r="NC840" s="10">
        <f>NA840*1.4</f>
        <v>96.6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VLOOKUP(NG840,$A$879:$F$2700,6,FALSE)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VLOOKUP(NP840,$A$879:$F$2700,6,FALSE)</f>
        <v>69</v>
      </c>
      <c r="NT840" s="179" t="s">
        <v>63</v>
      </c>
      <c r="NU840" s="10">
        <f>NS840*1.4</f>
        <v>96.6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VLOOKUP(NY840,$A$879:$F$2700,6,FALSE)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VLOOKUP(OH840,$A$879:$F$2700,6,FALSE)</f>
        <v>14</v>
      </c>
      <c r="OL840" s="179" t="s">
        <v>63</v>
      </c>
      <c r="OM840" s="10">
        <f>OK840*1.4</f>
        <v>19.599999999999998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VLOOKUP(OQ840,$A$879:$F$2700,6,FALSE)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VLOOKUP(OZ840,$A$879:$F$2700,6,FALSE)</f>
        <v>2</v>
      </c>
      <c r="PD840" s="179" t="s">
        <v>63</v>
      </c>
      <c r="PE840" s="10">
        <f>PC840*1.4</f>
        <v>2.8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VLOOKUP(PI840,$A$879:$F$2700,6,FALSE)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VLOOKUP(PR840,$A$879:$F$2700,6,FALSE)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2851</v>
      </c>
      <c r="QC840" s="180"/>
      <c r="QD840" s="180">
        <f>VLOOKUP(QA840,$A$879:$F$2700,6,FALSE)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VLOOKUP(QJ840,$A$879:$F$2700,6,FALSE)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VLOOKUP(QS840,$A$879:$F$2700,6,FALSE)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VLOOKUP(RB840,$A$879:$F$2700,6,FALSE)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VLOOKUP(RK840,$A$879:$F$2700,6,FALSE)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VLOOKUP(RT840,$A$879:$F$2700,6,FALSE)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VLOOKUP(SC840,$A$879:$F$2700,6,FALSE)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VLOOKUP(SL840,$A$879:$F$2700,6,FALSE)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VLOOKUP(SU840,$A$879:$F$2700,6,FALSE)</f>
        <v>69</v>
      </c>
      <c r="SY840" s="179" t="s">
        <v>63</v>
      </c>
      <c r="SZ840" s="10">
        <f>SX840*1.4</f>
        <v>96.6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VLOOKUP(TD840,$A$879:$F$2700,6,FALSE)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VLOOKUP(TM840,$A$879:$F$2700,6,FALSE)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60" t="s">
        <v>2851</v>
      </c>
      <c r="TX840" s="180"/>
      <c r="TY840" s="180">
        <f>VLOOKUP(TV840,$A$879:$F$2700,6,FALSE)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VLOOKUP(UE840,$A$879:$F$2700,6,FALSE)</f>
        <v>86</v>
      </c>
      <c r="UI840" s="179" t="s">
        <v>63</v>
      </c>
      <c r="UJ840" s="10">
        <f>UH840*1.4</f>
        <v>120.39999999999999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VLOOKUP(UN840,$A$879:$F$2700,6,FALSE)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VLOOKUP(UW840,$A$879:$F$2700,6,FALSE)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VLOOKUP(VF840,$A$879:$F$2700,6,FALSE)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VLOOKUP(VO840,$A$879:$F$2700,6,FALSE)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VLOOKUP(VX840,$A$879:$F$2700,6,FALSE)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3101</v>
      </c>
      <c r="WI840" s="180"/>
      <c r="WJ840" s="180">
        <f>VLOOKUP(WG840,$A$879:$F$2700,6,FALSE)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VLOOKUP(WP840,$A$879:$F$2700,6,FALSE)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VLOOKUP(WY840,$A$879:$F$2700,6,FALSE)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VLOOKUP(XH840,$A$879:$F$2700,6,FALSE)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VLOOKUP(XQ840,$A$879:$F$2700,6,FALSE)</f>
        <v>186</v>
      </c>
      <c r="XU840" s="179" t="s">
        <v>63</v>
      </c>
      <c r="XV840" s="10">
        <f>XT840*1.4</f>
        <v>260.39999999999998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VLOOKUP(XZ840,$A$879:$F$2700,6,FALSE)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60" t="s">
        <v>2340</v>
      </c>
      <c r="YK840" s="180"/>
      <c r="YL840" s="180">
        <f>VLOOKUP(YI840,$A$879:$F$2700,6,FALSE)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VLOOKUP(YR840,$A$879:$F$2700,6,FALSE)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VLOOKUP(ZA840,$A$879:$F$2700,6,FALSE)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VLOOKUP(ZJ840,$A$879:$F$2700,6,FALSE)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60" t="s">
        <v>542</v>
      </c>
      <c r="ZU840" s="180"/>
      <c r="ZV840" s="180">
        <f>VLOOKUP(ZS840,$A$879:$F$2700,6,FALSE)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VLOOKUP(AAB840,$A$879:$F$2700,6,FALSE)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VLOOKUP(AAK840,$A$879:$F$2700,6,FALSE)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VLOOKUP(AAT840,$A$879:$F$2700,6,FALSE)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VLOOKUP(ABC840,$A$879:$F$2700,6,FALSE)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VLOOKUP(ABL840,$A$879:$F$2700,6,FALSE)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VLOOKUP(ABU840,$A$879:$F$2700,6,FALSE)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VLOOKUP(ACD840,$A$879:$F$2700,6,FALSE)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VLOOKUP(ACM840,$A$879:$F$2700,6,FALSE)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VLOOKUP(ACV840,$A$879:$F$2700,6,FALSE)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VLOOKUP(ADE840,$A$879:$F$2700,6,FALSE)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VLOOKUP(ADN840,$A$879:$F$2700,6,FALSE)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VLOOKUP(ADW840,$A$879:$F$2700,6,FALSE)</f>
        <v>186</v>
      </c>
      <c r="AEA840" s="179" t="s">
        <v>63</v>
      </c>
      <c r="AEB840" s="10">
        <f>ADZ840*1.4</f>
        <v>260.39999999999998</v>
      </c>
      <c r="AED840" s="239"/>
      <c r="AEE840" s="179" t="s">
        <v>101</v>
      </c>
      <c r="AEF840" s="75" t="s">
        <v>183</v>
      </c>
      <c r="AEH840" s="180"/>
      <c r="AEI840" s="180" t="e">
        <f>VLOOKUP(AEF840,$A$879:$F$2700,6,FALSE)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VLOOKUP(AEO840,$A$879:$F$2700,6,FALSE)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VLOOKUP(AEX840,$A$879:$F$2700,6,FALSE)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VLOOKUP(AFG840,$A$879:$F$2700,6,FALSE)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VLOOKUP(AFP840,$A$879:$F$2700,6,FALSE)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VLOOKUP(AFY840,$A$879:$F$2700,6,FALSE)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VLOOKUP(AGH840,$A$879:$F$2700,6,FALSE)</f>
        <v>69</v>
      </c>
      <c r="AGL840" s="179" t="s">
        <v>63</v>
      </c>
      <c r="AGM840" s="10">
        <f>AGK840*1.4</f>
        <v>96.6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VLOOKUP(AGQ840,$A$879:$F$2700,6,FALSE)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VLOOKUP(AGZ840,$A$879:$F$2700,6,FALSE)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9" t="s">
        <v>3440</v>
      </c>
      <c r="AHK840" s="180"/>
      <c r="AHL840" s="180">
        <f>VLOOKUP(AHI840,$A$879:$F$2700,6,FALSE)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VLOOKUP(AHR840,$A$879:$F$2700,6,FALSE)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VLOOKUP(AIA840,$A$879:$F$2700,6,FALSE)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VLOOKUP(AIJ840,$A$879:$F$2700,6,FALSE)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VLOOKUP(AIS840,$A$879:$F$2700,6,FALSE)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VLOOKUP(AJB840,$A$879:$F$2700,6,FALSE)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VLOOKUP(AJK840,$A$879:$F$2700,6,FALSE)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VLOOKUP(AJT840,$A$879:$F$2700,6,FALSE)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VLOOKUP(AKC840,$A$879:$F$2700,6,FALSE)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VLOOKUP(AKL840,$A$879:$F$2700,6,FALSE)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VLOOKUP(AKU840,$A$879:$F$2700,6,FALSE)</f>
        <v>14</v>
      </c>
      <c r="AKY840" s="179" t="s">
        <v>63</v>
      </c>
      <c r="AKZ840" s="10">
        <f>AKX840*1.4</f>
        <v>19.599999999999998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VLOOKUP(ALD840,$A$879:$F$2700,6,FALSE)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VLOOKUP(ALM840,$A$879:$F$2700,6,FALSE)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VLOOKUP(ALV840,$A$879:$F$2700,6,FALSE)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VLOOKUP(AME840,$A$879:$F$2700,6,FALSE)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VLOOKUP(AMN840,$A$879:$F$2700,6,FALSE)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VLOOKUP(AMW840,$A$879:$F$2700,6,FALSE)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VLOOKUP(ANF840,$A$879:$F$2700,6,FALSE)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VLOOKUP(ANO840,$A$879:$F$2700,6,FALSE)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VLOOKUP(ANX840,$A$879:$F$2700,6,FALSE)</f>
        <v>14</v>
      </c>
      <c r="AOB840" s="179" t="s">
        <v>63</v>
      </c>
      <c r="AOC840" s="10">
        <f>AOA840*1.4</f>
        <v>19.599999999999998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VLOOKUP(AOG840,$A$879:$F$2700,6,FALSE)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VLOOKUP(AOP840,$A$879:$F$2700,6,FALSE)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VLOOKUP(AOY840,$A$879:$F$2700,6,FALSE)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VLOOKUP(APH840,$A$879:$F$2700,6,FALSE)</f>
        <v>76</v>
      </c>
      <c r="APL840" s="179" t="s">
        <v>63</v>
      </c>
      <c r="APM840" s="10">
        <f>APK840*1.4</f>
        <v>106.39999999999999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VLOOKUP(APQ840,$A$879:$F$2700,6,FALSE)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VLOOKUP(APZ840,$A$879:$F$2700,6,FALSE)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VLOOKUP(AQI840,$A$879:$F$2700,6,FALSE)</f>
        <v>69</v>
      </c>
      <c r="AQM840" s="179" t="s">
        <v>63</v>
      </c>
      <c r="AQN840" s="10">
        <f>AQL840*1.4</f>
        <v>96.6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VLOOKUP(AQR840,$A$879:$F$2700,6,FALSE)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VLOOKUP(ARA840,$A$879:$F$2700,6,FALSE)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VLOOKUP(ARJ840,$A$879:$F$2700,6,FALSE)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VLOOKUP(ARS840,$A$879:$F$2700,6,FALSE)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VLOOKUP(ASB840,$A$879:$F$2700,6,FALSE)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VLOOKUP(ASK840,$A$879:$F$2700,6,FALSE)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VLOOKUP(AST840,$A$879:$F$2700,6,FALSE)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VLOOKUP(ATC840,$A$879:$F$2700,6,FALSE)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VLOOKUP(ATL840,$A$879:$F$2700,6,FALSE)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VLOOKUP(ATU840,$A$879:$F$2700,6,FALSE)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VLOOKUP(AUD840,$A$879:$F$2700,6,FALSE)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VLOOKUP(AUM840,$A$879:$F$2700,6,FALSE)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VLOOKUP(AUV840,$A$879:$F$2700,6,FALSE)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VLOOKUP(AVE840,$A$879:$F$2700,6,FALSE)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VLOOKUP(AVN840,$A$879:$F$2700,6,FALSE)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VLOOKUP(AVW840,$A$879:$F$2700,6,FALSE)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VLOOKUP(AWF840,$A$879:$F$2700,6,FALSE)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VLOOKUP(AWO840,$A$879:$F$2700,6,FALSE)</f>
        <v>69</v>
      </c>
      <c r="AWS840" s="179" t="s">
        <v>63</v>
      </c>
      <c r="AWT840" s="10">
        <f>AWR840*1.4</f>
        <v>96.6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VLOOKUP(AWX840,$A$879:$F$2700,6,FALSE)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VLOOKUP(AXG840,$A$879:$F$2700,6,FALSE)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VLOOKUP(AXP840,$A$879:$F$2700,6,FALSE)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VLOOKUP(AXY840,$A$879:$F$2700,6,FALSE)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VLOOKUP(AYH840,$A$879:$F$2700,6,FALSE)</f>
        <v>69</v>
      </c>
      <c r="AYL840" s="179" t="s">
        <v>63</v>
      </c>
      <c r="AYM840" s="10">
        <f>AYK840*1.4</f>
        <v>96.6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VLOOKUP(AYQ840,$A$879:$F$2700,6,FALSE)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VLOOKUP(AYZ840,$A$879:$F$2700,6,FALSE)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VLOOKUP(AZI840,$A$879:$F$2700,6,FALSE)</f>
        <v>76</v>
      </c>
      <c r="AZM840" s="179" t="s">
        <v>63</v>
      </c>
      <c r="AZN840" s="10">
        <f>AZL840*1.4</f>
        <v>106.39999999999999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VLOOKUP(AZR840,$A$879:$F$2700,6,FALSE)</f>
        <v>114</v>
      </c>
      <c r="AZV840" s="179" t="s">
        <v>63</v>
      </c>
      <c r="AZW840" s="10">
        <f>AZU840*1.4</f>
        <v>159.6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VLOOKUP(BAA840,$A$879:$F$2700,6,FALSE)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VLOOKUP(BAJ840,$A$879:$F$2700,6,FALSE)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VLOOKUP(BAS840,$A$879:$F$2700,6,FALSE)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VLOOKUP(BBB840,$A$879:$F$2700,6,FALSE)</f>
        <v>14</v>
      </c>
      <c r="BBF840" s="179" t="s">
        <v>63</v>
      </c>
      <c r="BBG840" s="10">
        <f>BBE840*1.4</f>
        <v>19.599999999999998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VLOOKUP(BBK840,$A$879:$F$2700,6,FALSE)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VLOOKUP(BBT840,$A$879:$F$2700,6,FALSE)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VLOOKUP(BCC840,$A$879:$F$2700,6,FALSE)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VLOOKUP(BCL840,$A$879:$F$2700,6,FALSE)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VLOOKUP(BCU840,$A$879:$F$2700,6,FALSE)</f>
        <v>186</v>
      </c>
      <c r="BCY840" s="179" t="s">
        <v>63</v>
      </c>
      <c r="BCZ840" s="10">
        <f>BCX840*1.4</f>
        <v>260.39999999999998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VLOOKUP(BDD840,$A$879:$F$2700,6,FALSE)</f>
        <v>76</v>
      </c>
      <c r="BDH840" s="179" t="s">
        <v>63</v>
      </c>
      <c r="BDI840" s="10">
        <f>BDG840*1.4</f>
        <v>106.39999999999999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VLOOKUP(BDM840,$A$879:$F$2700,6,FALSE)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2851</v>
      </c>
      <c r="BDX840" s="180"/>
      <c r="BDY840" s="180">
        <f>VLOOKUP(BDV840,$A$879:$F$2700,6,FALSE)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VLOOKUP(BEE840,$A$879:$F$2700,6,FALSE)</f>
        <v>14</v>
      </c>
      <c r="BEI840" s="179" t="s">
        <v>63</v>
      </c>
      <c r="BEJ840" s="10">
        <f>BEH840*1.4</f>
        <v>19.599999999999998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VLOOKUP(BEN840,$A$879:$F$2700,6,FALSE)</f>
        <v>153</v>
      </c>
      <c r="BER840" s="179" t="s">
        <v>63</v>
      </c>
      <c r="BES840" s="10">
        <f>BEQ840*1.4</f>
        <v>214.2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VLOOKUP(BEW840,$A$879:$F$2700,6,FALSE)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VLOOKUP(BFF840,$A$879:$F$2700,6,FALSE)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VLOOKUP(BFO840,$A$879:$F$2700,6,FALSE)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VLOOKUP(BFX840,$A$879:$F$2700,6,FALSE)</f>
        <v>76</v>
      </c>
      <c r="BGB840" s="179" t="s">
        <v>63</v>
      </c>
      <c r="BGC840" s="10">
        <f>BGA840*1.4</f>
        <v>106.39999999999999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VLOOKUP(BGG840,$A$879:$F$2700,6,FALSE)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VLOOKUP(BGP840,$A$879:$F$2700,6,FALSE)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VLOOKUP(BGY840,$A$879:$F$2700,6,FALSE)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VLOOKUP(B841,$A$879:$F$2700,6,FALSE)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VLOOKUP(K841,$A$879:$F$2700,6,FALSE)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VLOOKUP(T841,$A$879:$F$2700,6,FALSE)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VLOOKUP(AC841,$A$879:$F$2700,6,FALSE)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VLOOKUP(AL841,$A$879:$F$2700,6,FALSE)</f>
        <v>69</v>
      </c>
      <c r="AP841" s="179" t="s">
        <v>65</v>
      </c>
      <c r="AQ841" s="10">
        <f>AO841*1.3</f>
        <v>89.7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VLOOKUP(AU841,$A$879:$F$2700,6,FALSE)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VLOOKUP(BD841,$A$879:$F$2700,6,FALSE)</f>
        <v>61</v>
      </c>
      <c r="BH841" s="179" t="s">
        <v>65</v>
      </c>
      <c r="BI841" s="10">
        <f>BG841*1.3</f>
        <v>79.3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VLOOKUP(BM841,$A$879:$F$2700,6,FALSE)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VLOOKUP(BV841,$A$879:$F$2700,6,FALSE)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VLOOKUP(CE841,$A$879:$F$2700,6,FALSE)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60" t="s">
        <v>3440</v>
      </c>
      <c r="CP841" s="180"/>
      <c r="CQ841" s="180">
        <f>VLOOKUP(CN841,$A$879:$F$2700,6,FALSE)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VLOOKUP(CW841,$A$879:$F$2700,6,FALSE)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VLOOKUP(DF841,$A$879:$F$2700,6,FALSE)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VLOOKUP(DO841,$A$879:$F$2700,6,FALSE)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VLOOKUP(DX841,$A$879:$F$2700,6,FALSE)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VLOOKUP(EG841,$A$879:$F$2700,6,FALSE)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VLOOKUP(EP841,$A$879:$F$2700,6,FALSE)</f>
        <v>69</v>
      </c>
      <c r="ET841" s="179" t="s">
        <v>65</v>
      </c>
      <c r="EU841" s="10">
        <f>ES841*1.3</f>
        <v>89.7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VLOOKUP(EY841,$A$879:$F$2700,6,FALSE)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VLOOKUP(FH841,$A$879:$F$2700,6,FALSE)</f>
        <v>86</v>
      </c>
      <c r="FL841" s="179" t="s">
        <v>65</v>
      </c>
      <c r="FM841" s="10">
        <f>FK841*1.3</f>
        <v>111.8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VLOOKUP(FQ841,$A$879:$F$2700,6,FALSE)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VLOOKUP(FZ841,$A$879:$F$2700,6,FALSE)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VLOOKUP(GI841,$A$879:$F$2700,6,FALSE)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VLOOKUP(GR841,$A$879:$F$2700,6,FALSE)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VLOOKUP(HA841,$A$879:$F$2700,6,FALSE)</f>
        <v>69</v>
      </c>
      <c r="HE841" s="179" t="s">
        <v>65</v>
      </c>
      <c r="HF841" s="10">
        <f>HD841*1.3</f>
        <v>89.7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VLOOKUP(HJ841,$A$879:$F$2700,6,FALSE)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VLOOKUP(HS841,$A$879:$F$2700,6,FALSE)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VLOOKUP(IB841,$A$879:$F$2700,6,FALSE)</f>
        <v>14</v>
      </c>
      <c r="IF841" s="179" t="s">
        <v>65</v>
      </c>
      <c r="IG841" s="10">
        <f>IE841*1.3</f>
        <v>18.2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VLOOKUP(IK841,$A$879:$F$2700,6,FALSE)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VLOOKUP(IT841,$A$879:$F$2700,6,FALSE)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VLOOKUP(JC841,$A$879:$F$2700,6,FALSE)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VLOOKUP(JL841,$A$879:$F$2700,6,FALSE)</f>
        <v>61</v>
      </c>
      <c r="JP841" s="179" t="s">
        <v>65</v>
      </c>
      <c r="JQ841" s="10">
        <f>JO841*1.3</f>
        <v>79.3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VLOOKUP(JU841,$A$879:$F$2700,6,FALSE)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VLOOKUP(KD841,$A$879:$F$2700,6,FALSE)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VLOOKUP(KM841,$A$879:$F$2700,6,FALSE)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VLOOKUP(KV841,$A$879:$F$2700,6,FALSE)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VLOOKUP(LE841,$A$879:$F$2700,6,FALSE)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VLOOKUP(LN841,$A$879:$F$2700,6,FALSE)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VLOOKUP(LW841,$A$879:$F$2700,6,FALSE)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VLOOKUP(MF841,$A$879:$F$2700,6,FALSE)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VLOOKUP(MO841,$A$879:$F$2700,6,FALSE)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VLOOKUP(MX841,$A$879:$F$2700,6,FALSE)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VLOOKUP(NG841,$A$879:$F$2700,6,FALSE)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VLOOKUP(NP841,$A$879:$F$2700,6,FALSE)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VLOOKUP(NY841,$A$879:$F$2700,6,FALSE)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VLOOKUP(OH841,$A$879:$F$2700,6,FALSE)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VLOOKUP(OQ841,$A$879:$F$2700,6,FALSE)</f>
        <v>22</v>
      </c>
      <c r="OU841" s="179" t="s">
        <v>65</v>
      </c>
      <c r="OV841" s="10">
        <f>OT841*1.3</f>
        <v>28.6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VLOOKUP(OZ841,$A$879:$F$2700,6,FALSE)</f>
        <v>280</v>
      </c>
      <c r="PD841" s="179" t="s">
        <v>65</v>
      </c>
      <c r="PE841" s="10">
        <f>PC841*1.3</f>
        <v>364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VLOOKUP(PI841,$A$879:$F$2700,6,FALSE)</f>
        <v>76</v>
      </c>
      <c r="PM841" s="179" t="s">
        <v>65</v>
      </c>
      <c r="PN841" s="10">
        <f>PL841*1.3</f>
        <v>98.8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VLOOKUP(PR841,$A$879:$F$2700,6,FALSE)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VLOOKUP(QA841,$A$879:$F$2700,6,FALSE)</f>
        <v>69</v>
      </c>
      <c r="QE841" s="179" t="s">
        <v>65</v>
      </c>
      <c r="QF841" s="10">
        <f>QD841*1.3</f>
        <v>89.7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VLOOKUP(QJ841,$A$879:$F$2700,6,FALSE)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VLOOKUP(QS841,$A$879:$F$2700,6,FALSE)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VLOOKUP(RB841,$A$879:$F$2700,6,FALSE)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VLOOKUP(RK841,$A$879:$F$2700,6,FALSE)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VLOOKUP(RT841,$A$879:$F$2700,6,FALSE)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VLOOKUP(SC841,$A$879:$F$2700,6,FALSE)</f>
        <v>92</v>
      </c>
      <c r="SG841" s="179" t="s">
        <v>65</v>
      </c>
      <c r="SH841" s="10">
        <f>SF841*1.3</f>
        <v>119.60000000000001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VLOOKUP(SL841,$A$879:$F$2700,6,FALSE)</f>
        <v>69</v>
      </c>
      <c r="SP841" s="179" t="s">
        <v>65</v>
      </c>
      <c r="SQ841" s="10">
        <f>SO841*1.3</f>
        <v>89.7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VLOOKUP(SU841,$A$879:$F$2700,6,FALSE)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VLOOKUP(TD841,$A$879:$F$2700,6,FALSE)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VLOOKUP(TM841,$A$879:$F$2700,6,FALSE)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3440</v>
      </c>
      <c r="TX841" s="180"/>
      <c r="TY841" s="180">
        <f>VLOOKUP(TV841,$A$879:$F$2700,6,FALSE)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VLOOKUP(UE841,$A$879:$F$2700,6,FALSE)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VLOOKUP(UN841,$A$879:$F$2700,6,FALSE)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VLOOKUP(UW841,$A$879:$F$2700,6,FALSE)</f>
        <v>76</v>
      </c>
      <c r="VA841" s="179" t="s">
        <v>65</v>
      </c>
      <c r="VB841" s="10">
        <f>UZ841*1.3</f>
        <v>98.8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VLOOKUP(VF841,$A$879:$F$2700,6,FALSE)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3440</v>
      </c>
      <c r="VQ841" s="180"/>
      <c r="VR841" s="180">
        <f>VLOOKUP(VO841,$A$879:$F$2700,6,FALSE)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VLOOKUP(VX841,$A$879:$F$2700,6,FALSE)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VLOOKUP(WG841,$A$879:$F$2700,6,FALSE)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VLOOKUP(WP841,$A$879:$F$2700,6,FALSE)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VLOOKUP(WY841,$A$879:$F$2700,6,FALSE)</f>
        <v>153</v>
      </c>
      <c r="XC841" s="179" t="s">
        <v>65</v>
      </c>
      <c r="XD841" s="10">
        <f>XB841*1.3</f>
        <v>198.9</v>
      </c>
      <c r="XF841" s="239"/>
      <c r="XG841" s="179" t="s">
        <v>102</v>
      </c>
      <c r="XH841" s="370" t="s">
        <v>470</v>
      </c>
      <c r="XJ841" s="180"/>
      <c r="XK841" s="180">
        <f>VLOOKUP(XH841,$A$879:$F$2700,6,FALSE)</f>
        <v>14</v>
      </c>
      <c r="XL841" s="179" t="s">
        <v>65</v>
      </c>
      <c r="XM841" s="10">
        <f>XK841*1.3</f>
        <v>18.2</v>
      </c>
      <c r="XO841" s="239"/>
      <c r="XP841" s="179" t="s">
        <v>102</v>
      </c>
      <c r="XQ841" s="360" t="s">
        <v>1988</v>
      </c>
      <c r="XS841" s="180"/>
      <c r="XT841" s="180">
        <f>VLOOKUP(XQ841,$A$879:$F$2700,6,FALSE)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VLOOKUP(XZ841,$A$879:$F$2700,6,FALSE)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3440</v>
      </c>
      <c r="YK841" s="180"/>
      <c r="YL841" s="180">
        <f>VLOOKUP(YI841,$A$879:$F$2700,6,FALSE)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VLOOKUP(YR841,$A$879:$F$2700,6,FALSE)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VLOOKUP(ZA841,$A$879:$F$2700,6,FALSE)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VLOOKUP(ZJ841,$A$879:$F$2700,6,FALSE)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VLOOKUP(ZS841,$A$879:$F$2700,6,FALSE)</f>
        <v>95</v>
      </c>
      <c r="ZW841" s="179" t="s">
        <v>65</v>
      </c>
      <c r="ZX841" s="10">
        <f>ZV841*1.3</f>
        <v>123.5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VLOOKUP(AAB841,$A$879:$F$2700,6,FALSE)</f>
        <v>14</v>
      </c>
      <c r="AAF841" s="179" t="s">
        <v>65</v>
      </c>
      <c r="AAG841" s="10">
        <f>AAE841*1.3</f>
        <v>18.2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VLOOKUP(AAK841,$A$879:$F$2700,6,FALSE)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VLOOKUP(AAT841,$A$879:$F$2700,6,FALSE)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VLOOKUP(ABC841,$A$879:$F$2700,6,FALSE)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VLOOKUP(ABL841,$A$879:$F$2700,6,FALSE)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VLOOKUP(ABU841,$A$879:$F$2700,6,FALSE)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VLOOKUP(ACD841,$A$879:$F$2700,6,FALSE)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VLOOKUP(ACM841,$A$879:$F$2700,6,FALSE)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VLOOKUP(ACV841,$A$879:$F$2700,6,FALSE)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VLOOKUP(ADE841,$A$879:$F$2700,6,FALSE)</f>
        <v>14</v>
      </c>
      <c r="ADI841" s="179" t="s">
        <v>65</v>
      </c>
      <c r="ADJ841" s="10">
        <f>ADH841*1.3</f>
        <v>18.2</v>
      </c>
      <c r="ADL841" s="239"/>
      <c r="ADM841" s="179" t="s">
        <v>102</v>
      </c>
      <c r="ADN841" s="75" t="s">
        <v>183</v>
      </c>
      <c r="ADP841" s="180"/>
      <c r="ADQ841" s="180" t="e">
        <f>VLOOKUP(ADN841,$A$879:$F$2700,6,FALSE)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VLOOKUP(ADW841,$A$879:$F$2700,6,FALSE)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VLOOKUP(AEF841,$A$879:$F$2700,6,FALSE)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VLOOKUP(AEO841,$A$879:$F$2700,6,FALSE)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VLOOKUP(AEX841,$A$879:$F$2700,6,FALSE)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VLOOKUP(AFG841,$A$879:$F$2700,6,FALSE)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VLOOKUP(AFP841,$A$879:$F$2700,6,FALSE)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VLOOKUP(AFY841,$A$879:$F$2700,6,FALSE)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VLOOKUP(AGH841,$A$879:$F$2700,6,FALSE)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VLOOKUP(AGQ841,$A$879:$F$2700,6,FALSE)</f>
        <v>14</v>
      </c>
      <c r="AGU841" s="179" t="s">
        <v>65</v>
      </c>
      <c r="AGV841" s="10">
        <f>AGT841*1.3</f>
        <v>18.2</v>
      </c>
      <c r="AGW841" s="10"/>
      <c r="AGX841" s="239"/>
      <c r="AGY841" s="179" t="s">
        <v>102</v>
      </c>
      <c r="AGZ841" s="360" t="s">
        <v>3440</v>
      </c>
      <c r="AHB841" s="180"/>
      <c r="AHC841" s="180">
        <f>VLOOKUP(AGZ841,$A$879:$F$2700,6,FALSE)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VLOOKUP(AHI841,$A$879:$F$2700,6,FALSE)</f>
        <v>76</v>
      </c>
      <c r="AHM841" s="179" t="s">
        <v>65</v>
      </c>
      <c r="AHN841" s="10">
        <f>AHL841*1.3</f>
        <v>98.8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VLOOKUP(AHR841,$A$879:$F$2700,6,FALSE)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VLOOKUP(AIA841,$A$879:$F$2700,6,FALSE)</f>
        <v>76</v>
      </c>
      <c r="AIE841" s="179" t="s">
        <v>65</v>
      </c>
      <c r="AIF841" s="10">
        <f>AID841*1.3</f>
        <v>98.8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VLOOKUP(AIJ841,$A$879:$F$2700,6,FALSE)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VLOOKUP(AIS841,$A$879:$F$2700,6,FALSE)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VLOOKUP(AJB841,$A$879:$F$2700,6,FALSE)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VLOOKUP(AJK841,$A$879:$F$2700,6,FALSE)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VLOOKUP(AJT841,$A$879:$F$2700,6,FALSE)</f>
        <v>86</v>
      </c>
      <c r="AJX841" s="179" t="s">
        <v>65</v>
      </c>
      <c r="AJY841" s="10">
        <f>AJW841*1.3</f>
        <v>111.8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VLOOKUP(AKC841,$A$879:$F$2700,6,FALSE)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VLOOKUP(AKL841,$A$879:$F$2700,6,FALSE)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VLOOKUP(AKU841,$A$879:$F$2700,6,FALSE)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VLOOKUP(ALD841,$A$879:$F$2700,6,FALSE)</f>
        <v>77</v>
      </c>
      <c r="ALH841" s="179" t="s">
        <v>65</v>
      </c>
      <c r="ALI841" s="10">
        <f>ALG841*1.3</f>
        <v>100.10000000000001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VLOOKUP(ALM841,$A$879:$F$2700,6,FALSE)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VLOOKUP(ALV841,$A$879:$F$2700,6,FALSE)</f>
        <v>114</v>
      </c>
      <c r="ALZ841" s="179" t="s">
        <v>65</v>
      </c>
      <c r="AMA841" s="10">
        <f>ALY841*1.3</f>
        <v>148.20000000000002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VLOOKUP(AME841,$A$879:$F$2700,6,FALSE)</f>
        <v>61</v>
      </c>
      <c r="AMI841" s="179" t="s">
        <v>65</v>
      </c>
      <c r="AMJ841" s="10">
        <f>AMH841*1.3</f>
        <v>79.3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VLOOKUP(AMN841,$A$879:$F$2700,6,FALSE)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VLOOKUP(AMW841,$A$879:$F$2700,6,FALSE)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VLOOKUP(ANF841,$A$879:$F$2700,6,FALSE)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VLOOKUP(ANO841,$A$879:$F$2700,6,FALSE)</f>
        <v>153</v>
      </c>
      <c r="ANS841" s="179" t="s">
        <v>65</v>
      </c>
      <c r="ANT841" s="10">
        <f>ANR841*1.3</f>
        <v>198.9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VLOOKUP(ANX841,$A$879:$F$2700,6,FALSE)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VLOOKUP(AOG841,$A$879:$F$2700,6,FALSE)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VLOOKUP(AOP841,$A$879:$F$2700,6,FALSE)</f>
        <v>153</v>
      </c>
      <c r="AOT841" s="179" t="s">
        <v>65</v>
      </c>
      <c r="AOU841" s="10">
        <f>AOS841*1.3</f>
        <v>198.9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VLOOKUP(AOY841,$A$879:$F$2700,6,FALSE)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VLOOKUP(APH841,$A$879:$F$2700,6,FALSE)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VLOOKUP(APQ841,$A$879:$F$2700,6,FALSE)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VLOOKUP(APZ841,$A$879:$F$2700,6,FALSE)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VLOOKUP(AQI841,$A$879:$F$2700,6,FALSE)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VLOOKUP(AQR841,$A$879:$F$2700,6,FALSE)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VLOOKUP(ARA841,$A$879:$F$2700,6,FALSE)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VLOOKUP(ARJ841,$A$879:$F$2700,6,FALSE)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VLOOKUP(ARS841,$A$879:$F$2700,6,FALSE)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VLOOKUP(ASB841,$A$879:$F$2700,6,FALSE)</f>
        <v>280</v>
      </c>
      <c r="ASF841" s="179" t="s">
        <v>65</v>
      </c>
      <c r="ASG841" s="10">
        <f>ASE841*1.3</f>
        <v>364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VLOOKUP(ASK841,$A$879:$F$2700,6,FALSE)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VLOOKUP(AST841,$A$879:$F$2700,6,FALSE)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VLOOKUP(ATC841,$A$879:$F$2700,6,FALSE)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VLOOKUP(ATL841,$A$879:$F$2700,6,FALSE)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VLOOKUP(ATU841,$A$879:$F$2700,6,FALSE)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VLOOKUP(AUD841,$A$879:$F$2700,6,FALSE)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VLOOKUP(AUM841,$A$879:$F$2700,6,FALSE)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VLOOKUP(AUV841,$A$879:$F$2700,6,FALSE)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VLOOKUP(AVE841,$A$879:$F$2700,6,FALSE)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VLOOKUP(AVN841,$A$879:$F$2700,6,FALSE)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VLOOKUP(AVW841,$A$879:$F$2700,6,FALSE)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VLOOKUP(AWF841,$A$879:$F$2700,6,FALSE)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VLOOKUP(AWO841,$A$879:$F$2700,6,FALSE)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VLOOKUP(AWX841,$A$879:$F$2700,6,FALSE)</f>
        <v>69</v>
      </c>
      <c r="AXB841" s="179" t="s">
        <v>65</v>
      </c>
      <c r="AXC841" s="10">
        <f>AXA841*1.3</f>
        <v>89.7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VLOOKUP(AXG841,$A$879:$F$2700,6,FALSE)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VLOOKUP(AXP841,$A$879:$F$2700,6,FALSE)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VLOOKUP(AXY841,$A$879:$F$2700,6,FALSE)</f>
        <v>77</v>
      </c>
      <c r="AYC841" s="179" t="s">
        <v>65</v>
      </c>
      <c r="AYD841" s="10">
        <f>AYB841*1.3</f>
        <v>100.10000000000001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VLOOKUP(AYH841,$A$879:$F$2700,6,FALSE)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VLOOKUP(AYQ841,$A$879:$F$2700,6,FALSE)</f>
        <v>61</v>
      </c>
      <c r="AYU841" s="179" t="s">
        <v>65</v>
      </c>
      <c r="AYV841" s="10">
        <f>AYT841*1.3</f>
        <v>79.3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VLOOKUP(AYZ841,$A$879:$F$2700,6,FALSE)</f>
        <v>186</v>
      </c>
      <c r="AZD841" s="179" t="s">
        <v>65</v>
      </c>
      <c r="AZE841" s="10">
        <f>AZC841*1.3</f>
        <v>241.8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VLOOKUP(AZI841,$A$879:$F$2700,6,FALSE)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VLOOKUP(AZR841,$A$879:$F$2700,6,FALSE)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VLOOKUP(BAA841,$A$879:$F$2700,6,FALSE)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VLOOKUP(BAJ841,$A$879:$F$2700,6,FALSE)</f>
        <v>22</v>
      </c>
      <c r="BAN841" s="179" t="s">
        <v>65</v>
      </c>
      <c r="BAO841" s="10">
        <f>BAM841*1.3</f>
        <v>28.6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VLOOKUP(BAS841,$A$879:$F$2700,6,FALSE)</f>
        <v>69</v>
      </c>
      <c r="BAW841" s="179" t="s">
        <v>65</v>
      </c>
      <c r="BAX841" s="10">
        <f>BAV841*1.3</f>
        <v>89.7</v>
      </c>
      <c r="BAY841" s="10"/>
      <c r="BAZ841" s="239"/>
      <c r="BBA841" s="179" t="s">
        <v>102</v>
      </c>
      <c r="BBB841" s="360" t="s">
        <v>2851</v>
      </c>
      <c r="BBD841" s="180"/>
      <c r="BBE841" s="180">
        <f>VLOOKUP(BBB841,$A$879:$F$2700,6,FALSE)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VLOOKUP(BBK841,$A$879:$F$2700,6,FALSE)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VLOOKUP(BBT841,$A$879:$F$2700,6,FALSE)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VLOOKUP(BCC841,$A$879:$F$2700,6,FALSE)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VLOOKUP(BCL841,$A$879:$F$2700,6,FALSE)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VLOOKUP(BCU841,$A$879:$F$2700,6,FALSE)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VLOOKUP(BDD841,$A$879:$F$2700,6,FALSE)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VLOOKUP(BDM841,$A$879:$F$2700,6,FALSE)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VLOOKUP(BDV841,$A$879:$F$2700,6,FALSE)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VLOOKUP(BEE841,$A$879:$F$2700,6,FALSE)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VLOOKUP(BEN841,$A$879:$F$2700,6,FALSE)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VLOOKUP(BEW841,$A$879:$F$2700,6,FALSE)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VLOOKUP(BFF841,$A$879:$F$2700,6,FALSE)</f>
        <v>69</v>
      </c>
      <c r="BFJ841" s="179" t="s">
        <v>65</v>
      </c>
      <c r="BFK841" s="10">
        <f>BFI841*1.3</f>
        <v>89.7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VLOOKUP(BFO841,$A$879:$F$2700,6,FALSE)</f>
        <v>14</v>
      </c>
      <c r="BFS841" s="179" t="s">
        <v>65</v>
      </c>
      <c r="BFT841" s="10">
        <f>BFR841*1.3</f>
        <v>18.2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VLOOKUP(BFX841,$A$879:$F$2700,6,FALSE)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VLOOKUP(BGG841,$A$879:$F$2700,6,FALSE)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VLOOKUP(BGP841,$A$879:$F$2700,6,FALSE)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VLOOKUP(BGY841,$A$879:$F$2700,6,FALSE)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VLOOKUP(B842,$A$879:$F$2700,6,FALSE)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3101</v>
      </c>
      <c r="M842" s="180"/>
      <c r="N842" s="180">
        <f>VLOOKUP(K842,$A$879:$F$2700,6,FALSE)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VLOOKUP(T842,$A$879:$F$2700,6,FALSE)</f>
        <v>76</v>
      </c>
      <c r="X842" s="179" t="s">
        <v>67</v>
      </c>
      <c r="Y842" s="10">
        <f>W842*1.2</f>
        <v>91.2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VLOOKUP(AC842,$A$879:$F$2700,6,FALSE)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VLOOKUP(AL842,$A$879:$F$2700,6,FALSE)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VLOOKUP(AU842,$A$879:$F$2700,6,FALSE)</f>
        <v>61</v>
      </c>
      <c r="AY842" s="179" t="s">
        <v>67</v>
      </c>
      <c r="AZ842" s="10">
        <f>AX842*1.2</f>
        <v>73.2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VLOOKUP(BD842,$A$879:$F$2700,6,FALSE)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3101</v>
      </c>
      <c r="BO842" s="180"/>
      <c r="BP842" s="180">
        <f>VLOOKUP(BM842,$A$879:$F$2700,6,FALSE)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VLOOKUP(BV842,$A$879:$F$2700,6,FALSE)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VLOOKUP(CE842,$A$879:$F$2700,6,FALSE)</f>
        <v>280</v>
      </c>
      <c r="CI842" s="179" t="s">
        <v>67</v>
      </c>
      <c r="CJ842" s="10">
        <f>CH842*1.2</f>
        <v>336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VLOOKUP(CN842,$A$879:$F$2700,6,FALSE)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VLOOKUP(CW842,$A$879:$F$2700,6,FALSE)</f>
        <v>61</v>
      </c>
      <c r="DA842" s="179" t="s">
        <v>67</v>
      </c>
      <c r="DB842" s="10">
        <f>CZ842*1.2</f>
        <v>73.2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VLOOKUP(DF842,$A$879:$F$2700,6,FALSE)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VLOOKUP(DO842,$A$879:$F$2700,6,FALSE)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VLOOKUP(DX842,$A$879:$F$2700,6,FALSE)</f>
        <v>114</v>
      </c>
      <c r="EB842" s="179" t="s">
        <v>67</v>
      </c>
      <c r="EC842" s="10">
        <f>EA842*1.2</f>
        <v>136.79999999999998</v>
      </c>
      <c r="ED842" s="10"/>
      <c r="EE842" s="233"/>
      <c r="EF842" s="179" t="s">
        <v>103</v>
      </c>
      <c r="EG842" s="360" t="s">
        <v>3440</v>
      </c>
      <c r="EI842" s="180"/>
      <c r="EJ842" s="180">
        <f>VLOOKUP(EG842,$A$879:$F$2700,6,FALSE)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VLOOKUP(EP842,$A$879:$F$2700,6,FALSE)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3440</v>
      </c>
      <c r="FA842" s="180"/>
      <c r="FB842" s="180">
        <f>VLOOKUP(EY842,$A$879:$F$2700,6,FALSE)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3440</v>
      </c>
      <c r="FJ842" s="180"/>
      <c r="FK842" s="180">
        <f>VLOOKUP(FH842,$A$879:$F$2700,6,FALSE)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VLOOKUP(FQ842,$A$879:$F$2700,6,FALSE)</f>
        <v>114</v>
      </c>
      <c r="FU842" s="179" t="s">
        <v>67</v>
      </c>
      <c r="FV842" s="10">
        <f>FT842*1.2</f>
        <v>136.79999999999998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VLOOKUP(FZ842,$A$879:$F$2700,6,FALSE)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VLOOKUP(GI842,$A$879:$F$2700,6,FALSE)</f>
        <v>280</v>
      </c>
      <c r="GM842" s="179" t="s">
        <v>67</v>
      </c>
      <c r="GN842" s="10">
        <f>GL842*1.2</f>
        <v>336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VLOOKUP(GR842,$A$879:$F$2700,6,FALSE)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VLOOKUP(HA842,$A$879:$F$2700,6,FALSE)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VLOOKUP(HJ842,$A$879:$F$2700,6,FALSE)</f>
        <v>61</v>
      </c>
      <c r="HN842" s="179" t="s">
        <v>67</v>
      </c>
      <c r="HO842" s="10">
        <f>HM842*1.2</f>
        <v>73.2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VLOOKUP(HS842,$A$879:$F$2700,6,FALSE)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VLOOKUP(IB842,$A$879:$F$2700,6,FALSE)</f>
        <v>77</v>
      </c>
      <c r="IF842" s="179" t="s">
        <v>67</v>
      </c>
      <c r="IG842" s="10">
        <f>IE842*1.2</f>
        <v>92.399999999999991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VLOOKUP(IK842,$A$879:$F$2700,6,FALSE)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VLOOKUP(IT842,$A$879:$F$2700,6,FALSE)</f>
        <v>280</v>
      </c>
      <c r="IX842" s="179" t="s">
        <v>67</v>
      </c>
      <c r="IY842" s="10">
        <f>IW842*1.2</f>
        <v>336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VLOOKUP(JC842,$A$879:$F$2700,6,FALSE)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VLOOKUP(JL842,$A$879:$F$2700,6,FALSE)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VLOOKUP(JU842,$A$879:$F$2700,6,FALSE)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VLOOKUP(KD842,$A$879:$F$2700,6,FALSE)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VLOOKUP(KM842,$A$879:$F$2700,6,FALSE)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VLOOKUP(KV842,$A$879:$F$2700,6,FALSE)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VLOOKUP(LE842,$A$879:$F$2700,6,FALSE)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VLOOKUP(LN842,$A$879:$F$2700,6,FALSE)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VLOOKUP(LW842,$A$879:$F$2700,6,FALSE)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VLOOKUP(MF842,$A$879:$F$2700,6,FALSE)</f>
        <v>77</v>
      </c>
      <c r="MJ842" s="179" t="s">
        <v>67</v>
      </c>
      <c r="MK842" s="10">
        <f>MI842*1.2</f>
        <v>92.399999999999991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VLOOKUP(MO842,$A$879:$F$2700,6,FALSE)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VLOOKUP(MX842,$A$879:$F$2700,6,FALSE)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VLOOKUP(NG842,$A$879:$F$2700,6,FALSE)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VLOOKUP(NP842,$A$879:$F$2700,6,FALSE)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VLOOKUP(NY842,$A$879:$F$2700,6,FALSE)</f>
        <v>92</v>
      </c>
      <c r="OC842" s="179" t="s">
        <v>67</v>
      </c>
      <c r="OD842" s="10">
        <f>OB842*1.2</f>
        <v>110.39999999999999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VLOOKUP(OH842,$A$879:$F$2700,6,FALSE)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2851</v>
      </c>
      <c r="OS842" s="180"/>
      <c r="OT842" s="180">
        <f>VLOOKUP(OQ842,$A$879:$F$2700,6,FALSE)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VLOOKUP(OZ842,$A$879:$F$2700,6,FALSE)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VLOOKUP(PI842,$A$879:$F$2700,6,FALSE)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VLOOKUP(PR842,$A$879:$F$2700,6,FALSE)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VLOOKUP(QA842,$A$879:$F$2700,6,FALSE)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VLOOKUP(QJ842,$A$879:$F$2700,6,FALSE)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VLOOKUP(QS842,$A$879:$F$2700,6,FALSE)</f>
        <v>14</v>
      </c>
      <c r="QW842" s="179" t="s">
        <v>67</v>
      </c>
      <c r="QX842" s="10">
        <f>QV842*1.2</f>
        <v>16.8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VLOOKUP(RB842,$A$879:$F$2700,6,FALSE)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3440</v>
      </c>
      <c r="RM842" s="180"/>
      <c r="RN842" s="180">
        <f>VLOOKUP(RK842,$A$879:$F$2700,6,FALSE)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VLOOKUP(RT842,$A$879:$F$2700,6,FALSE)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VLOOKUP(SC842,$A$879:$F$2700,6,FALSE)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VLOOKUP(SL842,$A$879:$F$2700,6,FALSE)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VLOOKUP(SU842,$A$879:$F$2700,6,FALSE)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VLOOKUP(TD842,$A$879:$F$2700,6,FALSE)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VLOOKUP(TM842,$A$879:$F$2700,6,FALSE)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VLOOKUP(TV842,$A$879:$F$2700,6,FALSE)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VLOOKUP(UE842,$A$879:$F$2700,6,FALSE)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VLOOKUP(UN842,$A$879:$F$2700,6,FALSE)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VLOOKUP(UW842,$A$879:$F$2700,6,FALSE)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VLOOKUP(VF842,$A$879:$F$2700,6,FALSE)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VLOOKUP(VO842,$A$879:$F$2700,6,FALSE)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VLOOKUP(VX842,$A$879:$F$2700,6,FALSE)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3440</v>
      </c>
      <c r="WI842" s="180"/>
      <c r="WJ842" s="180">
        <f>VLOOKUP(WG842,$A$879:$F$2700,6,FALSE)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VLOOKUP(WP842,$A$879:$F$2700,6,FALSE)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VLOOKUP(WY842,$A$879:$F$2700,6,FALSE)</f>
        <v>14</v>
      </c>
      <c r="XC842" s="179" t="s">
        <v>67</v>
      </c>
      <c r="XD842" s="10">
        <f>XB842*1.2</f>
        <v>16.8</v>
      </c>
      <c r="XF842" s="239"/>
      <c r="XG842" s="179" t="s">
        <v>103</v>
      </c>
      <c r="XH842" s="370" t="s">
        <v>1965</v>
      </c>
      <c r="XJ842" s="180"/>
      <c r="XK842" s="180">
        <f>VLOOKUP(XH842,$A$879:$F$2700,6,FALSE)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60" t="s">
        <v>1698</v>
      </c>
      <c r="XS842" s="180"/>
      <c r="XT842" s="180">
        <f>VLOOKUP(XQ842,$A$879:$F$2700,6,FALSE)</f>
        <v>22</v>
      </c>
      <c r="XU842" s="179" t="s">
        <v>67</v>
      </c>
      <c r="XV842" s="10">
        <f>XT842*1.2</f>
        <v>26.4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VLOOKUP(XZ842,$A$879:$F$2700,6,FALSE)</f>
        <v>153</v>
      </c>
      <c r="YD842" s="179" t="s">
        <v>67</v>
      </c>
      <c r="YE842" s="10">
        <f>YC842*1.2</f>
        <v>183.6</v>
      </c>
      <c r="YG842" s="239"/>
      <c r="YH842" s="179" t="s">
        <v>103</v>
      </c>
      <c r="YI842" s="360" t="s">
        <v>3103</v>
      </c>
      <c r="YK842" s="180"/>
      <c r="YL842" s="180">
        <f>VLOOKUP(YI842,$A$879:$F$2700,6,FALSE)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VLOOKUP(YR842,$A$879:$F$2700,6,FALSE)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VLOOKUP(ZA842,$A$879:$F$2700,6,FALSE)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60" t="s">
        <v>599</v>
      </c>
      <c r="ZL842" s="180"/>
      <c r="ZM842" s="180">
        <f>VLOOKUP(ZJ842,$A$879:$F$2700,6,FALSE)</f>
        <v>153</v>
      </c>
      <c r="ZN842" s="179" t="s">
        <v>67</v>
      </c>
      <c r="ZO842" s="10">
        <f>ZM842*1.2</f>
        <v>183.6</v>
      </c>
      <c r="ZQ842" s="239"/>
      <c r="ZR842" s="179" t="s">
        <v>103</v>
      </c>
      <c r="ZS842" s="360" t="s">
        <v>615</v>
      </c>
      <c r="ZU842" s="180"/>
      <c r="ZV842" s="180">
        <f>VLOOKUP(ZS842,$A$879:$F$2700,6,FALSE)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VLOOKUP(AAB842,$A$879:$F$2700,6,FALSE)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VLOOKUP(AAK842,$A$879:$F$2700,6,FALSE)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VLOOKUP(AAT842,$A$879:$F$2700,6,FALSE)</f>
        <v>2</v>
      </c>
      <c r="AAX842" s="179" t="s">
        <v>67</v>
      </c>
      <c r="AAY842" s="10">
        <f>AAW842*1.2</f>
        <v>2.4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VLOOKUP(ABC842,$A$879:$F$2700,6,FALSE)</f>
        <v>14</v>
      </c>
      <c r="ABG842" s="179" t="s">
        <v>67</v>
      </c>
      <c r="ABH842" s="10">
        <f>ABF842*1.2</f>
        <v>16.8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VLOOKUP(ABL842,$A$879:$F$2700,6,FALSE)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VLOOKUP(ABU842,$A$879:$F$2700,6,FALSE)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VLOOKUP(ACD842,$A$879:$F$2700,6,FALSE)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VLOOKUP(ACM842,$A$879:$F$2700,6,FALSE)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VLOOKUP(ACV842,$A$879:$F$2700,6,FALSE)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VLOOKUP(ADE842,$A$879:$F$2700,6,FALSE)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VLOOKUP(ADN842,$A$879:$F$2700,6,FALSE)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VLOOKUP(ADW842,$A$879:$F$2700,6,FALSE)</f>
        <v>153</v>
      </c>
      <c r="AEA842" s="179" t="s">
        <v>67</v>
      </c>
      <c r="AEB842" s="10">
        <f>ADZ842*1.2</f>
        <v>183.6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VLOOKUP(AEF842,$A$879:$F$2700,6,FALSE)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VLOOKUP(AEO842,$A$879:$F$2700,6,FALSE)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VLOOKUP(AEX842,$A$879:$F$2700,6,FALSE)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VLOOKUP(AFG842,$A$879:$F$2700,6,FALSE)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VLOOKUP(AFP842,$A$879:$F$2700,6,FALSE)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VLOOKUP(AFY842,$A$879:$F$2700,6,FALSE)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3440</v>
      </c>
      <c r="AGJ842" s="180"/>
      <c r="AGK842" s="180">
        <f>VLOOKUP(AGH842,$A$879:$F$2700,6,FALSE)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VLOOKUP(AGQ842,$A$879:$F$2700,6,FALSE)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VLOOKUP(AGZ842,$A$879:$F$2700,6,FALSE)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VLOOKUP(AHI842,$A$879:$F$2700,6,FALSE)</f>
        <v>69</v>
      </c>
      <c r="AHM842" s="179" t="s">
        <v>67</v>
      </c>
      <c r="AHN842" s="10">
        <f>AHL842*1.2</f>
        <v>82.8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VLOOKUP(AHR842,$A$879:$F$2700,6,FALSE)</f>
        <v>77</v>
      </c>
      <c r="AHV842" s="179" t="s">
        <v>67</v>
      </c>
      <c r="AHW842" s="10">
        <f>AHU842*1.2</f>
        <v>92.399999999999991</v>
      </c>
      <c r="AHX842" s="10"/>
      <c r="AHY842" s="239"/>
      <c r="AHZ842" s="179" t="s">
        <v>103</v>
      </c>
      <c r="AIA842" s="360" t="s">
        <v>3440</v>
      </c>
      <c r="AIC842" s="180"/>
      <c r="AID842" s="180">
        <f>VLOOKUP(AIA842,$A$879:$F$2700,6,FALSE)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VLOOKUP(AIJ842,$A$879:$F$2700,6,FALSE)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VLOOKUP(AIS842,$A$879:$F$2700,6,FALSE)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VLOOKUP(AJB842,$A$879:$F$2700,6,FALSE)</f>
        <v>92</v>
      </c>
      <c r="AJF842" s="179" t="s">
        <v>67</v>
      </c>
      <c r="AJG842" s="10">
        <f>AJE842*1.2</f>
        <v>110.39999999999999</v>
      </c>
      <c r="AJH842" s="10"/>
      <c r="AJI842" s="239"/>
      <c r="AJJ842" s="179" t="s">
        <v>103</v>
      </c>
      <c r="AJK842" s="360" t="s">
        <v>3440</v>
      </c>
      <c r="AJM842" s="180"/>
      <c r="AJN842" s="180">
        <f>VLOOKUP(AJK842,$A$879:$F$2700,6,FALSE)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VLOOKUP(AJT842,$A$879:$F$2700,6,FALSE)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VLOOKUP(AKC842,$A$879:$F$2700,6,FALSE)</f>
        <v>280</v>
      </c>
      <c r="AKG842" s="179" t="s">
        <v>67</v>
      </c>
      <c r="AKH842" s="10">
        <f>AKF842*1.2</f>
        <v>336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VLOOKUP(AKL842,$A$879:$F$2700,6,FALSE)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VLOOKUP(AKU842,$A$879:$F$2700,6,FALSE)</f>
        <v>76</v>
      </c>
      <c r="AKY842" s="179" t="s">
        <v>67</v>
      </c>
      <c r="AKZ842" s="10">
        <f>AKX842*1.2</f>
        <v>91.2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VLOOKUP(ALD842,$A$879:$F$2700,6,FALSE)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VLOOKUP(ALM842,$A$879:$F$2700,6,FALSE)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VLOOKUP(ALV842,$A$879:$F$2700,6,FALSE)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VLOOKUP(AME842,$A$879:$F$2700,6,FALSE)</f>
        <v>69</v>
      </c>
      <c r="AMI842" s="179" t="s">
        <v>67</v>
      </c>
      <c r="AMJ842" s="10">
        <f>AMH842*1.2</f>
        <v>82.8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VLOOKUP(AMN842,$A$879:$F$2700,6,FALSE)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VLOOKUP(AMW842,$A$879:$F$2700,6,FALSE)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VLOOKUP(ANF842,$A$879:$F$2700,6,FALSE)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VLOOKUP(ANO842,$A$879:$F$2700,6,FALSE)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VLOOKUP(ANX842,$A$879:$F$2700,6,FALSE)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VLOOKUP(AOG842,$A$879:$F$2700,6,FALSE)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VLOOKUP(AOP842,$A$879:$F$2700,6,FALSE)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VLOOKUP(AOY842,$A$879:$F$2700,6,FALSE)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VLOOKUP(APH842,$A$879:$F$2700,6,FALSE)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VLOOKUP(APQ842,$A$879:$F$2700,6,FALSE)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VLOOKUP(APZ842,$A$879:$F$2700,6,FALSE)</f>
        <v>69</v>
      </c>
      <c r="AQD842" s="179" t="s">
        <v>67</v>
      </c>
      <c r="AQE842" s="10">
        <f>AQC842*1.2</f>
        <v>82.8</v>
      </c>
      <c r="AQF842" s="10"/>
      <c r="AQG842" s="239"/>
      <c r="AQH842" s="179" t="s">
        <v>103</v>
      </c>
      <c r="AQI842" s="360" t="s">
        <v>3440</v>
      </c>
      <c r="AQK842" s="180"/>
      <c r="AQL842" s="180">
        <f>VLOOKUP(AQI842,$A$879:$F$2700,6,FALSE)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VLOOKUP(AQR842,$A$879:$F$2700,6,FALSE)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VLOOKUP(ARA842,$A$879:$F$2700,6,FALSE)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VLOOKUP(ARJ842,$A$879:$F$2700,6,FALSE)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VLOOKUP(ARS842,$A$879:$F$2700,6,FALSE)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VLOOKUP(ASB842,$A$879:$F$2700,6,FALSE)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VLOOKUP(ASK842,$A$879:$F$2700,6,FALSE)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VLOOKUP(AST842,$A$879:$F$2700,6,FALSE)</f>
        <v>95</v>
      </c>
      <c r="ASX842" s="179" t="s">
        <v>67</v>
      </c>
      <c r="ASY842" s="10">
        <f>ASW842*1.2</f>
        <v>114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VLOOKUP(ATC842,$A$879:$F$2700,6,FALSE)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VLOOKUP(ATL842,$A$879:$F$2700,6,FALSE)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VLOOKUP(ATU842,$A$879:$F$2700,6,FALSE)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VLOOKUP(AUD842,$A$879:$F$2700,6,FALSE)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VLOOKUP(AUM842,$A$879:$F$2700,6,FALSE)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VLOOKUP(AUV842,$A$879:$F$2700,6,FALSE)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VLOOKUP(AVE842,$A$879:$F$2700,6,FALSE)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VLOOKUP(AVN842,$A$879:$F$2700,6,FALSE)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VLOOKUP(AVW842,$A$879:$F$2700,6,FALSE)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VLOOKUP(AWF842,$A$879:$F$2700,6,FALSE)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VLOOKUP(AWO842,$A$879:$F$2700,6,FALSE)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VLOOKUP(AWX842,$A$879:$F$2700,6,FALSE)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VLOOKUP(AXG842,$A$879:$F$2700,6,FALSE)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VLOOKUP(AXP842,$A$879:$F$2700,6,FALSE)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VLOOKUP(AXY842,$A$879:$F$2700,6,FALSE)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VLOOKUP(AYH842,$A$879:$F$2700,6,FALSE)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VLOOKUP(AYQ842,$A$879:$F$2700,6,FALSE)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VLOOKUP(AYZ842,$A$879:$F$2700,6,FALSE)</f>
        <v>92</v>
      </c>
      <c r="AZD842" s="179" t="s">
        <v>67</v>
      </c>
      <c r="AZE842" s="10">
        <f>AZC842*1.2</f>
        <v>110.39999999999999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VLOOKUP(AZI842,$A$879:$F$2700,6,FALSE)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VLOOKUP(AZR842,$A$879:$F$2700,6,FALSE)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VLOOKUP(BAA842,$A$879:$F$2700,6,FALSE)</f>
        <v>69</v>
      </c>
      <c r="BAE842" s="179" t="s">
        <v>67</v>
      </c>
      <c r="BAF842" s="10">
        <f>BAD842*1.2</f>
        <v>82.8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VLOOKUP(BAJ842,$A$879:$F$2700,6,FALSE)</f>
        <v>69</v>
      </c>
      <c r="BAN842" s="179" t="s">
        <v>67</v>
      </c>
      <c r="BAO842" s="10">
        <f>BAM842*1.2</f>
        <v>82.8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VLOOKUP(BAS842,$A$879:$F$2700,6,FALSE)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VLOOKUP(BBB842,$A$879:$F$2700,6,FALSE)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VLOOKUP(BBK842,$A$879:$F$2700,6,FALSE)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VLOOKUP(BBT842,$A$879:$F$2700,6,FALSE)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VLOOKUP(BCC842,$A$879:$F$2700,6,FALSE)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VLOOKUP(BCL842,$A$879:$F$2700,6,FALSE)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VLOOKUP(BCU842,$A$879:$F$2700,6,FALSE)</f>
        <v>69</v>
      </c>
      <c r="BCY842" s="179" t="s">
        <v>67</v>
      </c>
      <c r="BCZ842" s="10">
        <f>BCX842*1.2</f>
        <v>82.8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VLOOKUP(BDD842,$A$879:$F$2700,6,FALSE)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VLOOKUP(BDM842,$A$879:$F$2700,6,FALSE)</f>
        <v>76</v>
      </c>
      <c r="BDQ842" s="179" t="s">
        <v>67</v>
      </c>
      <c r="BDR842" s="10">
        <f>BDP842*1.2</f>
        <v>91.2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VLOOKUP(BDV842,$A$879:$F$2700,6,FALSE)</f>
        <v>95</v>
      </c>
      <c r="BDZ842" s="179" t="s">
        <v>67</v>
      </c>
      <c r="BEA842" s="10">
        <f>BDY842*1.2</f>
        <v>114</v>
      </c>
      <c r="BEB842" s="10"/>
      <c r="BEC842" s="239"/>
      <c r="BED842" s="179" t="s">
        <v>103</v>
      </c>
      <c r="BEE842" s="360" t="s">
        <v>3440</v>
      </c>
      <c r="BEG842" s="180"/>
      <c r="BEH842" s="180">
        <f>VLOOKUP(BEE842,$A$879:$F$2700,6,FALSE)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VLOOKUP(BEN842,$A$879:$F$2700,6,FALSE)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VLOOKUP(BEW842,$A$879:$F$2700,6,FALSE)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VLOOKUP(BFF842,$A$879:$F$2700,6,FALSE)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VLOOKUP(BFO842,$A$879:$F$2700,6,FALSE)</f>
        <v>77</v>
      </c>
      <c r="BFS842" s="179" t="s">
        <v>67</v>
      </c>
      <c r="BFT842" s="10">
        <f>BFR842*1.2</f>
        <v>92.399999999999991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VLOOKUP(BFX842,$A$879:$F$2700,6,FALSE)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VLOOKUP(BGG842,$A$879:$F$2700,6,FALSE)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VLOOKUP(BGP842,$A$879:$F$2700,6,FALSE)</f>
        <v>69</v>
      </c>
      <c r="BGT842" s="179" t="s">
        <v>67</v>
      </c>
      <c r="BGU842" s="10">
        <f>BGS842*1.2</f>
        <v>82.8</v>
      </c>
      <c r="BGV842" s="10"/>
      <c r="BGW842" s="239"/>
      <c r="BGX842" s="179" t="s">
        <v>103</v>
      </c>
      <c r="BGY842" s="360" t="s">
        <v>3440</v>
      </c>
      <c r="BHA842" s="180"/>
      <c r="BHB842" s="180">
        <f>VLOOKUP(BGY842,$A$879:$F$2700,6,FALSE)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VLOOKUP(B843,$A$879:$F$2700,6,FALSE)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VLOOKUP(K843,$A$879:$F$2700,6,FALSE)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VLOOKUP(T843,$A$879:$F$2700,6,FALSE)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VLOOKUP(AC843,$A$879:$F$2700,6,FALSE)</f>
        <v>14</v>
      </c>
      <c r="AG843" s="179" t="s">
        <v>69</v>
      </c>
      <c r="AH843" s="10">
        <f>AF843*1.1</f>
        <v>15.400000000000002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VLOOKUP(AL843,$A$879:$F$2700,6,FALSE)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VLOOKUP(AU843,$A$879:$F$2700,6,FALSE)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VLOOKUP(BD843,$A$879:$F$2700,6,FALSE)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VLOOKUP(BM843,$A$879:$F$2700,6,FALSE)</f>
        <v>86</v>
      </c>
      <c r="BQ843" s="179" t="s">
        <v>69</v>
      </c>
      <c r="BR843" s="10">
        <f>BP843*1.1</f>
        <v>94.600000000000009</v>
      </c>
      <c r="BS843" s="10"/>
      <c r="BT843" s="233"/>
      <c r="BU843" s="179" t="s">
        <v>104</v>
      </c>
      <c r="BV843" s="360" t="s">
        <v>3103</v>
      </c>
      <c r="BX843" s="180"/>
      <c r="BY843" s="180">
        <f>VLOOKUP(BV843,$A$879:$F$2700,6,FALSE)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VLOOKUP(CE843,$A$879:$F$2700,6,FALSE)</f>
        <v>61</v>
      </c>
      <c r="CI843" s="179" t="s">
        <v>69</v>
      </c>
      <c r="CJ843" s="10">
        <f>CH843*1.1</f>
        <v>67.100000000000009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VLOOKUP(CN843,$A$879:$F$2700,6,FALSE)</f>
        <v>61</v>
      </c>
      <c r="CR843" s="179" t="s">
        <v>69</v>
      </c>
      <c r="CS843" s="10">
        <f>CQ843*1.1</f>
        <v>67.100000000000009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VLOOKUP(CW843,$A$879:$F$2700,6,FALSE)</f>
        <v>69</v>
      </c>
      <c r="DA843" s="179" t="s">
        <v>69</v>
      </c>
      <c r="DB843" s="10">
        <f>CZ843*1.1</f>
        <v>75.900000000000006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VLOOKUP(DF843,$A$879:$F$2700,6,FALSE)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VLOOKUP(DO843,$A$879:$F$2700,6,FALSE)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3440</v>
      </c>
      <c r="DZ843" s="180"/>
      <c r="EA843" s="180">
        <f>VLOOKUP(DX843,$A$879:$F$2700,6,FALSE)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VLOOKUP(EG843,$A$879:$F$2700,6,FALSE)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VLOOKUP(EP843,$A$879:$F$2700,6,FALSE)</f>
        <v>76</v>
      </c>
      <c r="ET843" s="179" t="s">
        <v>69</v>
      </c>
      <c r="EU843" s="10">
        <f>ES843*1.1</f>
        <v>83.600000000000009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VLOOKUP(EY843,$A$879:$F$2700,6,FALSE)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VLOOKUP(FH843,$A$879:$F$2700,6,FALSE)</f>
        <v>76</v>
      </c>
      <c r="FL843" s="179" t="s">
        <v>69</v>
      </c>
      <c r="FM843" s="10">
        <f>FK843*1.1</f>
        <v>83.600000000000009</v>
      </c>
      <c r="FN843" s="10"/>
      <c r="FO843" s="233"/>
      <c r="FP843" s="179" t="s">
        <v>104</v>
      </c>
      <c r="FQ843" s="360" t="s">
        <v>3440</v>
      </c>
      <c r="FS843" s="180"/>
      <c r="FT843" s="180">
        <f>VLOOKUP(FQ843,$A$879:$F$2700,6,FALSE)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VLOOKUP(FZ843,$A$879:$F$2700,6,FALSE)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VLOOKUP(GI843,$A$879:$F$2700,6,FALSE)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VLOOKUP(GR843,$A$879:$F$2700,6,FALSE)</f>
        <v>280</v>
      </c>
      <c r="GV843" s="179" t="s">
        <v>69</v>
      </c>
      <c r="GW843" s="10">
        <f>GU843*1.1</f>
        <v>308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VLOOKUP(HA843,$A$879:$F$2700,6,FALSE)</f>
        <v>77</v>
      </c>
      <c r="HE843" s="179" t="s">
        <v>69</v>
      </c>
      <c r="HF843" s="10">
        <f>HD843*1.1</f>
        <v>84.7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VLOOKUP(HJ843,$A$879:$F$2700,6,FALSE)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3440</v>
      </c>
      <c r="HU843" s="180"/>
      <c r="HV843" s="180">
        <f>VLOOKUP(HS843,$A$879:$F$2700,6,FALSE)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VLOOKUP(IB843,$A$879:$F$2700,6,FALSE)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VLOOKUP(IK843,$A$879:$F$2700,6,FALSE)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VLOOKUP(IT843,$A$879:$F$2700,6,FALSE)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VLOOKUP(JC843,$A$879:$F$2700,6,FALSE)</f>
        <v>69</v>
      </c>
      <c r="JG843" s="179" t="s">
        <v>69</v>
      </c>
      <c r="JH843" s="10">
        <f>JF843*1.1</f>
        <v>75.900000000000006</v>
      </c>
      <c r="JI843" s="10"/>
      <c r="JJ843" s="233"/>
      <c r="JK843" s="179" t="s">
        <v>104</v>
      </c>
      <c r="JL843" s="360" t="s">
        <v>3103</v>
      </c>
      <c r="JN843" s="180"/>
      <c r="JO843" s="180">
        <f>VLOOKUP(JL843,$A$879:$F$2700,6,FALSE)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VLOOKUP(JU843,$A$879:$F$2700,6,FALSE)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VLOOKUP(KD843,$A$879:$F$2700,6,FALSE)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VLOOKUP(KM843,$A$879:$F$2700,6,FALSE)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VLOOKUP(KV843,$A$879:$F$2700,6,FALSE)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VLOOKUP(LE843,$A$879:$F$2700,6,FALSE)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VLOOKUP(LN843,$A$879:$F$2700,6,FALSE)</f>
        <v>14</v>
      </c>
      <c r="LR843" s="179" t="s">
        <v>69</v>
      </c>
      <c r="LS843" s="10">
        <f>LQ843*1.1</f>
        <v>15.400000000000002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VLOOKUP(LW843,$A$879:$F$2700,6,FALSE)</f>
        <v>95</v>
      </c>
      <c r="MA843" s="179" t="s">
        <v>69</v>
      </c>
      <c r="MB843" s="10">
        <f>LZ843*1.1</f>
        <v>104.50000000000001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VLOOKUP(MF843,$A$879:$F$2700,6,FALSE)</f>
        <v>61</v>
      </c>
      <c r="MJ843" s="179" t="s">
        <v>69</v>
      </c>
      <c r="MK843" s="10">
        <f>MI843*1.1</f>
        <v>67.100000000000009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VLOOKUP(MO843,$A$879:$F$2700,6,FALSE)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VLOOKUP(MX843,$A$879:$F$2700,6,FALSE)</f>
        <v>14</v>
      </c>
      <c r="NB843" s="179" t="s">
        <v>69</v>
      </c>
      <c r="NC843" s="10">
        <f>NA843*1.1</f>
        <v>15.400000000000002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VLOOKUP(NG843,$A$879:$F$2700,6,FALSE)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VLOOKUP(NP843,$A$879:$F$2700,6,FALSE)</f>
        <v>186</v>
      </c>
      <c r="NT843" s="179" t="s">
        <v>69</v>
      </c>
      <c r="NU843" s="10">
        <f>NS843*1.1</f>
        <v>204.60000000000002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VLOOKUP(NY843,$A$879:$F$2700,6,FALSE)</f>
        <v>86</v>
      </c>
      <c r="OC843" s="179" t="s">
        <v>69</v>
      </c>
      <c r="OD843" s="10">
        <f>OB843*1.1</f>
        <v>94.600000000000009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VLOOKUP(OH843,$A$879:$F$2700,6,FALSE)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VLOOKUP(OQ843,$A$879:$F$2700,6,FALSE)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VLOOKUP(OZ843,$A$879:$F$2700,6,FALSE)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3440</v>
      </c>
      <c r="PK843" s="180"/>
      <c r="PL843" s="180">
        <f>VLOOKUP(PI843,$A$879:$F$2700,6,FALSE)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VLOOKUP(PR843,$A$879:$F$2700,6,FALSE)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VLOOKUP(QA843,$A$879:$F$2700,6,FALSE)</f>
        <v>280</v>
      </c>
      <c r="QE843" s="179" t="s">
        <v>69</v>
      </c>
      <c r="QF843" s="10">
        <f>QD843*1.1</f>
        <v>308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VLOOKUP(QJ843,$A$879:$F$2700,6,FALSE)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VLOOKUP(QS843,$A$879:$F$2700,6,FALSE)</f>
        <v>92</v>
      </c>
      <c r="QW843" s="179" t="s">
        <v>69</v>
      </c>
      <c r="QX843" s="10">
        <f>QV843*1.1</f>
        <v>101.2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VLOOKUP(RB843,$A$879:$F$2700,6,FALSE)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VLOOKUP(RK843,$A$879:$F$2700,6,FALSE)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VLOOKUP(RT843,$A$879:$F$2700,6,FALSE)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VLOOKUP(SC843,$A$879:$F$2700,6,FALSE)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VLOOKUP(SL843,$A$879:$F$2700,6,FALSE)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VLOOKUP(SU843,$A$879:$F$2700,6,FALSE)</f>
        <v>14</v>
      </c>
      <c r="SY843" s="179" t="s">
        <v>69</v>
      </c>
      <c r="SZ843" s="10">
        <f>SX843*1.1</f>
        <v>15.400000000000002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VLOOKUP(TD843,$A$879:$F$2700,6,FALSE)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VLOOKUP(TM843,$A$879:$F$2700,6,FALSE)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VLOOKUP(TV843,$A$879:$F$2700,6,FALSE)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VLOOKUP(UE843,$A$879:$F$2700,6,FALSE)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VLOOKUP(UN843,$A$879:$F$2700,6,FALSE)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VLOOKUP(UW843,$A$879:$F$2700,6,FALSE)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VLOOKUP(VF843,$A$879:$F$2700,6,FALSE)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VLOOKUP(VO843,$A$879:$F$2700,6,FALSE)</f>
        <v>153</v>
      </c>
      <c r="VS843" s="179" t="s">
        <v>69</v>
      </c>
      <c r="VT843" s="10">
        <f>VR843*1.1</f>
        <v>168.3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VLOOKUP(VX843,$A$879:$F$2700,6,FALSE)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VLOOKUP(WG843,$A$879:$F$2700,6,FALSE)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VLOOKUP(WP843,$A$879:$F$2700,6,FALSE)</f>
        <v>186</v>
      </c>
      <c r="WT843" s="179" t="s">
        <v>69</v>
      </c>
      <c r="WU843" s="10">
        <f>WS843*1.1</f>
        <v>204.60000000000002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VLOOKUP(WY843,$A$879:$F$2700,6,FALSE)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VLOOKUP(XH843,$A$879:$F$2700,6,FALSE)</f>
        <v>77</v>
      </c>
      <c r="XL843" s="179" t="s">
        <v>69</v>
      </c>
      <c r="XM843" s="10">
        <f>XK843*1.1</f>
        <v>84.7</v>
      </c>
      <c r="XO843" s="239"/>
      <c r="XP843" s="179" t="s">
        <v>104</v>
      </c>
      <c r="XQ843" s="360" t="s">
        <v>1993</v>
      </c>
      <c r="XS843" s="180"/>
      <c r="XT843" s="180">
        <f>VLOOKUP(XQ843,$A$879:$F$2700,6,FALSE)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VLOOKUP(XZ843,$A$879:$F$2700,6,FALSE)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VLOOKUP(YI843,$A$879:$F$2700,6,FALSE)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VLOOKUP(YR843,$A$879:$F$2700,6,FALSE)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VLOOKUP(ZA843,$A$879:$F$2700,6,FALSE)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VLOOKUP(ZJ843,$A$879:$F$2700,6,FALSE)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VLOOKUP(ZS843,$A$879:$F$2700,6,FALSE)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VLOOKUP(AAB843,$A$879:$F$2700,6,FALSE)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VLOOKUP(AAK843,$A$879:$F$2700,6,FALSE)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VLOOKUP(AAT843,$A$879:$F$2700,6,FALSE)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VLOOKUP(ABC843,$A$879:$F$2700,6,FALSE)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VLOOKUP(ABL843,$A$879:$F$2700,6,FALSE)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VLOOKUP(ABU843,$A$879:$F$2700,6,FALSE)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VLOOKUP(ACD843,$A$879:$F$2700,6,FALSE)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VLOOKUP(ACM843,$A$879:$F$2700,6,FALSE)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VLOOKUP(ACV843,$A$879:$F$2700,6,FALSE)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VLOOKUP(ADE843,$A$879:$F$2700,6,FALSE)</f>
        <v>2</v>
      </c>
      <c r="ADI843" s="179" t="s">
        <v>69</v>
      </c>
      <c r="ADJ843" s="10">
        <f>ADH843*1.1</f>
        <v>2.2000000000000002</v>
      </c>
      <c r="ADL843" s="239"/>
      <c r="ADM843" s="179" t="s">
        <v>104</v>
      </c>
      <c r="ADN843" s="75" t="s">
        <v>183</v>
      </c>
      <c r="ADP843" s="180"/>
      <c r="ADQ843" s="180" t="e">
        <f>VLOOKUP(ADN843,$A$879:$F$2700,6,FALSE)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VLOOKUP(ADW843,$A$879:$F$2700,6,FALSE)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VLOOKUP(AEF843,$A$879:$F$2700,6,FALSE)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VLOOKUP(AEO843,$A$879:$F$2700,6,FALSE)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VLOOKUP(AEX843,$A$879:$F$2700,6,FALSE)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VLOOKUP(AFG843,$A$879:$F$2700,6,FALSE)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VLOOKUP(AFP843,$A$879:$F$2700,6,FALSE)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VLOOKUP(AFY843,$A$879:$F$2700,6,FALSE)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VLOOKUP(AGH843,$A$879:$F$2700,6,FALSE)</f>
        <v>14</v>
      </c>
      <c r="AGL843" s="179" t="s">
        <v>69</v>
      </c>
      <c r="AGM843" s="10">
        <f>AGK843*1.1</f>
        <v>15.400000000000002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VLOOKUP(AGQ843,$A$879:$F$2700,6,FALSE)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VLOOKUP(AGZ843,$A$879:$F$2700,6,FALSE)</f>
        <v>77</v>
      </c>
      <c r="AHD843" s="179" t="s">
        <v>69</v>
      </c>
      <c r="AHE843" s="10">
        <f>AHC843*1.1</f>
        <v>84.7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VLOOKUP(AHI843,$A$879:$F$2700,6,FALSE)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VLOOKUP(AHR843,$A$879:$F$2700,6,FALSE)</f>
        <v>69</v>
      </c>
      <c r="AHV843" s="179" t="s">
        <v>69</v>
      </c>
      <c r="AHW843" s="10">
        <f>AHU843*1.1</f>
        <v>75.900000000000006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VLOOKUP(AIA843,$A$879:$F$2700,6,FALSE)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VLOOKUP(AIJ843,$A$879:$F$2700,6,FALSE)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VLOOKUP(AIS843,$A$879:$F$2700,6,FALSE)</f>
        <v>14</v>
      </c>
      <c r="AIW843" s="179" t="s">
        <v>69</v>
      </c>
      <c r="AIX843" s="10">
        <f>AIV843*1.1</f>
        <v>15.400000000000002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VLOOKUP(AJB843,$A$879:$F$2700,6,FALSE)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VLOOKUP(AJK843,$A$879:$F$2700,6,FALSE)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VLOOKUP(AJT843,$A$879:$F$2700,6,FALSE)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VLOOKUP(AKC843,$A$879:$F$2700,6,FALSE)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VLOOKUP(AKL843,$A$879:$F$2700,6,FALSE)</f>
        <v>77</v>
      </c>
      <c r="AKP843" s="179" t="s">
        <v>69</v>
      </c>
      <c r="AKQ843" s="10">
        <f>AKO843*1.1</f>
        <v>84.7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VLOOKUP(AKU843,$A$879:$F$2700,6,FALSE)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VLOOKUP(ALD843,$A$879:$F$2700,6,FALSE)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VLOOKUP(ALM843,$A$879:$F$2700,6,FALSE)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VLOOKUP(ALV843,$A$879:$F$2700,6,FALSE)</f>
        <v>61</v>
      </c>
      <c r="ALZ843" s="179" t="s">
        <v>69</v>
      </c>
      <c r="AMA843" s="10">
        <f>ALY843*1.1</f>
        <v>67.100000000000009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VLOOKUP(AME843,$A$879:$F$2700,6,FALSE)</f>
        <v>76</v>
      </c>
      <c r="AMI843" s="179" t="s">
        <v>69</v>
      </c>
      <c r="AMJ843" s="10">
        <f>AMH843*1.1</f>
        <v>83.600000000000009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VLOOKUP(AMN843,$A$879:$F$2700,6,FALSE)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VLOOKUP(AMW843,$A$879:$F$2700,6,FALSE)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VLOOKUP(ANF843,$A$879:$F$2700,6,FALSE)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VLOOKUP(ANO843,$A$879:$F$2700,6,FALSE)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VLOOKUP(ANX843,$A$879:$F$2700,6,FALSE)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VLOOKUP(AOG843,$A$879:$F$2700,6,FALSE)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VLOOKUP(AOP843,$A$879:$F$2700,6,FALSE)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VLOOKUP(AOY843,$A$879:$F$2700,6,FALSE)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VLOOKUP(APH843,$A$879:$F$2700,6,FALSE)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VLOOKUP(APQ843,$A$879:$F$2700,6,FALSE)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VLOOKUP(APZ843,$A$879:$F$2700,6,FALSE)</f>
        <v>14</v>
      </c>
      <c r="AQD843" s="179" t="s">
        <v>69</v>
      </c>
      <c r="AQE843" s="10">
        <f>AQC843*1.1</f>
        <v>15.400000000000002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VLOOKUP(AQI843,$A$879:$F$2700,6,FALSE)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VLOOKUP(AQR843,$A$879:$F$2700,6,FALSE)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VLOOKUP(ARA843,$A$879:$F$2700,6,FALSE)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VLOOKUP(ARJ843,$A$879:$F$2700,6,FALSE)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VLOOKUP(ARS843,$A$879:$F$2700,6,FALSE)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VLOOKUP(ASB843,$A$879:$F$2700,6,FALSE)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VLOOKUP(ASK843,$A$879:$F$2700,6,FALSE)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VLOOKUP(AST843,$A$879:$F$2700,6,FALSE)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VLOOKUP(ATC843,$A$879:$F$2700,6,FALSE)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VLOOKUP(ATL843,$A$879:$F$2700,6,FALSE)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VLOOKUP(ATU843,$A$879:$F$2700,6,FALSE)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VLOOKUP(AUD843,$A$879:$F$2700,6,FALSE)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VLOOKUP(AUM843,$A$879:$F$2700,6,FALSE)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VLOOKUP(AUV843,$A$879:$F$2700,6,FALSE)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VLOOKUP(AVE843,$A$879:$F$2700,6,FALSE)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VLOOKUP(AVN843,$A$879:$F$2700,6,FALSE)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VLOOKUP(AVW843,$A$879:$F$2700,6,FALSE)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VLOOKUP(AWF843,$A$879:$F$2700,6,FALSE)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VLOOKUP(AWO843,$A$879:$F$2700,6,FALSE)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VLOOKUP(AWX843,$A$879:$F$2700,6,FALSE)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VLOOKUP(AXG843,$A$879:$F$2700,6,FALSE)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VLOOKUP(AXP843,$A$879:$F$2700,6,FALSE)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3103</v>
      </c>
      <c r="AYA843" s="180"/>
      <c r="AYB843" s="180">
        <f>VLOOKUP(AXY843,$A$879:$F$2700,6,FALSE)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VLOOKUP(AYH843,$A$879:$F$2700,6,FALSE)</f>
        <v>280</v>
      </c>
      <c r="AYL843" s="179" t="s">
        <v>69</v>
      </c>
      <c r="AYM843" s="10">
        <f>AYK843*1.1</f>
        <v>308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VLOOKUP(AYQ843,$A$879:$F$2700,6,FALSE)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VLOOKUP(AYZ843,$A$879:$F$2700,6,FALSE)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VLOOKUP(AZI843,$A$879:$F$2700,6,FALSE)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VLOOKUP(AZR843,$A$879:$F$2700,6,FALSE)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VLOOKUP(BAA843,$A$879:$F$2700,6,FALSE)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VLOOKUP(BAJ843,$A$879:$F$2700,6,FALSE)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VLOOKUP(BAS843,$A$879:$F$2700,6,FALSE)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VLOOKUP(BBB843,$A$879:$F$2700,6,FALSE)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VLOOKUP(BBK843,$A$879:$F$2700,6,FALSE)</f>
        <v>61</v>
      </c>
      <c r="BBO843" s="179" t="s">
        <v>69</v>
      </c>
      <c r="BBP843" s="10">
        <f>BBN843*1.1</f>
        <v>67.100000000000009</v>
      </c>
      <c r="BBQ843" s="10"/>
      <c r="BBR843" s="239"/>
      <c r="BBS843" s="179" t="s">
        <v>104</v>
      </c>
      <c r="BBT843" s="366" t="s">
        <v>3440</v>
      </c>
      <c r="BBV843" s="180"/>
      <c r="BBW843" s="180">
        <f>VLOOKUP(BBT843,$A$879:$F$2700,6,FALSE)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VLOOKUP(BCC843,$A$879:$F$2700,6,FALSE)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VLOOKUP(BCL843,$A$879:$F$2700,6,FALSE)</f>
        <v>69</v>
      </c>
      <c r="BCP843" s="179" t="s">
        <v>69</v>
      </c>
      <c r="BCQ843" s="10">
        <f>BCO843*1.1</f>
        <v>75.900000000000006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VLOOKUP(BCU843,$A$879:$F$2700,6,FALSE)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VLOOKUP(BDD843,$A$879:$F$2700,6,FALSE)</f>
        <v>69</v>
      </c>
      <c r="BDH843" s="179" t="s">
        <v>69</v>
      </c>
      <c r="BDI843" s="10">
        <f>BDG843*1.1</f>
        <v>75.900000000000006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VLOOKUP(BDM843,$A$879:$F$2700,6,FALSE)</f>
        <v>69</v>
      </c>
      <c r="BDQ843" s="179" t="s">
        <v>69</v>
      </c>
      <c r="BDR843" s="10">
        <f>BDP843*1.1</f>
        <v>75.900000000000006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VLOOKUP(BDV843,$A$879:$F$2700,6,FALSE)</f>
        <v>153</v>
      </c>
      <c r="BDZ843" s="179" t="s">
        <v>69</v>
      </c>
      <c r="BEA843" s="10">
        <f>BDY843*1.1</f>
        <v>168.3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VLOOKUP(BEE843,$A$879:$F$2700,6,FALSE)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VLOOKUP(BEN843,$A$879:$F$2700,6,FALSE)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VLOOKUP(BEW843,$A$879:$F$2700,6,FALSE)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VLOOKUP(BFF843,$A$879:$F$2700,6,FALSE)</f>
        <v>153</v>
      </c>
      <c r="BFJ843" s="179" t="s">
        <v>69</v>
      </c>
      <c r="BFK843" s="10">
        <f>BFI843*1.1</f>
        <v>168.3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VLOOKUP(BFO843,$A$879:$F$2700,6,FALSE)</f>
        <v>186</v>
      </c>
      <c r="BFS843" s="179" t="s">
        <v>69</v>
      </c>
      <c r="BFT843" s="10">
        <f>BFR843*1.1</f>
        <v>204.60000000000002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VLOOKUP(BFX843,$A$879:$F$2700,6,FALSE)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VLOOKUP(BGG843,$A$879:$F$2700,6,FALSE)</f>
        <v>114</v>
      </c>
      <c r="BGK843" s="179" t="s">
        <v>69</v>
      </c>
      <c r="BGL843" s="10">
        <f>BGJ843*1.1</f>
        <v>125.4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VLOOKUP(BGP843,$A$879:$F$2700,6,FALSE)</f>
        <v>186</v>
      </c>
      <c r="BGT843" s="179" t="s">
        <v>69</v>
      </c>
      <c r="BGU843" s="10">
        <f>BGS843*1.1</f>
        <v>204.60000000000002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VLOOKUP(BGY843,$A$879:$F$2700,6,FALSE)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6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6"/>
      <c r="V844" s="179"/>
      <c r="W844" s="179"/>
      <c r="X844" s="179"/>
      <c r="Y844" s="10"/>
      <c r="Z844" s="10">
        <f>SUM(Y839:Y843)</f>
        <v>617.79999999999995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726.4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741.7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840.4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582.70000000000005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580.6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736.1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674.2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482.80000000000007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435.6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531.80000000000007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567.69999999999993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506.7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633.5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746.4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564.09999999999991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474.7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509.99999999999994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959.30000000000007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856.9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501.29999999999995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734.3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1081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637.4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962.9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689.80000000000007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808.49999999999989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754.80000000000007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832.4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753.5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619.20000000000005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713.4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424.79999999999995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596.4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719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900.9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474.5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813.3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445.6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408.4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843.5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537.90000000000009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640.30000000000007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678.59999999999991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242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500.6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466.59999999999997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719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384.2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582.59999999999991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717.8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921.8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647.89999999999986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607.90000000000009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510.79999999999995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878.3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866.30000000000007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919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719.80000000000007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172.6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359.4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707.2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499.7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612.19999999999993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544.19999999999993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639.20000000000005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318.7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663.1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783.8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479.4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622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557.4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666.59999999999991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608.09999999999991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1060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501.8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377.1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590.9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834.80000000000007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662.80000000000007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616.1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746.09999999999991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793.7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909.4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545.70000000000005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762.09999999999991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442.90000000000003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631.5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539.59999999999991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206.10000000000002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582.1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701.6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677.90000000000009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503.8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761.3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696.90000000000009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737.00000000000011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610.90000000000009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496.7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775.59999999999991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656.80000000000007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418.7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776.69999999999993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643.40000000000009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777.7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541.4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798.5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557.20000000000005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956.8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834.69999999999993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867.3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693.6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608.5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517.90000000000009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328.6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579.19999999999993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623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533.1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304.8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528.4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410.1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589.30000000000007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VLOOKUP(B845,$A$879:$F$2700,6,FALSE)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VLOOKUP(K845,$A$879:$F$2700,6,FALSE)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VLOOKUP(T845,$A$879:$F$2700,6,FALSE)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VLOOKUP(AC845,$A$879:$F$2700,6,FALSE)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VLOOKUP(AL845,$A$879:$F$2700,6,FALSE)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VLOOKUP(AU845,$A$879:$F$2700,6,FALSE)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3324</v>
      </c>
      <c r="BF845" s="248">
        <f>IF(BE845="Kopman",1.9,1)</f>
        <v>1</v>
      </c>
      <c r="BG845" s="180">
        <f>VLOOKUP(BD845,$A$879:$F$2700,6,FALSE)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VLOOKUP(BM845,$A$879:$F$2700,6,FALSE)</f>
        <v>164</v>
      </c>
      <c r="BQ845" s="179" t="s">
        <v>61</v>
      </c>
      <c r="BR845" s="10">
        <f>BP845*1.5*BO845</f>
        <v>246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VLOOKUP(BV845,$A$879:$F$2700,6,FALSE)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VLOOKUP(CE845,$A$879:$F$2700,6,FALSE)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60" t="s">
        <v>3324</v>
      </c>
      <c r="CP845" s="248">
        <f>IF(CO845="Kopman",1.9,1)</f>
        <v>1</v>
      </c>
      <c r="CQ845" s="180">
        <f>VLOOKUP(CN845,$A$879:$F$2700,6,FALSE)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VLOOKUP(CW845,$A$879:$F$2700,6,FALSE)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VLOOKUP(DF845,$A$879:$F$2700,6,FALSE)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VLOOKUP(DO845,$A$879:$F$2700,6,FALSE)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VLOOKUP(DX845,$A$879:$F$2700,6,FALSE)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VLOOKUP(EG845,$A$879:$F$2700,6,FALSE)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VLOOKUP(EP845,$A$879:$F$2700,6,FALSE)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VLOOKUP(EY845,$A$879:$F$2700,6,FALSE)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VLOOKUP(FH845,$A$879:$F$2700,6,FALSE)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VLOOKUP(FQ845,$A$879:$F$2700,6,FALSE)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VLOOKUP(FZ845,$A$879:$F$2700,6,FALSE)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VLOOKUP(GI845,$A$879:$F$2700,6,FALSE)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VLOOKUP(GR845,$A$879:$F$2700,6,FALSE)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VLOOKUP(HA845,$A$879:$F$2700,6,FALSE)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VLOOKUP(HJ845,$A$879:$F$2700,6,FALSE)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3324</v>
      </c>
      <c r="HU845" s="248">
        <f>IF(HT845="Kopman",1.9,1)</f>
        <v>1</v>
      </c>
      <c r="HV845" s="180">
        <f>VLOOKUP(HS845,$A$879:$F$2700,6,FALSE)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VLOOKUP(IB845,$A$879:$F$2700,6,FALSE)</f>
        <v>97</v>
      </c>
      <c r="IF845" s="179" t="s">
        <v>61</v>
      </c>
      <c r="IG845" s="10">
        <f>IE845*1.5*ID845</f>
        <v>145.5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VLOOKUP(IK845,$A$879:$F$2700,6,FALSE)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VLOOKUP(IT845,$A$879:$F$2700,6,FALSE)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VLOOKUP(JC845,$A$879:$F$2700,6,FALSE)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3324</v>
      </c>
      <c r="JN845" s="248">
        <f>IF(JM845="Kopman",1.9,1)</f>
        <v>1</v>
      </c>
      <c r="JO845" s="180">
        <f>VLOOKUP(JL845,$A$879:$F$2700,6,FALSE)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VLOOKUP(JU845,$A$879:$F$2700,6,FALSE)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VLOOKUP(KD845,$A$879:$F$2700,6,FALSE)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VLOOKUP(KM845,$A$879:$F$2700,6,FALSE)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60" t="s">
        <v>3324</v>
      </c>
      <c r="KX845" s="248">
        <f>IF(KW845="Kopman",1.9,1)</f>
        <v>1</v>
      </c>
      <c r="KY845" s="180">
        <f>VLOOKUP(KV845,$A$879:$F$2700,6,FALSE)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VLOOKUP(LE845,$A$879:$F$2700,6,FALSE)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VLOOKUP(LN845,$A$879:$F$2700,6,FALSE)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VLOOKUP(LW845,$A$879:$F$2700,6,FALSE)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3324</v>
      </c>
      <c r="MH845" s="248">
        <f>IF(MG845="Kopman",1.9,1)</f>
        <v>1</v>
      </c>
      <c r="MI845" s="180">
        <f>VLOOKUP(MF845,$A$879:$F$2700,6,FALSE)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VLOOKUP(MO845,$A$879:$F$2700,6,FALSE)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VLOOKUP(MX845,$A$879:$F$2700,6,FALSE)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VLOOKUP(NG845,$A$879:$F$2700,6,FALSE)</f>
        <v>47</v>
      </c>
      <c r="NK845" s="179" t="s">
        <v>61</v>
      </c>
      <c r="NL845" s="10">
        <f>NJ845*1.5*NI845</f>
        <v>70.5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VLOOKUP(NP845,$A$879:$F$2700,6,FALSE)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VLOOKUP(NY845,$A$879:$F$2700,6,FALSE)</f>
        <v>47</v>
      </c>
      <c r="OC845" s="179" t="s">
        <v>61</v>
      </c>
      <c r="OD845" s="10">
        <f>OB845*1.5*OA845</f>
        <v>70.5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VLOOKUP(OH845,$A$879:$F$2700,6,FALSE)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VLOOKUP(OQ845,$A$879:$F$2700,6,FALSE)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VLOOKUP(OZ845,$A$879:$F$2700,6,FALSE)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VLOOKUP(PI845,$A$879:$F$2700,6,FALSE)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VLOOKUP(PR845,$A$879:$F$2700,6,FALSE)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VLOOKUP(QA845,$A$879:$F$2700,6,FALSE)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VLOOKUP(QJ845,$A$879:$F$2700,6,FALSE)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VLOOKUP(QS845,$A$879:$F$2700,6,FALSE)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2985</v>
      </c>
      <c r="RD845" s="248">
        <f>IF(RC845="Kopman",1.9,1)</f>
        <v>1</v>
      </c>
      <c r="RE845" s="180">
        <f>VLOOKUP(RB845,$A$879:$F$2700,6,FALSE)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3128</v>
      </c>
      <c r="RM845" s="248">
        <f>IF(RL845="Kopman",1.9,1)</f>
        <v>1</v>
      </c>
      <c r="RN845" s="180">
        <f>VLOOKUP(RK845,$A$879:$F$2700,6,FALSE)</f>
        <v>7</v>
      </c>
      <c r="RO845" s="179" t="s">
        <v>61</v>
      </c>
      <c r="RP845" s="10">
        <f>RN845*1.5*RM845</f>
        <v>10.5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VLOOKUP(RT845,$A$879:$F$2700,6,FALSE)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VLOOKUP(SC845,$A$879:$F$2700,6,FALSE)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VLOOKUP(SL845,$A$879:$F$2700,6,FALSE)</f>
        <v>97</v>
      </c>
      <c r="SP845" s="179" t="s">
        <v>61</v>
      </c>
      <c r="SQ845" s="10">
        <f>SO845*1.5*SN845</f>
        <v>145.5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VLOOKUP(SU845,$A$879:$F$2700,6,FALSE)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VLOOKUP(TD845,$A$879:$F$2700,6,FALSE)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VLOOKUP(TM845,$A$879:$F$2700,6,FALSE)</f>
        <v>33</v>
      </c>
      <c r="TQ845" s="179" t="s">
        <v>61</v>
      </c>
      <c r="TR845" s="10">
        <f>TP845*1.5*TO845</f>
        <v>94.05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VLOOKUP(TV845,$A$879:$F$2700,6,FALSE)</f>
        <v>47</v>
      </c>
      <c r="TZ845" s="179" t="s">
        <v>61</v>
      </c>
      <c r="UA845" s="10">
        <f>TY845*1.5*TX845</f>
        <v>70.5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VLOOKUP(UE845,$A$879:$F$2700,6,FALSE)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VLOOKUP(UN845,$A$879:$F$2700,6,FALSE)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VLOOKUP(UW845,$A$879:$F$2700,6,FALSE)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VLOOKUP(VF845,$A$879:$F$2700,6,FALSE)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3324</v>
      </c>
      <c r="VQ845" s="248">
        <f>IF(VP845="Kopman",1.9,1)</f>
        <v>1</v>
      </c>
      <c r="VR845" s="180">
        <f>VLOOKUP(VO845,$A$879:$F$2700,6,FALSE)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VLOOKUP(VX845,$A$879:$F$2700,6,FALSE)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VLOOKUP(WG845,$A$879:$F$2700,6,FALSE)</f>
        <v>47</v>
      </c>
      <c r="WK845" s="179" t="s">
        <v>61</v>
      </c>
      <c r="WL845" s="10">
        <f>WJ845*1.5*WI845</f>
        <v>70.5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VLOOKUP(WP845,$A$879:$F$2700,6,FALSE)</f>
        <v>47</v>
      </c>
      <c r="WT845" s="179" t="s">
        <v>61</v>
      </c>
      <c r="WU845" s="10">
        <f>WS845*1.5*WR845</f>
        <v>70.5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VLOOKUP(WY845,$A$879:$F$2700,6,FALSE)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70" t="s">
        <v>3324</v>
      </c>
      <c r="XJ845" s="248">
        <f>IF(XI845="Kopman",1.9,1)</f>
        <v>1</v>
      </c>
      <c r="XK845" s="180">
        <f>VLOOKUP(XH845,$A$879:$F$2700,6,FALSE)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VLOOKUP(XQ845,$A$879:$F$2700,6,FALSE)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VLOOKUP(XZ845,$A$879:$F$2700,6,FALSE)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VLOOKUP(YI845,$A$879:$F$2700,6,FALSE)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VLOOKUP(YR845,$A$879:$F$2700,6,FALSE)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VLOOKUP(ZA845,$A$879:$F$2700,6,FALSE)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VLOOKUP(ZJ845,$A$879:$F$2700,6,FALSE)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VLOOKUP(ZS845,$A$879:$F$2700,6,FALSE)</f>
        <v>111</v>
      </c>
      <c r="ZW845" s="179" t="s">
        <v>61</v>
      </c>
      <c r="ZX845" s="10">
        <f>ZV845*1.5*ZU845</f>
        <v>166.5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VLOOKUP(AAB845,$A$879:$F$2700,6,FALSE)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VLOOKUP(AAK845,$A$879:$F$2700,6,FALSE)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VLOOKUP(AAT845,$A$879:$F$2700,6,FALSE)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VLOOKUP(ABC845,$A$879:$F$2700,6,FALSE)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VLOOKUP(ABL845,$A$879:$F$2700,6,FALSE)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VLOOKUP(ABU845,$A$879:$F$2700,6,FALSE)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VLOOKUP(ACD845,$A$879:$F$2700,6,FALSE)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VLOOKUP(ACM845,$A$879:$F$2700,6,FALSE)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VLOOKUP(ACV845,$A$879:$F$2700,6,FALSE)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VLOOKUP(ADE845,$A$879:$F$2700,6,FALSE)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VLOOKUP(ADN845,$A$879:$F$2700,6,FALSE)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VLOOKUP(ADW845,$A$879:$F$2700,6,FALSE)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VLOOKUP(AEF845,$A$879:$F$2700,6,FALSE)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VLOOKUP(AEO845,$A$879:$F$2700,6,FALSE)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VLOOKUP(AEX845,$A$879:$F$2700,6,FALSE)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VLOOKUP(AFG845,$A$879:$F$2700,6,FALSE)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VLOOKUP(AFP845,$A$879:$F$2700,6,FALSE)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VLOOKUP(AFY845,$A$879:$F$2700,6,FALSE)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VLOOKUP(AGH845,$A$879:$F$2700,6,FALSE)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VLOOKUP(AGQ845,$A$879:$F$2700,6,FALSE)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VLOOKUP(AGZ845,$A$879:$F$2700,6,FALSE)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VLOOKUP(AHI845,$A$879:$F$2700,6,FALSE)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VLOOKUP(AHR845,$A$879:$F$2700,6,FALSE)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VLOOKUP(AIA845,$A$879:$F$2700,6,FALSE)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2985</v>
      </c>
      <c r="AIL845" s="248">
        <f>IF(AIK845="Kopman",1.9,1)</f>
        <v>1</v>
      </c>
      <c r="AIM845" s="180">
        <f>VLOOKUP(AIJ845,$A$879:$F$2700,6,FALSE)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VLOOKUP(AIS845,$A$879:$F$2700,6,FALSE)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VLOOKUP(AJB845,$A$879:$F$2700,6,FALSE)</f>
        <v>121</v>
      </c>
      <c r="AJF845" s="179" t="s">
        <v>61</v>
      </c>
      <c r="AJG845" s="10">
        <f>AJE845*1.5*AJD845</f>
        <v>181.5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VLOOKUP(AJK845,$A$879:$F$2700,6,FALSE)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VLOOKUP(AJT845,$A$879:$F$2700,6,FALSE)</f>
        <v>54</v>
      </c>
      <c r="AJX845" s="179" t="s">
        <v>61</v>
      </c>
      <c r="AJY845" s="10">
        <f>AJW845*1.5*AJV845</f>
        <v>81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VLOOKUP(AKC845,$A$879:$F$2700,6,FALSE)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VLOOKUP(AKL845,$A$879:$F$2700,6,FALSE)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VLOOKUP(AKU845,$A$879:$F$2700,6,FALSE)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VLOOKUP(ALD845,$A$879:$F$2700,6,FALSE)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VLOOKUP(ALM845,$A$879:$F$2700,6,FALSE)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VLOOKUP(ALV845,$A$879:$F$2700,6,FALSE)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VLOOKUP(AME845,$A$879:$F$2700,6,FALSE)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3324</v>
      </c>
      <c r="AMP845" s="248">
        <f>IF(AMO845="Kopman",1.9,1)</f>
        <v>1</v>
      </c>
      <c r="AMQ845" s="180">
        <f>VLOOKUP(AMN845,$A$879:$F$2700,6,FALSE)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VLOOKUP(AMW845,$A$879:$F$2700,6,FALSE)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VLOOKUP(ANF845,$A$879:$F$2700,6,FALSE)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VLOOKUP(ANO845,$A$879:$F$2700,6,FALSE)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VLOOKUP(ANX845,$A$879:$F$2700,6,FALSE)</f>
        <v>97</v>
      </c>
      <c r="AOB845" s="179" t="s">
        <v>61</v>
      </c>
      <c r="AOC845" s="10">
        <f>AOA845*1.5*ANZ845</f>
        <v>145.5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VLOOKUP(AOG845,$A$879:$F$2700,6,FALSE)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VLOOKUP(AOP845,$A$879:$F$2700,6,FALSE)</f>
        <v>96</v>
      </c>
      <c r="AOT845" s="179" t="s">
        <v>61</v>
      </c>
      <c r="AOU845" s="10">
        <f>AOS845*1.5*AOR845</f>
        <v>144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VLOOKUP(AOY845,$A$879:$F$2700,6,FALSE)</f>
        <v>164</v>
      </c>
      <c r="APC845" s="179" t="s">
        <v>61</v>
      </c>
      <c r="APD845" s="10">
        <f>APB845*1.5*APA845</f>
        <v>246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VLOOKUP(APH845,$A$879:$F$2700,6,FALSE)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VLOOKUP(APQ845,$A$879:$F$2700,6,FALSE)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VLOOKUP(APZ845,$A$879:$F$2700,6,FALSE)</f>
        <v>97</v>
      </c>
      <c r="AQD845" s="179" t="s">
        <v>61</v>
      </c>
      <c r="AQE845" s="10">
        <f>AQC845*1.5*AQB845</f>
        <v>145.5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VLOOKUP(AQI845,$A$879:$F$2700,6,FALSE)</f>
        <v>97</v>
      </c>
      <c r="AQM845" s="179" t="s">
        <v>61</v>
      </c>
      <c r="AQN845" s="10">
        <f>AQL845*1.5*AQK845</f>
        <v>145.5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VLOOKUP(AQR845,$A$879:$F$2700,6,FALSE)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VLOOKUP(ARA845,$A$879:$F$2700,6,FALSE)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VLOOKUP(ARJ845,$A$879:$F$2700,6,FALSE)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VLOOKUP(ARS845,$A$879:$F$2700,6,FALSE)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VLOOKUP(ASB845,$A$879:$F$2700,6,FALSE)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VLOOKUP(ASK845,$A$879:$F$2700,6,FALSE)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3324</v>
      </c>
      <c r="ASV845" s="248">
        <f>IF(ASU845="Kopman",1.9,1)</f>
        <v>1</v>
      </c>
      <c r="ASW845" s="180">
        <f>VLOOKUP(AST845,$A$879:$F$2700,6,FALSE)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VLOOKUP(ATC845,$A$879:$F$2700,6,FALSE)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VLOOKUP(ATL845,$A$879:$F$2700,6,FALSE)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VLOOKUP(ATU845,$A$879:$F$2700,6,FALSE)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VLOOKUP(AUD845,$A$879:$F$2700,6,FALSE)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VLOOKUP(AUM845,$A$879:$F$2700,6,FALSE)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VLOOKUP(AUV845,$A$879:$F$2700,6,FALSE)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VLOOKUP(AVE845,$A$879:$F$2700,6,FALSE)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VLOOKUP(AVN845,$A$879:$F$2700,6,FALSE)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VLOOKUP(AVW845,$A$879:$F$2700,6,FALSE)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VLOOKUP(AWF845,$A$879:$F$2700,6,FALSE)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VLOOKUP(AWO845,$A$879:$F$2700,6,FALSE)</f>
        <v>164</v>
      </c>
      <c r="AWS845" s="179" t="s">
        <v>61</v>
      </c>
      <c r="AWT845" s="10">
        <f>AWR845*1.5*AWQ845</f>
        <v>246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VLOOKUP(AWX845,$A$879:$F$2700,6,FALSE)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VLOOKUP(AXG845,$A$879:$F$2700,6,FALSE)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VLOOKUP(AXP845,$A$879:$F$2700,6,FALSE)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VLOOKUP(AXY845,$A$879:$F$2700,6,FALSE)</f>
        <v>111</v>
      </c>
      <c r="AYC845" s="179" t="s">
        <v>61</v>
      </c>
      <c r="AYD845" s="10">
        <f>AYB845*1.5*AYA845</f>
        <v>166.5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VLOOKUP(AYH845,$A$879:$F$2700,6,FALSE)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VLOOKUP(AYQ845,$A$879:$F$2700,6,FALSE)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VLOOKUP(AYZ845,$A$879:$F$2700,6,FALSE)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VLOOKUP(AZI845,$A$879:$F$2700,6,FALSE)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VLOOKUP(AZR845,$A$879:$F$2700,6,FALSE)</f>
        <v>47</v>
      </c>
      <c r="AZV845" s="179" t="s">
        <v>61</v>
      </c>
      <c r="AZW845" s="10">
        <f>AZU845*1.5*AZT845</f>
        <v>70.5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VLOOKUP(BAA845,$A$879:$F$2700,6,FALSE)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VLOOKUP(BAJ845,$A$879:$F$2700,6,FALSE)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VLOOKUP(BAS845,$A$879:$F$2700,6,FALSE)</f>
        <v>97</v>
      </c>
      <c r="BAW845" s="179" t="s">
        <v>61</v>
      </c>
      <c r="BAX845" s="10">
        <f>BAV845*1.5*BAU845</f>
        <v>145.5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VLOOKUP(BBB845,$A$879:$F$2700,6,FALSE)</f>
        <v>97</v>
      </c>
      <c r="BBF845" s="179" t="s">
        <v>61</v>
      </c>
      <c r="BBG845" s="10">
        <f>BBE845*1.5*BBD845</f>
        <v>145.5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VLOOKUP(BBK845,$A$879:$F$2700,6,FALSE)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VLOOKUP(BBT845,$A$879:$F$2700,6,FALSE)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VLOOKUP(BCC845,$A$879:$F$2700,6,FALSE)</f>
        <v>121</v>
      </c>
      <c r="BCG845" s="179" t="s">
        <v>61</v>
      </c>
      <c r="BCH845" s="10">
        <f>BCF845*1.5*BCE845</f>
        <v>181.5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VLOOKUP(BCL845,$A$879:$F$2700,6,FALSE)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2985</v>
      </c>
      <c r="BCW845" s="248">
        <f>IF(BCV845="Kopman",1.9,1)</f>
        <v>1</v>
      </c>
      <c r="BCX845" s="180">
        <f>VLOOKUP(BCU845,$A$879:$F$2700,6,FALSE)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VLOOKUP(BDD845,$A$879:$F$2700,6,FALSE)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VLOOKUP(BDM845,$A$879:$F$2700,6,FALSE)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VLOOKUP(BDV845,$A$879:$F$2700,6,FALSE)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VLOOKUP(BEE845,$A$879:$F$2700,6,FALSE)</f>
        <v>47</v>
      </c>
      <c r="BEI845" s="179" t="s">
        <v>61</v>
      </c>
      <c r="BEJ845" s="10">
        <f>BEH845*1.5*BEG845</f>
        <v>70.5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VLOOKUP(BEN845,$A$879:$F$2700,6,FALSE)</f>
        <v>121</v>
      </c>
      <c r="BER845" s="179" t="s">
        <v>61</v>
      </c>
      <c r="BES845" s="10">
        <f>BEQ845*1.5*BEP845</f>
        <v>181.5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VLOOKUP(BEW845,$A$879:$F$2700,6,FALSE)</f>
        <v>96</v>
      </c>
      <c r="BFA845" s="179" t="s">
        <v>61</v>
      </c>
      <c r="BFB845" s="10">
        <f>BEZ845*1.5*BEY845</f>
        <v>144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VLOOKUP(BFF845,$A$879:$F$2700,6,FALSE)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VLOOKUP(BFO845,$A$879:$F$2700,6,FALSE)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VLOOKUP(BFX845,$A$879:$F$2700,6,FALSE)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VLOOKUP(BGG845,$A$879:$F$2700,6,FALSE)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VLOOKUP(BGP845,$A$879:$F$2700,6,FALSE)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VLOOKUP(BGY845,$A$879:$F$2700,6,FALSE)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VLOOKUP(B846,$A$879:$F$2700,6,FALSE)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VLOOKUP(K846,$A$879:$F$2700,6,FALSE)</f>
        <v>47</v>
      </c>
      <c r="O846" s="179" t="s">
        <v>63</v>
      </c>
      <c r="P846" s="10">
        <f>N846*1.4</f>
        <v>65.8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VLOOKUP(T846,$A$879:$F$2700,6,FALSE)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VLOOKUP(AC846,$A$879:$F$2700,6,FALSE)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VLOOKUP(AL846,$A$879:$F$2700,6,FALSE)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VLOOKUP(AU846,$A$879:$F$2700,6,FALSE)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VLOOKUP(BD846,$A$879:$F$2700,6,FALSE)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VLOOKUP(BM846,$A$879:$F$2700,6,FALSE)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VLOOKUP(BV846,$A$879:$F$2700,6,FALSE)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VLOOKUP(CE846,$A$879:$F$2700,6,FALSE)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VLOOKUP(CN846,$A$879:$F$2700,6,FALSE)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VLOOKUP(CW846,$A$879:$F$2700,6,FALSE)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VLOOKUP(DF846,$A$879:$F$2700,6,FALSE)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VLOOKUP(DO846,$A$879:$F$2700,6,FALSE)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VLOOKUP(DX846,$A$879:$F$2700,6,FALSE)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VLOOKUP(EG846,$A$879:$F$2700,6,FALSE)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VLOOKUP(EP846,$A$879:$F$2700,6,FALSE)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VLOOKUP(EY846,$A$879:$F$2700,6,FALSE)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VLOOKUP(FH846,$A$879:$F$2700,6,FALSE)</f>
        <v>164</v>
      </c>
      <c r="FL846" s="179" t="s">
        <v>63</v>
      </c>
      <c r="FM846" s="10">
        <f>FK846*1.4</f>
        <v>229.6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VLOOKUP(FQ846,$A$879:$F$2700,6,FALSE)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VLOOKUP(FZ846,$A$879:$F$2700,6,FALSE)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VLOOKUP(GI846,$A$879:$F$2700,6,FALSE)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VLOOKUP(GR846,$A$879:$F$2700,6,FALSE)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VLOOKUP(HA846,$A$879:$F$2700,6,FALSE)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VLOOKUP(HJ846,$A$879:$F$2700,6,FALSE)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VLOOKUP(HS846,$A$879:$F$2700,6,FALSE)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VLOOKUP(IB846,$A$879:$F$2700,6,FALSE)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VLOOKUP(IK846,$A$879:$F$2700,6,FALSE)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VLOOKUP(IT846,$A$879:$F$2700,6,FALSE)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VLOOKUP(JC846,$A$879:$F$2700,6,FALSE)</f>
        <v>81</v>
      </c>
      <c r="JG846" s="179" t="s">
        <v>63</v>
      </c>
      <c r="JH846" s="10">
        <f>JF846*1.4</f>
        <v>113.39999999999999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VLOOKUP(JL846,$A$879:$F$2700,6,FALSE)</f>
        <v>97</v>
      </c>
      <c r="JP846" s="179" t="s">
        <v>63</v>
      </c>
      <c r="JQ846" s="10">
        <f>JO846*1.4</f>
        <v>135.79999999999998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VLOOKUP(JU846,$A$879:$F$2700,6,FALSE)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VLOOKUP(KD846,$A$879:$F$2700,6,FALSE)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VLOOKUP(KM846,$A$879:$F$2700,6,FALSE)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VLOOKUP(KV846,$A$879:$F$2700,6,FALSE)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VLOOKUP(LE846,$A$879:$F$2700,6,FALSE)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VLOOKUP(LN846,$A$879:$F$2700,6,FALSE)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VLOOKUP(LW846,$A$879:$F$2700,6,FALSE)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VLOOKUP(MF846,$A$879:$F$2700,6,FALSE)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VLOOKUP(MO846,$A$879:$F$2700,6,FALSE)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VLOOKUP(MX846,$A$879:$F$2700,6,FALSE)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VLOOKUP(NG846,$A$879:$F$2700,6,FALSE)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VLOOKUP(NP846,$A$879:$F$2700,6,FALSE)</f>
        <v>97</v>
      </c>
      <c r="NT846" s="179" t="s">
        <v>63</v>
      </c>
      <c r="NU846" s="10">
        <f>NS846*1.4</f>
        <v>135.79999999999998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VLOOKUP(NY846,$A$879:$F$2700,6,FALSE)</f>
        <v>164</v>
      </c>
      <c r="OC846" s="179" t="s">
        <v>63</v>
      </c>
      <c r="OD846" s="10">
        <f>OB846*1.4</f>
        <v>229.6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VLOOKUP(OH846,$A$879:$F$2700,6,FALSE)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VLOOKUP(OQ846,$A$879:$F$2700,6,FALSE)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VLOOKUP(OZ846,$A$879:$F$2700,6,FALSE)</f>
        <v>96</v>
      </c>
      <c r="PD846" s="179" t="s">
        <v>63</v>
      </c>
      <c r="PE846" s="10">
        <f>PC846*1.4</f>
        <v>134.39999999999998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VLOOKUP(PI846,$A$879:$F$2700,6,FALSE)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VLOOKUP(PR846,$A$879:$F$2700,6,FALSE)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VLOOKUP(QA846,$A$879:$F$2700,6,FALSE)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VLOOKUP(QJ846,$A$879:$F$2700,6,FALSE)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VLOOKUP(QS846,$A$879:$F$2700,6,FALSE)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VLOOKUP(RB846,$A$879:$F$2700,6,FALSE)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VLOOKUP(RK846,$A$879:$F$2700,6,FALSE)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VLOOKUP(RT846,$A$879:$F$2700,6,FALSE)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VLOOKUP(SC846,$A$879:$F$2700,6,FALSE)</f>
        <v>142</v>
      </c>
      <c r="SG846" s="179" t="s">
        <v>63</v>
      </c>
      <c r="SH846" s="10">
        <f>SF846*1.4</f>
        <v>198.79999999999998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VLOOKUP(SL846,$A$879:$F$2700,6,FALSE)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VLOOKUP(SU846,$A$879:$F$2700,6,FALSE)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VLOOKUP(TD846,$A$879:$F$2700,6,FALSE)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VLOOKUP(TM846,$A$879:$F$2700,6,FALSE)</f>
        <v>47</v>
      </c>
      <c r="TQ846" s="179" t="s">
        <v>63</v>
      </c>
      <c r="TR846" s="10">
        <f>TP846*1.4</f>
        <v>65.8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VLOOKUP(TV846,$A$879:$F$2700,6,FALSE)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VLOOKUP(UE846,$A$879:$F$2700,6,FALSE)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VLOOKUP(UN846,$A$879:$F$2700,6,FALSE)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VLOOKUP(UW846,$A$879:$F$2700,6,FALSE)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VLOOKUP(VF846,$A$879:$F$2700,6,FALSE)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3128</v>
      </c>
      <c r="VQ846" s="180"/>
      <c r="VR846" s="180">
        <f>VLOOKUP(VO846,$A$879:$F$2700,6,FALSE)</f>
        <v>7</v>
      </c>
      <c r="VS846" s="179" t="s">
        <v>63</v>
      </c>
      <c r="VT846" s="10">
        <f>VR846*1.4</f>
        <v>9.7999999999999989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VLOOKUP(VX846,$A$879:$F$2700,6,FALSE)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VLOOKUP(WG846,$A$879:$F$2700,6,FALSE)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VLOOKUP(WP846,$A$879:$F$2700,6,FALSE)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VLOOKUP(WY846,$A$879:$F$2700,6,FALSE)</f>
        <v>111</v>
      </c>
      <c r="XC846" s="179" t="s">
        <v>63</v>
      </c>
      <c r="XD846" s="10">
        <f>XB846*1.4</f>
        <v>155.39999999999998</v>
      </c>
      <c r="XF846" s="239"/>
      <c r="XG846" s="179" t="s">
        <v>106</v>
      </c>
      <c r="XH846" s="370" t="s">
        <v>2155</v>
      </c>
      <c r="XJ846" s="180"/>
      <c r="XK846" s="180">
        <f>VLOOKUP(XH846,$A$879:$F$2700,6,FALSE)</f>
        <v>47</v>
      </c>
      <c r="XL846" s="179" t="s">
        <v>63</v>
      </c>
      <c r="XM846" s="10">
        <f>XK846*1.4</f>
        <v>65.8</v>
      </c>
      <c r="XO846" s="239"/>
      <c r="XP846" s="179" t="s">
        <v>106</v>
      </c>
      <c r="XQ846" s="360" t="s">
        <v>454</v>
      </c>
      <c r="XS846" s="180"/>
      <c r="XT846" s="180">
        <f>VLOOKUP(XQ846,$A$879:$F$2700,6,FALSE)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VLOOKUP(XZ846,$A$879:$F$2700,6,FALSE)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VLOOKUP(YI846,$A$879:$F$2700,6,FALSE)</f>
        <v>47</v>
      </c>
      <c r="YM846" s="179" t="s">
        <v>63</v>
      </c>
      <c r="YN846" s="10">
        <f>YL846*1.4</f>
        <v>65.8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VLOOKUP(YR846,$A$879:$F$2700,6,FALSE)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60" t="s">
        <v>2155</v>
      </c>
      <c r="ZC846" s="180"/>
      <c r="ZD846" s="180">
        <f>VLOOKUP(ZA846,$A$879:$F$2700,6,FALSE)</f>
        <v>47</v>
      </c>
      <c r="ZE846" s="179" t="s">
        <v>63</v>
      </c>
      <c r="ZF846" s="10">
        <f>ZD846*1.4</f>
        <v>65.8</v>
      </c>
      <c r="ZH846" s="239"/>
      <c r="ZI846" s="179" t="s">
        <v>106</v>
      </c>
      <c r="ZJ846" s="360" t="s">
        <v>469</v>
      </c>
      <c r="ZL846" s="180"/>
      <c r="ZM846" s="180">
        <f>VLOOKUP(ZJ846,$A$879:$F$2700,6,FALSE)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VLOOKUP(ZS846,$A$879:$F$2700,6,FALSE)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VLOOKUP(AAB846,$A$879:$F$2700,6,FALSE)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VLOOKUP(AAK846,$A$879:$F$2700,6,FALSE)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VLOOKUP(AAT846,$A$879:$F$2700,6,FALSE)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VLOOKUP(ABC846,$A$879:$F$2700,6,FALSE)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VLOOKUP(ABL846,$A$879:$F$2700,6,FALSE)</f>
        <v>96</v>
      </c>
      <c r="ABP846" s="179" t="s">
        <v>63</v>
      </c>
      <c r="ABQ846" s="10">
        <f>ABO846*1.4</f>
        <v>134.39999999999998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VLOOKUP(ABU846,$A$879:$F$2700,6,FALSE)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VLOOKUP(ACD846,$A$879:$F$2700,6,FALSE)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VLOOKUP(ACM846,$A$879:$F$2700,6,FALSE)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VLOOKUP(ACV846,$A$879:$F$2700,6,FALSE)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VLOOKUP(ADE846,$A$879:$F$2700,6,FALSE)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VLOOKUP(ADN846,$A$879:$F$2700,6,FALSE)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VLOOKUP(ADW846,$A$879:$F$2700,6,FALSE)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VLOOKUP(AEF846,$A$879:$F$2700,6,FALSE)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VLOOKUP(AEO846,$A$879:$F$2700,6,FALSE)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VLOOKUP(AEX846,$A$879:$F$2700,6,FALSE)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VLOOKUP(AFG846,$A$879:$F$2700,6,FALSE)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VLOOKUP(AFP846,$A$879:$F$2700,6,FALSE)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VLOOKUP(AFY846,$A$879:$F$2700,6,FALSE)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VLOOKUP(AGH846,$A$879:$F$2700,6,FALSE)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VLOOKUP(AGQ846,$A$879:$F$2700,6,FALSE)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VLOOKUP(AGZ846,$A$879:$F$2700,6,FALSE)</f>
        <v>33</v>
      </c>
      <c r="AHD846" s="179" t="s">
        <v>63</v>
      </c>
      <c r="AHE846" s="10">
        <f>AHC846*1.4</f>
        <v>46.199999999999996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VLOOKUP(AHI846,$A$879:$F$2700,6,FALSE)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VLOOKUP(AHR846,$A$879:$F$2700,6,FALSE)</f>
        <v>22</v>
      </c>
      <c r="AHV846" s="179" t="s">
        <v>63</v>
      </c>
      <c r="AHW846" s="10">
        <f>AHU846*1.4</f>
        <v>30.799999999999997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VLOOKUP(AIA846,$A$879:$F$2700,6,FALSE)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VLOOKUP(AIJ846,$A$879:$F$2700,6,FALSE)</f>
        <v>97</v>
      </c>
      <c r="AIN846" s="179" t="s">
        <v>63</v>
      </c>
      <c r="AIO846" s="10">
        <f>AIM846*1.4</f>
        <v>135.79999999999998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VLOOKUP(AIS846,$A$879:$F$2700,6,FALSE)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VLOOKUP(AJB846,$A$879:$F$2700,6,FALSE)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VLOOKUP(AJK846,$A$879:$F$2700,6,FALSE)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VLOOKUP(AJT846,$A$879:$F$2700,6,FALSE)</f>
        <v>60</v>
      </c>
      <c r="AJX846" s="179" t="s">
        <v>63</v>
      </c>
      <c r="AJY846" s="10">
        <f>AJW846*1.4</f>
        <v>84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VLOOKUP(AKC846,$A$879:$F$2700,6,FALSE)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VLOOKUP(AKL846,$A$879:$F$2700,6,FALSE)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VLOOKUP(AKU846,$A$879:$F$2700,6,FALSE)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VLOOKUP(ALD846,$A$879:$F$2700,6,FALSE)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VLOOKUP(ALM846,$A$879:$F$2700,6,FALSE)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VLOOKUP(ALV846,$A$879:$F$2700,6,FALSE)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VLOOKUP(AME846,$A$879:$F$2700,6,FALSE)</f>
        <v>47</v>
      </c>
      <c r="AMI846" s="179" t="s">
        <v>63</v>
      </c>
      <c r="AMJ846" s="10">
        <f>AMH846*1.4</f>
        <v>65.8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VLOOKUP(AMN846,$A$879:$F$2700,6,FALSE)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VLOOKUP(AMW846,$A$879:$F$2700,6,FALSE)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VLOOKUP(ANF846,$A$879:$F$2700,6,FALSE)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VLOOKUP(ANO846,$A$879:$F$2700,6,FALSE)</f>
        <v>97</v>
      </c>
      <c r="ANS846" s="179" t="s">
        <v>63</v>
      </c>
      <c r="ANT846" s="10">
        <f>ANR846*1.4</f>
        <v>135.79999999999998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VLOOKUP(ANX846,$A$879:$F$2700,6,FALSE)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VLOOKUP(AOG846,$A$879:$F$2700,6,FALSE)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VLOOKUP(AOP846,$A$879:$F$2700,6,FALSE)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VLOOKUP(AOY846,$A$879:$F$2700,6,FALSE)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VLOOKUP(APH846,$A$879:$F$2700,6,FALSE)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VLOOKUP(APQ846,$A$879:$F$2700,6,FALSE)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VLOOKUP(APZ846,$A$879:$F$2700,6,FALSE)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VLOOKUP(AQI846,$A$879:$F$2700,6,FALSE)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VLOOKUP(AQR846,$A$879:$F$2700,6,FALSE)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VLOOKUP(ARA846,$A$879:$F$2700,6,FALSE)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VLOOKUP(ARJ846,$A$879:$F$2700,6,FALSE)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VLOOKUP(ARS846,$A$879:$F$2700,6,FALSE)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VLOOKUP(ASB846,$A$879:$F$2700,6,FALSE)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VLOOKUP(ASK846,$A$879:$F$2700,6,FALSE)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VLOOKUP(AST846,$A$879:$F$2700,6,FALSE)</f>
        <v>97</v>
      </c>
      <c r="ASX846" s="179" t="s">
        <v>63</v>
      </c>
      <c r="ASY846" s="10">
        <f>ASW846*1.4</f>
        <v>135.79999999999998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VLOOKUP(ATC846,$A$879:$F$2700,6,FALSE)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VLOOKUP(ATL846,$A$879:$F$2700,6,FALSE)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VLOOKUP(ATU846,$A$879:$F$2700,6,FALSE)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VLOOKUP(AUD846,$A$879:$F$2700,6,FALSE)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VLOOKUP(AUM846,$A$879:$F$2700,6,FALSE)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VLOOKUP(AUV846,$A$879:$F$2700,6,FALSE)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VLOOKUP(AVE846,$A$879:$F$2700,6,FALSE)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VLOOKUP(AVN846,$A$879:$F$2700,6,FALSE)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VLOOKUP(AVW846,$A$879:$F$2700,6,FALSE)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VLOOKUP(AWF846,$A$879:$F$2700,6,FALSE)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VLOOKUP(AWO846,$A$879:$F$2700,6,FALSE)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VLOOKUP(AWX846,$A$879:$F$2700,6,FALSE)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VLOOKUP(AXG846,$A$879:$F$2700,6,FALSE)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VLOOKUP(AXP846,$A$879:$F$2700,6,FALSE)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VLOOKUP(AXY846,$A$879:$F$2700,6,FALSE)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VLOOKUP(AYH846,$A$879:$F$2700,6,FALSE)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VLOOKUP(AYQ846,$A$879:$F$2700,6,FALSE)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VLOOKUP(AYZ846,$A$879:$F$2700,6,FALSE)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VLOOKUP(AZI846,$A$879:$F$2700,6,FALSE)</f>
        <v>164</v>
      </c>
      <c r="AZM846" s="179" t="s">
        <v>63</v>
      </c>
      <c r="AZN846" s="10">
        <f>AZL846*1.4</f>
        <v>229.6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VLOOKUP(AZR846,$A$879:$F$2700,6,FALSE)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VLOOKUP(BAA846,$A$879:$F$2700,6,FALSE)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VLOOKUP(BAJ846,$A$879:$F$2700,6,FALSE)</f>
        <v>111</v>
      </c>
      <c r="BAN846" s="179" t="s">
        <v>63</v>
      </c>
      <c r="BAO846" s="10">
        <f>BAM846*1.4</f>
        <v>155.39999999999998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VLOOKUP(BAS846,$A$879:$F$2700,6,FALSE)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VLOOKUP(BBB846,$A$879:$F$2700,6,FALSE)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VLOOKUP(BBK846,$A$879:$F$2700,6,FALSE)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VLOOKUP(BBT846,$A$879:$F$2700,6,FALSE)</f>
        <v>97</v>
      </c>
      <c r="BBX846" s="179" t="s">
        <v>63</v>
      </c>
      <c r="BBY846" s="10">
        <f>BBW846*1.4</f>
        <v>135.79999999999998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VLOOKUP(BCC846,$A$879:$F$2700,6,FALSE)</f>
        <v>47</v>
      </c>
      <c r="BCG846" s="179" t="s">
        <v>63</v>
      </c>
      <c r="BCH846" s="10">
        <f>BCF846*1.4</f>
        <v>65.8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VLOOKUP(BCL846,$A$879:$F$2700,6,FALSE)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VLOOKUP(BCU846,$A$879:$F$2700,6,FALSE)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VLOOKUP(BDD846,$A$879:$F$2700,6,FALSE)</f>
        <v>97</v>
      </c>
      <c r="BDH846" s="179" t="s">
        <v>63</v>
      </c>
      <c r="BDI846" s="10">
        <f>BDG846*1.4</f>
        <v>135.79999999999998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VLOOKUP(BDM846,$A$879:$F$2700,6,FALSE)</f>
        <v>111</v>
      </c>
      <c r="BDQ846" s="179" t="s">
        <v>63</v>
      </c>
      <c r="BDR846" s="10">
        <f>BDP846*1.4</f>
        <v>155.39999999999998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VLOOKUP(BDV846,$A$879:$F$2700,6,FALSE)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VLOOKUP(BEE846,$A$879:$F$2700,6,FALSE)</f>
        <v>97</v>
      </c>
      <c r="BEI846" s="179" t="s">
        <v>63</v>
      </c>
      <c r="BEJ846" s="10">
        <f>BEH846*1.4</f>
        <v>135.79999999999998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VLOOKUP(BEN846,$A$879:$F$2700,6,FALSE)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VLOOKUP(BEW846,$A$879:$F$2700,6,FALSE)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VLOOKUP(BFF846,$A$879:$F$2700,6,FALSE)</f>
        <v>97</v>
      </c>
      <c r="BFJ846" s="179" t="s">
        <v>63</v>
      </c>
      <c r="BFK846" s="10">
        <f>BFI846*1.4</f>
        <v>135.79999999999998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VLOOKUP(BFO846,$A$879:$F$2700,6,FALSE)</f>
        <v>97</v>
      </c>
      <c r="BFS846" s="179" t="s">
        <v>63</v>
      </c>
      <c r="BFT846" s="10">
        <f>BFR846*1.4</f>
        <v>135.79999999999998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VLOOKUP(BFX846,$A$879:$F$2700,6,FALSE)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VLOOKUP(BGG846,$A$879:$F$2700,6,FALSE)</f>
        <v>111</v>
      </c>
      <c r="BGK846" s="179" t="s">
        <v>63</v>
      </c>
      <c r="BGL846" s="10">
        <f>BGJ846*1.4</f>
        <v>155.39999999999998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VLOOKUP(BGP846,$A$879:$F$2700,6,FALSE)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VLOOKUP(BGY846,$A$879:$F$2700,6,FALSE)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3324</v>
      </c>
      <c r="D847" s="180"/>
      <c r="E847" s="180">
        <f>VLOOKUP(B847,$A$879:$F$2700,6,FALSE)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VLOOKUP(K847,$A$879:$F$2700,6,FALSE)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VLOOKUP(T847,$A$879:$F$2700,6,FALSE)</f>
        <v>164</v>
      </c>
      <c r="X847" s="179" t="s">
        <v>65</v>
      </c>
      <c r="Y847" s="10">
        <f>W847*1.3</f>
        <v>213.20000000000002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VLOOKUP(AC847,$A$879:$F$2700,6,FALSE)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VLOOKUP(AL847,$A$879:$F$2700,6,FALSE)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60" t="s">
        <v>3324</v>
      </c>
      <c r="AW847" s="180"/>
      <c r="AX847" s="180">
        <f>VLOOKUP(AU847,$A$879:$F$2700,6,FALSE)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VLOOKUP(BD847,$A$879:$F$2700,6,FALSE)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VLOOKUP(BM847,$A$879:$F$2700,6,FALSE)</f>
        <v>47</v>
      </c>
      <c r="BQ847" s="179" t="s">
        <v>65</v>
      </c>
      <c r="BR847" s="10">
        <f>BP847*1.3</f>
        <v>61.1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VLOOKUP(BV847,$A$879:$F$2700,6,FALSE)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3324</v>
      </c>
      <c r="CG847" s="180"/>
      <c r="CH847" s="180">
        <f>VLOOKUP(CE847,$A$879:$F$2700,6,FALSE)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VLOOKUP(CN847,$A$879:$F$2700,6,FALSE)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VLOOKUP(CW847,$A$879:$F$2700,6,FALSE)</f>
        <v>97</v>
      </c>
      <c r="DA847" s="179" t="s">
        <v>65</v>
      </c>
      <c r="DB847" s="10">
        <f>CZ847*1.3</f>
        <v>126.10000000000001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VLOOKUP(DF847,$A$879:$F$2700,6,FALSE)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3324</v>
      </c>
      <c r="DQ847" s="180"/>
      <c r="DR847" s="180">
        <f>VLOOKUP(DO847,$A$879:$F$2700,6,FALSE)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3324</v>
      </c>
      <c r="DZ847" s="180"/>
      <c r="EA847" s="180">
        <f>VLOOKUP(DX847,$A$879:$F$2700,6,FALSE)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VLOOKUP(EG847,$A$879:$F$2700,6,FALSE)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VLOOKUP(EP847,$A$879:$F$2700,6,FALSE)</f>
        <v>164</v>
      </c>
      <c r="ET847" s="179" t="s">
        <v>65</v>
      </c>
      <c r="EU847" s="10">
        <f>ES847*1.3</f>
        <v>213.20000000000002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VLOOKUP(EY847,$A$879:$F$2700,6,FALSE)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VLOOKUP(FH847,$A$879:$F$2700,6,FALSE)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3324</v>
      </c>
      <c r="FS847" s="180"/>
      <c r="FT847" s="180">
        <f>VLOOKUP(FQ847,$A$879:$F$2700,6,FALSE)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VLOOKUP(FZ847,$A$879:$F$2700,6,FALSE)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VLOOKUP(GI847,$A$879:$F$2700,6,FALSE)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VLOOKUP(GR847,$A$879:$F$2700,6,FALSE)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VLOOKUP(HA847,$A$879:$F$2700,6,FALSE)</f>
        <v>111</v>
      </c>
      <c r="HE847" s="179" t="s">
        <v>65</v>
      </c>
      <c r="HF847" s="10">
        <f>HD847*1.3</f>
        <v>144.30000000000001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VLOOKUP(HJ847,$A$879:$F$2700,6,FALSE)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VLOOKUP(HS847,$A$879:$F$2700,6,FALSE)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VLOOKUP(IB847,$A$879:$F$2700,6,FALSE)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VLOOKUP(IK847,$A$879:$F$2700,6,FALSE)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VLOOKUP(IT847,$A$879:$F$2700,6,FALSE)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VLOOKUP(JC847,$A$879:$F$2700,6,FALSE)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VLOOKUP(JL847,$A$879:$F$2700,6,FALSE)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VLOOKUP(JU847,$A$879:$F$2700,6,FALSE)</f>
        <v>60</v>
      </c>
      <c r="JY847" s="179" t="s">
        <v>65</v>
      </c>
      <c r="JZ847" s="10">
        <f>JX847*1.3</f>
        <v>78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VLOOKUP(KD847,$A$879:$F$2700,6,FALSE)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3128</v>
      </c>
      <c r="KO847" s="180"/>
      <c r="KP847" s="180">
        <f>VLOOKUP(KM847,$A$879:$F$2700,6,FALSE)</f>
        <v>7</v>
      </c>
      <c r="KQ847" s="179" t="s">
        <v>65</v>
      </c>
      <c r="KR847" s="10">
        <f>KP847*1.3</f>
        <v>9.1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VLOOKUP(KV847,$A$879:$F$2700,6,FALSE)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VLOOKUP(LE847,$A$879:$F$2700,6,FALSE)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VLOOKUP(LN847,$A$879:$F$2700,6,FALSE)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3468</v>
      </c>
      <c r="LY847" s="180"/>
      <c r="LZ847" s="180">
        <f>VLOOKUP(LW847,$A$879:$F$2700,6,FALSE)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VLOOKUP(MF847,$A$879:$F$2700,6,FALSE)</f>
        <v>96</v>
      </c>
      <c r="MJ847" s="179" t="s">
        <v>65</v>
      </c>
      <c r="MK847" s="10">
        <f>MI847*1.3</f>
        <v>124.80000000000001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VLOOKUP(MO847,$A$879:$F$2700,6,FALSE)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VLOOKUP(MX847,$A$879:$F$2700,6,FALSE)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VLOOKUP(NG847,$A$879:$F$2700,6,FALSE)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VLOOKUP(NP847,$A$879:$F$2700,6,FALSE)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VLOOKUP(NY847,$A$879:$F$2700,6,FALSE)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VLOOKUP(OH847,$A$879:$F$2700,6,FALSE)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VLOOKUP(OQ847,$A$879:$F$2700,6,FALSE)</f>
        <v>54</v>
      </c>
      <c r="OU847" s="179" t="s">
        <v>65</v>
      </c>
      <c r="OV847" s="10">
        <f>OT847*1.3</f>
        <v>70.2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VLOOKUP(OZ847,$A$879:$F$2700,6,FALSE)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VLOOKUP(PI847,$A$879:$F$2700,6,FALSE)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VLOOKUP(PR847,$A$879:$F$2700,6,FALSE)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VLOOKUP(QA847,$A$879:$F$2700,6,FALSE)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VLOOKUP(QJ847,$A$879:$F$2700,6,FALSE)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VLOOKUP(QS847,$A$879:$F$2700,6,FALSE)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VLOOKUP(RB847,$A$879:$F$2700,6,FALSE)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VLOOKUP(RK847,$A$879:$F$2700,6,FALSE)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VLOOKUP(RT847,$A$879:$F$2700,6,FALSE)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VLOOKUP(SC847,$A$879:$F$2700,6,FALSE)</f>
        <v>111</v>
      </c>
      <c r="SG847" s="179" t="s">
        <v>65</v>
      </c>
      <c r="SH847" s="10">
        <f>SF847*1.3</f>
        <v>144.30000000000001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VLOOKUP(SL847,$A$879:$F$2700,6,FALSE)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3324</v>
      </c>
      <c r="SW847" s="180"/>
      <c r="SX847" s="180">
        <f>VLOOKUP(SU847,$A$879:$F$2700,6,FALSE)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VLOOKUP(TD847,$A$879:$F$2700,6,FALSE)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VLOOKUP(TM847,$A$879:$F$2700,6,FALSE)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3236</v>
      </c>
      <c r="TX847" s="180"/>
      <c r="TY847" s="180">
        <f>VLOOKUP(TV847,$A$879:$F$2700,6,FALSE)</f>
        <v>36</v>
      </c>
      <c r="TZ847" s="179" t="s">
        <v>65</v>
      </c>
      <c r="UA847" s="10">
        <f>TY847*1.3</f>
        <v>46.800000000000004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VLOOKUP(UE847,$A$879:$F$2700,6,FALSE)</f>
        <v>54</v>
      </c>
      <c r="UI847" s="179" t="s">
        <v>65</v>
      </c>
      <c r="UJ847" s="10">
        <f>UH847*1.3</f>
        <v>70.2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VLOOKUP(UN847,$A$879:$F$2700,6,FALSE)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VLOOKUP(UW847,$A$879:$F$2700,6,FALSE)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VLOOKUP(VF847,$A$879:$F$2700,6,FALSE)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VLOOKUP(VO847,$A$879:$F$2700,6,FALSE)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VLOOKUP(VX847,$A$879:$F$2700,6,FALSE)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VLOOKUP(WG847,$A$879:$F$2700,6,FALSE)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VLOOKUP(WP847,$A$879:$F$2700,6,FALSE)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VLOOKUP(WY847,$A$879:$F$2700,6,FALSE)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70" t="s">
        <v>2627</v>
      </c>
      <c r="XJ847" s="180"/>
      <c r="XK847" s="180">
        <f>VLOOKUP(XH847,$A$879:$F$2700,6,FALSE)</f>
        <v>164</v>
      </c>
      <c r="XL847" s="179" t="s">
        <v>65</v>
      </c>
      <c r="XM847" s="10">
        <f>XK847*1.3</f>
        <v>213.20000000000002</v>
      </c>
      <c r="XO847" s="239"/>
      <c r="XP847" s="179" t="s">
        <v>107</v>
      </c>
      <c r="XQ847" s="360" t="s">
        <v>2107</v>
      </c>
      <c r="XS847" s="180"/>
      <c r="XT847" s="180">
        <f>VLOOKUP(XQ847,$A$879:$F$2700,6,FALSE)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VLOOKUP(XZ847,$A$879:$F$2700,6,FALSE)</f>
        <v>111</v>
      </c>
      <c r="YD847" s="179" t="s">
        <v>65</v>
      </c>
      <c r="YE847" s="10">
        <f>YC847*1.3</f>
        <v>144.30000000000001</v>
      </c>
      <c r="YG847" s="239"/>
      <c r="YH847" s="179" t="s">
        <v>107</v>
      </c>
      <c r="YI847" s="360" t="s">
        <v>472</v>
      </c>
      <c r="YK847" s="180"/>
      <c r="YL847" s="180">
        <f>VLOOKUP(YI847,$A$879:$F$2700,6,FALSE)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VLOOKUP(YR847,$A$879:$F$2700,6,FALSE)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VLOOKUP(ZA847,$A$879:$F$2700,6,FALSE)</f>
        <v>47</v>
      </c>
      <c r="ZE847" s="179" t="s">
        <v>65</v>
      </c>
      <c r="ZF847" s="10">
        <f>ZD847*1.3</f>
        <v>61.1</v>
      </c>
      <c r="ZH847" s="239"/>
      <c r="ZI847" s="179" t="s">
        <v>107</v>
      </c>
      <c r="ZJ847" s="360" t="s">
        <v>1802</v>
      </c>
      <c r="ZL847" s="180"/>
      <c r="ZM847" s="180">
        <f>VLOOKUP(ZJ847,$A$879:$F$2700,6,FALSE)</f>
        <v>96</v>
      </c>
      <c r="ZN847" s="179" t="s">
        <v>65</v>
      </c>
      <c r="ZO847" s="10">
        <f>ZM847*1.3</f>
        <v>124.80000000000001</v>
      </c>
      <c r="ZQ847" s="239"/>
      <c r="ZR847" s="179" t="s">
        <v>107</v>
      </c>
      <c r="ZS847" s="360" t="s">
        <v>454</v>
      </c>
      <c r="ZU847" s="180"/>
      <c r="ZV847" s="180">
        <f>VLOOKUP(ZS847,$A$879:$F$2700,6,FALSE)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VLOOKUP(AAB847,$A$879:$F$2700,6,FALSE)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VLOOKUP(AAK847,$A$879:$F$2700,6,FALSE)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VLOOKUP(AAT847,$A$879:$F$2700,6,FALSE)</f>
        <v>97</v>
      </c>
      <c r="AAX847" s="179" t="s">
        <v>65</v>
      </c>
      <c r="AAY847" s="10">
        <f>AAW847*1.3</f>
        <v>126.10000000000001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VLOOKUP(ABC847,$A$879:$F$2700,6,FALSE)</f>
        <v>29</v>
      </c>
      <c r="ABG847" s="179" t="s">
        <v>65</v>
      </c>
      <c r="ABH847" s="10">
        <f>ABF847*1.3</f>
        <v>37.700000000000003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VLOOKUP(ABL847,$A$879:$F$2700,6,FALSE)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VLOOKUP(ABU847,$A$879:$F$2700,6,FALSE)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VLOOKUP(ACD847,$A$879:$F$2700,6,FALSE)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VLOOKUP(ACM847,$A$879:$F$2700,6,FALSE)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VLOOKUP(ACV847,$A$879:$F$2700,6,FALSE)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VLOOKUP(ADE847,$A$879:$F$2700,6,FALSE)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VLOOKUP(ADN847,$A$879:$F$2700,6,FALSE)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VLOOKUP(ADW847,$A$879:$F$2700,6,FALSE)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VLOOKUP(AEF847,$A$879:$F$2700,6,FALSE)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VLOOKUP(AEO847,$A$879:$F$2700,6,FALSE)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VLOOKUP(AEX847,$A$879:$F$2700,6,FALSE)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VLOOKUP(AFG847,$A$879:$F$2700,6,FALSE)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VLOOKUP(AFP847,$A$879:$F$2700,6,FALSE)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VLOOKUP(AFY847,$A$879:$F$2700,6,FALSE)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VLOOKUP(AGH847,$A$879:$F$2700,6,FALSE)</f>
        <v>97</v>
      </c>
      <c r="AGL847" s="179" t="s">
        <v>65</v>
      </c>
      <c r="AGM847" s="10">
        <f>AGK847*1.3</f>
        <v>126.10000000000001</v>
      </c>
      <c r="AGN847" s="10"/>
      <c r="AGO847" s="239"/>
      <c r="AGP847" s="179" t="s">
        <v>107</v>
      </c>
      <c r="AGQ847" s="360" t="s">
        <v>2985</v>
      </c>
      <c r="AGS847" s="180"/>
      <c r="AGT847" s="180">
        <f>VLOOKUP(AGQ847,$A$879:$F$2700,6,FALSE)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VLOOKUP(AGZ847,$A$879:$F$2700,6,FALSE)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VLOOKUP(AHI847,$A$879:$F$2700,6,FALSE)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VLOOKUP(AHR847,$A$879:$F$2700,6,FALSE)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VLOOKUP(AIA847,$A$879:$F$2700,6,FALSE)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VLOOKUP(AIJ847,$A$879:$F$2700,6,FALSE)</f>
        <v>81</v>
      </c>
      <c r="AIN847" s="179" t="s">
        <v>65</v>
      </c>
      <c r="AIO847" s="10">
        <f>AIM847*1.3</f>
        <v>105.3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VLOOKUP(AIS847,$A$879:$F$2700,6,FALSE)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VLOOKUP(AJB847,$A$879:$F$2700,6,FALSE)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VLOOKUP(AJK847,$A$879:$F$2700,6,FALSE)</f>
        <v>47</v>
      </c>
      <c r="AJO847" s="179" t="s">
        <v>65</v>
      </c>
      <c r="AJP847" s="10">
        <f>AJN847*1.3</f>
        <v>61.1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VLOOKUP(AJT847,$A$879:$F$2700,6,FALSE)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VLOOKUP(AKC847,$A$879:$F$2700,6,FALSE)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VLOOKUP(AKL847,$A$879:$F$2700,6,FALSE)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VLOOKUP(AKU847,$A$879:$F$2700,6,FALSE)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VLOOKUP(ALD847,$A$879:$F$2700,6,FALSE)</f>
        <v>97</v>
      </c>
      <c r="ALH847" s="179" t="s">
        <v>65</v>
      </c>
      <c r="ALI847" s="10">
        <f>ALG847*1.3</f>
        <v>126.10000000000001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VLOOKUP(ALM847,$A$879:$F$2700,6,FALSE)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VLOOKUP(ALV847,$A$879:$F$2700,6,FALSE)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VLOOKUP(AME847,$A$879:$F$2700,6,FALSE)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VLOOKUP(AMN847,$A$879:$F$2700,6,FALSE)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VLOOKUP(AMW847,$A$879:$F$2700,6,FALSE)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3324</v>
      </c>
      <c r="ANH847" s="180"/>
      <c r="ANI847" s="180">
        <f>VLOOKUP(ANF847,$A$879:$F$2700,6,FALSE)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VLOOKUP(ANO847,$A$879:$F$2700,6,FALSE)</f>
        <v>11</v>
      </c>
      <c r="ANS847" s="179" t="s">
        <v>65</v>
      </c>
      <c r="ANT847" s="10">
        <f>ANR847*1.3</f>
        <v>14.3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VLOOKUP(ANX847,$A$879:$F$2700,6,FALSE)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VLOOKUP(AOG847,$A$879:$F$2700,6,FALSE)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VLOOKUP(AOP847,$A$879:$F$2700,6,FALSE)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VLOOKUP(AOY847,$A$879:$F$2700,6,FALSE)</f>
        <v>96</v>
      </c>
      <c r="APC847" s="179" t="s">
        <v>65</v>
      </c>
      <c r="APD847" s="10">
        <f>APB847*1.3</f>
        <v>124.80000000000001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VLOOKUP(APH847,$A$879:$F$2700,6,FALSE)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VLOOKUP(APQ847,$A$879:$F$2700,6,FALSE)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VLOOKUP(APZ847,$A$879:$F$2700,6,FALSE)</f>
        <v>96</v>
      </c>
      <c r="AQD847" s="179" t="s">
        <v>65</v>
      </c>
      <c r="AQE847" s="10">
        <f>AQC847*1.3</f>
        <v>124.80000000000001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VLOOKUP(AQI847,$A$879:$F$2700,6,FALSE)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VLOOKUP(AQR847,$A$879:$F$2700,6,FALSE)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VLOOKUP(ARA847,$A$879:$F$2700,6,FALSE)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VLOOKUP(ARJ847,$A$879:$F$2700,6,FALSE)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VLOOKUP(ARS847,$A$879:$F$2700,6,FALSE)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VLOOKUP(ASB847,$A$879:$F$2700,6,FALSE)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VLOOKUP(ASK847,$A$879:$F$2700,6,FALSE)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VLOOKUP(AST847,$A$879:$F$2700,6,FALSE)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VLOOKUP(ATC847,$A$879:$F$2700,6,FALSE)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VLOOKUP(ATL847,$A$879:$F$2700,6,FALSE)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VLOOKUP(ATU847,$A$879:$F$2700,6,FALSE)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VLOOKUP(AUD847,$A$879:$F$2700,6,FALSE)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VLOOKUP(AUM847,$A$879:$F$2700,6,FALSE)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VLOOKUP(AUV847,$A$879:$F$2700,6,FALSE)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VLOOKUP(AVE847,$A$879:$F$2700,6,FALSE)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VLOOKUP(AVN847,$A$879:$F$2700,6,FALSE)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VLOOKUP(AVW847,$A$879:$F$2700,6,FALSE)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VLOOKUP(AWF847,$A$879:$F$2700,6,FALSE)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VLOOKUP(AWO847,$A$879:$F$2700,6,FALSE)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VLOOKUP(AWX847,$A$879:$F$2700,6,FALSE)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VLOOKUP(AXG847,$A$879:$F$2700,6,FALSE)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VLOOKUP(AXP847,$A$879:$F$2700,6,FALSE)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VLOOKUP(AXY847,$A$879:$F$2700,6,FALSE)</f>
        <v>81</v>
      </c>
      <c r="AYC847" s="179" t="s">
        <v>65</v>
      </c>
      <c r="AYD847" s="10">
        <f>AYB847*1.3</f>
        <v>105.3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VLOOKUP(AYH847,$A$879:$F$2700,6,FALSE)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VLOOKUP(AYQ847,$A$879:$F$2700,6,FALSE)</f>
        <v>96</v>
      </c>
      <c r="AYU847" s="179" t="s">
        <v>65</v>
      </c>
      <c r="AYV847" s="10">
        <f>AYT847*1.3</f>
        <v>124.80000000000001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VLOOKUP(AYZ847,$A$879:$F$2700,6,FALSE)</f>
        <v>111</v>
      </c>
      <c r="AZD847" s="179" t="s">
        <v>65</v>
      </c>
      <c r="AZE847" s="10">
        <f>AZC847*1.3</f>
        <v>144.30000000000001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VLOOKUP(AZI847,$A$879:$F$2700,6,FALSE)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VLOOKUP(AZR847,$A$879:$F$2700,6,FALSE)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VLOOKUP(BAA847,$A$879:$F$2700,6,FALSE)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VLOOKUP(BAJ847,$A$879:$F$2700,6,FALSE)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VLOOKUP(BAS847,$A$879:$F$2700,6,FALSE)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VLOOKUP(BBB847,$A$879:$F$2700,6,FALSE)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VLOOKUP(BBK847,$A$879:$F$2700,6,FALSE)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VLOOKUP(BBT847,$A$879:$F$2700,6,FALSE)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VLOOKUP(BCC847,$A$879:$F$2700,6,FALSE)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VLOOKUP(BCL847,$A$879:$F$2700,6,FALSE)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VLOOKUP(BCU847,$A$879:$F$2700,6,FALSE)</f>
        <v>96</v>
      </c>
      <c r="BCY847" s="179" t="s">
        <v>65</v>
      </c>
      <c r="BCZ847" s="10">
        <f>BCX847*1.3</f>
        <v>124.80000000000001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VLOOKUP(BDD847,$A$879:$F$2700,6,FALSE)</f>
        <v>47</v>
      </c>
      <c r="BDH847" s="179" t="s">
        <v>65</v>
      </c>
      <c r="BDI847" s="10">
        <f>BDG847*1.3</f>
        <v>61.1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VLOOKUP(BDM847,$A$879:$F$2700,6,FALSE)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VLOOKUP(BDV847,$A$879:$F$2700,6,FALSE)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VLOOKUP(BEE847,$A$879:$F$2700,6,FALSE)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VLOOKUP(BEN847,$A$879:$F$2700,6,FALSE)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VLOOKUP(BEW847,$A$879:$F$2700,6,FALSE)</f>
        <v>29</v>
      </c>
      <c r="BFA847" s="179" t="s">
        <v>65</v>
      </c>
      <c r="BFB847" s="10">
        <f>BEZ847*1.3</f>
        <v>37.700000000000003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VLOOKUP(BFF847,$A$879:$F$2700,6,FALSE)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VLOOKUP(BFO847,$A$879:$F$2700,6,FALSE)</f>
        <v>111</v>
      </c>
      <c r="BFS847" s="179" t="s">
        <v>65</v>
      </c>
      <c r="BFT847" s="10">
        <f>BFR847*1.3</f>
        <v>144.30000000000001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VLOOKUP(BFX847,$A$879:$F$2700,6,FALSE)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VLOOKUP(BGG847,$A$879:$F$2700,6,FALSE)</f>
        <v>96</v>
      </c>
      <c r="BGK847" s="179" t="s">
        <v>65</v>
      </c>
      <c r="BGL847" s="10">
        <f>BGJ847*1.3</f>
        <v>124.80000000000001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VLOOKUP(BGP847,$A$879:$F$2700,6,FALSE)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VLOOKUP(BGY847,$A$879:$F$2700,6,FALSE)</f>
        <v>81</v>
      </c>
      <c r="BHC847" s="179" t="s">
        <v>65</v>
      </c>
      <c r="BHD847" s="10">
        <f>BHB847*1.3</f>
        <v>105.3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VLOOKUP(B848,$A$879:$F$2700,6,FALSE)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VLOOKUP(K848,$A$879:$F$2700,6,FALSE)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VLOOKUP(T848,$A$879:$F$2700,6,FALSE)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VLOOKUP(AC848,$A$879:$F$2700,6,FALSE)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VLOOKUP(AL848,$A$879:$F$2700,6,FALSE)</f>
        <v>47</v>
      </c>
      <c r="AP848" s="179" t="s">
        <v>67</v>
      </c>
      <c r="AQ848" s="10">
        <f>AO848*1.2</f>
        <v>56.4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VLOOKUP(AU848,$A$879:$F$2700,6,FALSE)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VLOOKUP(BD848,$A$879:$F$2700,6,FALSE)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VLOOKUP(BM848,$A$879:$F$2700,6,FALSE)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VLOOKUP(BV848,$A$879:$F$2700,6,FALSE)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60" t="s">
        <v>3236</v>
      </c>
      <c r="CG848" s="180"/>
      <c r="CH848" s="180">
        <f>VLOOKUP(CE848,$A$879:$F$2700,6,FALSE)</f>
        <v>36</v>
      </c>
      <c r="CI848" s="179" t="s">
        <v>67</v>
      </c>
      <c r="CJ848" s="10">
        <f>CH848*1.2</f>
        <v>43.199999999999996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VLOOKUP(CN848,$A$879:$F$2700,6,FALSE)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VLOOKUP(CW848,$A$879:$F$2700,6,FALSE)</f>
        <v>96</v>
      </c>
      <c r="DA848" s="179" t="s">
        <v>67</v>
      </c>
      <c r="DB848" s="10">
        <f>CZ848*1.2</f>
        <v>115.19999999999999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VLOOKUP(DF848,$A$879:$F$2700,6,FALSE)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VLOOKUP(DO848,$A$879:$F$2700,6,FALSE)</f>
        <v>97</v>
      </c>
      <c r="DS848" s="179" t="s">
        <v>67</v>
      </c>
      <c r="DT848" s="10">
        <f>DR848*1.2</f>
        <v>116.39999999999999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VLOOKUP(DX848,$A$879:$F$2700,6,FALSE)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3324</v>
      </c>
      <c r="EI848" s="180"/>
      <c r="EJ848" s="180">
        <f>VLOOKUP(EG848,$A$879:$F$2700,6,FALSE)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VLOOKUP(EP848,$A$879:$F$2700,6,FALSE)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VLOOKUP(EY848,$A$879:$F$2700,6,FALSE)</f>
        <v>47</v>
      </c>
      <c r="FC848" s="179" t="s">
        <v>67</v>
      </c>
      <c r="FD848" s="10">
        <f>FB848*1.2</f>
        <v>56.4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VLOOKUP(FH848,$A$879:$F$2700,6,FALSE)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VLOOKUP(FQ848,$A$879:$F$2700,6,FALSE)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VLOOKUP(FZ848,$A$879:$F$2700,6,FALSE)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VLOOKUP(GI848,$A$879:$F$2700,6,FALSE)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VLOOKUP(GR848,$A$879:$F$2700,6,FALSE)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VLOOKUP(HA848,$A$879:$F$2700,6,FALSE)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3324</v>
      </c>
      <c r="HL848" s="180"/>
      <c r="HM848" s="180">
        <f>VLOOKUP(HJ848,$A$879:$F$2700,6,FALSE)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VLOOKUP(HS848,$A$879:$F$2700,6,FALSE)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VLOOKUP(IB848,$A$879:$F$2700,6,FALSE)</f>
        <v>164</v>
      </c>
      <c r="IF848" s="179" t="s">
        <v>67</v>
      </c>
      <c r="IG848" s="10">
        <f>IE848*1.2</f>
        <v>196.79999999999998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VLOOKUP(IK848,$A$879:$F$2700,6,FALSE)</f>
        <v>97</v>
      </c>
      <c r="IO848" s="179" t="s">
        <v>67</v>
      </c>
      <c r="IP848" s="10">
        <f>IN848*1.2</f>
        <v>116.39999999999999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VLOOKUP(IT848,$A$879:$F$2700,6,FALSE)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VLOOKUP(JC848,$A$879:$F$2700,6,FALSE)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VLOOKUP(JL848,$A$879:$F$2700,6,FALSE)</f>
        <v>142</v>
      </c>
      <c r="JP848" s="179" t="s">
        <v>67</v>
      </c>
      <c r="JQ848" s="10">
        <f>JO848*1.2</f>
        <v>170.4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VLOOKUP(JU848,$A$879:$F$2700,6,FALSE)</f>
        <v>96</v>
      </c>
      <c r="JY848" s="179" t="s">
        <v>67</v>
      </c>
      <c r="JZ848" s="10">
        <f>JX848*1.2</f>
        <v>115.19999999999999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VLOOKUP(KD848,$A$879:$F$2700,6,FALSE)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VLOOKUP(KM848,$A$879:$F$2700,6,FALSE)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VLOOKUP(KV848,$A$879:$F$2700,6,FALSE)</f>
        <v>96</v>
      </c>
      <c r="KZ848" s="179" t="s">
        <v>67</v>
      </c>
      <c r="LA848" s="10">
        <f>KY848*1.2</f>
        <v>115.19999999999999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VLOOKUP(LE848,$A$879:$F$2700,6,FALSE)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VLOOKUP(LN848,$A$879:$F$2700,6,FALSE)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VLOOKUP(LW848,$A$879:$F$2700,6,FALSE)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VLOOKUP(MF848,$A$879:$F$2700,6,FALSE)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VLOOKUP(MO848,$A$879:$F$2700,6,FALSE)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VLOOKUP(MX848,$A$879:$F$2700,6,FALSE)</f>
        <v>97</v>
      </c>
      <c r="NB848" s="179" t="s">
        <v>67</v>
      </c>
      <c r="NC848" s="10">
        <f>NA848*1.2</f>
        <v>116.39999999999999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VLOOKUP(NG848,$A$879:$F$2700,6,FALSE)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VLOOKUP(NP848,$A$879:$F$2700,6,FALSE)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VLOOKUP(NY848,$A$879:$F$2700,6,FALSE)</f>
        <v>111</v>
      </c>
      <c r="OC848" s="179" t="s">
        <v>67</v>
      </c>
      <c r="OD848" s="10">
        <f>OB848*1.2</f>
        <v>133.19999999999999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VLOOKUP(OH848,$A$879:$F$2700,6,FALSE)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VLOOKUP(OQ848,$A$879:$F$2700,6,FALSE)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VLOOKUP(OZ848,$A$879:$F$2700,6,FALSE)</f>
        <v>60</v>
      </c>
      <c r="PD848" s="179" t="s">
        <v>67</v>
      </c>
      <c r="PE848" s="10">
        <f>PC848*1.2</f>
        <v>72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VLOOKUP(PI848,$A$879:$F$2700,6,FALSE)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VLOOKUP(PR848,$A$879:$F$2700,6,FALSE)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VLOOKUP(QA848,$A$879:$F$2700,6,FALSE)</f>
        <v>97</v>
      </c>
      <c r="QE848" s="179" t="s">
        <v>67</v>
      </c>
      <c r="QF848" s="10">
        <f>QD848*1.2</f>
        <v>116.39999999999999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VLOOKUP(QJ848,$A$879:$F$2700,6,FALSE)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VLOOKUP(QS848,$A$879:$F$2700,6,FALSE)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VLOOKUP(RB848,$A$879:$F$2700,6,FALSE)</f>
        <v>142</v>
      </c>
      <c r="RF848" s="179" t="s">
        <v>67</v>
      </c>
      <c r="RG848" s="10">
        <f>RE848*1.2</f>
        <v>170.4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VLOOKUP(RK848,$A$879:$F$2700,6,FALSE)</f>
        <v>96</v>
      </c>
      <c r="RO848" s="179" t="s">
        <v>67</v>
      </c>
      <c r="RP848" s="10">
        <f>RN848*1.2</f>
        <v>115.19999999999999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VLOOKUP(RT848,$A$879:$F$2700,6,FALSE)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VLOOKUP(SC848,$A$879:$F$2700,6,FALSE)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VLOOKUP(SL848,$A$879:$F$2700,6,FALSE)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VLOOKUP(SU848,$A$879:$F$2700,6,FALSE)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VLOOKUP(TD848,$A$879:$F$2700,6,FALSE)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VLOOKUP(TM848,$A$879:$F$2700,6,FALSE)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VLOOKUP(TV848,$A$879:$F$2700,6,FALSE)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VLOOKUP(UE848,$A$879:$F$2700,6,FALSE)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VLOOKUP(UN848,$A$879:$F$2700,6,FALSE)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VLOOKUP(UW848,$A$879:$F$2700,6,FALSE)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VLOOKUP(VF848,$A$879:$F$2700,6,FALSE)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VLOOKUP(VO848,$A$879:$F$2700,6,FALSE)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VLOOKUP(VX848,$A$879:$F$2700,6,FALSE)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VLOOKUP(WG848,$A$879:$F$2700,6,FALSE)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VLOOKUP(WP848,$A$879:$F$2700,6,FALSE)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VLOOKUP(WY848,$A$879:$F$2700,6,FALSE)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70" t="s">
        <v>607</v>
      </c>
      <c r="XJ848" s="180"/>
      <c r="XK848" s="180">
        <f>VLOOKUP(XH848,$A$879:$F$2700,6,FALSE)</f>
        <v>111</v>
      </c>
      <c r="XL848" s="179" t="s">
        <v>67</v>
      </c>
      <c r="XM848" s="10">
        <f>XK848*1.2</f>
        <v>133.19999999999999</v>
      </c>
      <c r="XO848" s="239"/>
      <c r="XP848" s="179" t="s">
        <v>108</v>
      </c>
      <c r="XQ848" s="360" t="s">
        <v>1722</v>
      </c>
      <c r="XS848" s="180"/>
      <c r="XT848" s="180">
        <f>VLOOKUP(XQ848,$A$879:$F$2700,6,FALSE)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VLOOKUP(XZ848,$A$879:$F$2700,6,FALSE)</f>
        <v>11</v>
      </c>
      <c r="YD848" s="179" t="s">
        <v>67</v>
      </c>
      <c r="YE848" s="10">
        <f>YC848*1.2</f>
        <v>13.2</v>
      </c>
      <c r="YG848" s="239"/>
      <c r="YH848" s="179" t="s">
        <v>108</v>
      </c>
      <c r="YI848" s="360" t="s">
        <v>2046</v>
      </c>
      <c r="YK848" s="180"/>
      <c r="YL848" s="180">
        <f>VLOOKUP(YI848,$A$879:$F$2700,6,FALSE)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VLOOKUP(YR848,$A$879:$F$2700,6,FALSE)</f>
        <v>22</v>
      </c>
      <c r="YV848" s="179" t="s">
        <v>67</v>
      </c>
      <c r="YW848" s="10">
        <f>YU848*1.2</f>
        <v>26.4</v>
      </c>
      <c r="YY848" s="239"/>
      <c r="YZ848" s="179" t="s">
        <v>108</v>
      </c>
      <c r="ZA848" s="360" t="s">
        <v>469</v>
      </c>
      <c r="ZC848" s="180"/>
      <c r="ZD848" s="180">
        <f>VLOOKUP(ZA848,$A$879:$F$2700,6,FALSE)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VLOOKUP(ZJ848,$A$879:$F$2700,6,FALSE)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VLOOKUP(ZS848,$A$879:$F$2700,6,FALSE)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VLOOKUP(AAB848,$A$879:$F$2700,6,FALSE)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VLOOKUP(AAK848,$A$879:$F$2700,6,FALSE)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VLOOKUP(AAT848,$A$879:$F$2700,6,FALSE)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VLOOKUP(ABC848,$A$879:$F$2700,6,FALSE)</f>
        <v>111</v>
      </c>
      <c r="ABG848" s="179" t="s">
        <v>67</v>
      </c>
      <c r="ABH848" s="10">
        <f>ABF848*1.2</f>
        <v>133.19999999999999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VLOOKUP(ABL848,$A$879:$F$2700,6,FALSE)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VLOOKUP(ABU848,$A$879:$F$2700,6,FALSE)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VLOOKUP(ACD848,$A$879:$F$2700,6,FALSE)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VLOOKUP(ACM848,$A$879:$F$2700,6,FALSE)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VLOOKUP(ACV848,$A$879:$F$2700,6,FALSE)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VLOOKUP(ADE848,$A$879:$F$2700,6,FALSE)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VLOOKUP(ADN848,$A$879:$F$2700,6,FALSE)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VLOOKUP(ADW848,$A$879:$F$2700,6,FALSE)</f>
        <v>111</v>
      </c>
      <c r="AEA848" s="179" t="s">
        <v>67</v>
      </c>
      <c r="AEB848" s="10">
        <f>ADZ848*1.2</f>
        <v>133.19999999999999</v>
      </c>
      <c r="AED848" s="239"/>
      <c r="AEE848" s="179" t="s">
        <v>108</v>
      </c>
      <c r="AEF848" s="75" t="s">
        <v>183</v>
      </c>
      <c r="AEH848" s="180"/>
      <c r="AEI848" s="180" t="e">
        <f>VLOOKUP(AEF848,$A$879:$F$2700,6,FALSE)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VLOOKUP(AEO848,$A$879:$F$2700,6,FALSE)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VLOOKUP(AEX848,$A$879:$F$2700,6,FALSE)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VLOOKUP(AFG848,$A$879:$F$2700,6,FALSE)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VLOOKUP(AFP848,$A$879:$F$2700,6,FALSE)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VLOOKUP(AFY848,$A$879:$F$2700,6,FALSE)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VLOOKUP(AGH848,$A$879:$F$2700,6,FALSE)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VLOOKUP(AGQ848,$A$879:$F$2700,6,FALSE)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VLOOKUP(AGZ848,$A$879:$F$2700,6,FALSE)</f>
        <v>47</v>
      </c>
      <c r="AHD848" s="179" t="s">
        <v>67</v>
      </c>
      <c r="AHE848" s="10">
        <f>AHC848*1.2</f>
        <v>56.4</v>
      </c>
      <c r="AHF848" s="10"/>
      <c r="AHG848" s="239"/>
      <c r="AHH848" s="179" t="s">
        <v>108</v>
      </c>
      <c r="AHI848" s="439" t="s">
        <v>3324</v>
      </c>
      <c r="AHK848" s="180"/>
      <c r="AHL848" s="180">
        <f>VLOOKUP(AHI848,$A$879:$F$2700,6,FALSE)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VLOOKUP(AHR848,$A$879:$F$2700,6,FALSE)</f>
        <v>111</v>
      </c>
      <c r="AHV848" s="179" t="s">
        <v>67</v>
      </c>
      <c r="AHW848" s="10">
        <f>AHU848*1.2</f>
        <v>133.19999999999999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VLOOKUP(AIA848,$A$879:$F$2700,6,FALSE)</f>
        <v>164</v>
      </c>
      <c r="AIE848" s="179" t="s">
        <v>67</v>
      </c>
      <c r="AIF848" s="10">
        <f>AID848*1.2</f>
        <v>196.79999999999998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VLOOKUP(AIJ848,$A$879:$F$2700,6,FALSE)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VLOOKUP(AIS848,$A$879:$F$2700,6,FALSE)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VLOOKUP(AJB848,$A$879:$F$2700,6,FALSE)</f>
        <v>111</v>
      </c>
      <c r="AJF848" s="179" t="s">
        <v>67</v>
      </c>
      <c r="AJG848" s="10">
        <f>AJE848*1.2</f>
        <v>133.19999999999999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VLOOKUP(AJK848,$A$879:$F$2700,6,FALSE)</f>
        <v>164</v>
      </c>
      <c r="AJO848" s="179" t="s">
        <v>67</v>
      </c>
      <c r="AJP848" s="10">
        <f>AJN848*1.2</f>
        <v>196.79999999999998</v>
      </c>
      <c r="AJQ848" s="10"/>
      <c r="AJR848" s="239"/>
      <c r="AJS848" s="179" t="s">
        <v>108</v>
      </c>
      <c r="AJT848" s="366" t="s">
        <v>3324</v>
      </c>
      <c r="AJV848" s="180"/>
      <c r="AJW848" s="180">
        <f>VLOOKUP(AJT848,$A$879:$F$2700,6,FALSE)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VLOOKUP(AKC848,$A$879:$F$2700,6,FALSE)</f>
        <v>97</v>
      </c>
      <c r="AKG848" s="179" t="s">
        <v>67</v>
      </c>
      <c r="AKH848" s="10">
        <f>AKF848*1.2</f>
        <v>116.39999999999999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VLOOKUP(AKL848,$A$879:$F$2700,6,FALSE)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VLOOKUP(AKU848,$A$879:$F$2700,6,FALSE)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VLOOKUP(ALD848,$A$879:$F$2700,6,FALSE)</f>
        <v>96</v>
      </c>
      <c r="ALH848" s="179" t="s">
        <v>67</v>
      </c>
      <c r="ALI848" s="10">
        <f>ALG848*1.2</f>
        <v>115.19999999999999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VLOOKUP(ALM848,$A$879:$F$2700,6,FALSE)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3324</v>
      </c>
      <c r="ALX848" s="180"/>
      <c r="ALY848" s="180">
        <f>VLOOKUP(ALV848,$A$879:$F$2700,6,FALSE)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VLOOKUP(AME848,$A$879:$F$2700,6,FALSE)</f>
        <v>164</v>
      </c>
      <c r="AMI848" s="179" t="s">
        <v>67</v>
      </c>
      <c r="AMJ848" s="10">
        <f>AMH848*1.2</f>
        <v>196.79999999999998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VLOOKUP(AMN848,$A$879:$F$2700,6,FALSE)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VLOOKUP(AMW848,$A$879:$F$2700,6,FALSE)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VLOOKUP(ANF848,$A$879:$F$2700,6,FALSE)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VLOOKUP(ANO848,$A$879:$F$2700,6,FALSE)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VLOOKUP(ANX848,$A$879:$F$2700,6,FALSE)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VLOOKUP(AOG848,$A$879:$F$2700,6,FALSE)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VLOOKUP(AOP848,$A$879:$F$2700,6,FALSE)</f>
        <v>111</v>
      </c>
      <c r="AOT848" s="179" t="s">
        <v>67</v>
      </c>
      <c r="AOU848" s="10">
        <f>AOS848*1.2</f>
        <v>133.19999999999999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VLOOKUP(AOY848,$A$879:$F$2700,6,FALSE)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VLOOKUP(APH848,$A$879:$F$2700,6,FALSE)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VLOOKUP(APQ848,$A$879:$F$2700,6,FALSE)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VLOOKUP(APZ848,$A$879:$F$2700,6,FALSE)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VLOOKUP(AQI848,$A$879:$F$2700,6,FALSE)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VLOOKUP(AQR848,$A$879:$F$2700,6,FALSE)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VLOOKUP(ARA848,$A$879:$F$2700,6,FALSE)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VLOOKUP(ARJ848,$A$879:$F$2700,6,FALSE)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VLOOKUP(ARS848,$A$879:$F$2700,6,FALSE)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VLOOKUP(ASB848,$A$879:$F$2700,6,FALSE)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VLOOKUP(ASK848,$A$879:$F$2700,6,FALSE)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VLOOKUP(AST848,$A$879:$F$2700,6,FALSE)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VLOOKUP(ATC848,$A$879:$F$2700,6,FALSE)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VLOOKUP(ATL848,$A$879:$F$2700,6,FALSE)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VLOOKUP(ATU848,$A$879:$F$2700,6,FALSE)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VLOOKUP(AUD848,$A$879:$F$2700,6,FALSE)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VLOOKUP(AUM848,$A$879:$F$2700,6,FALSE)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VLOOKUP(AUV848,$A$879:$F$2700,6,FALSE)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VLOOKUP(AVE848,$A$879:$F$2700,6,FALSE)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VLOOKUP(AVN848,$A$879:$F$2700,6,FALSE)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VLOOKUP(AVW848,$A$879:$F$2700,6,FALSE)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VLOOKUP(AWF848,$A$879:$F$2700,6,FALSE)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VLOOKUP(AWO848,$A$879:$F$2700,6,FALSE)</f>
        <v>81</v>
      </c>
      <c r="AWS848" s="179" t="s">
        <v>67</v>
      </c>
      <c r="AWT848" s="10">
        <f>AWR848*1.2</f>
        <v>97.2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VLOOKUP(AWX848,$A$879:$F$2700,6,FALSE)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VLOOKUP(AXG848,$A$879:$F$2700,6,FALSE)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VLOOKUP(AXP848,$A$879:$F$2700,6,FALSE)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VLOOKUP(AXY848,$A$879:$F$2700,6,FALSE)</f>
        <v>97</v>
      </c>
      <c r="AYC848" s="179" t="s">
        <v>67</v>
      </c>
      <c r="AYD848" s="10">
        <f>AYB848*1.2</f>
        <v>116.39999999999999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VLOOKUP(AYH848,$A$879:$F$2700,6,FALSE)</f>
        <v>142</v>
      </c>
      <c r="AYL848" s="179" t="s">
        <v>67</v>
      </c>
      <c r="AYM848" s="10">
        <f>AYK848*1.2</f>
        <v>170.4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VLOOKUP(AYQ848,$A$879:$F$2700,6,FALSE)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VLOOKUP(AYZ848,$A$879:$F$2700,6,FALSE)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VLOOKUP(AZI848,$A$879:$F$2700,6,FALSE)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VLOOKUP(AZR848,$A$879:$F$2700,6,FALSE)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3324</v>
      </c>
      <c r="BAC848" s="180"/>
      <c r="BAD848" s="180">
        <f>VLOOKUP(BAA848,$A$879:$F$2700,6,FALSE)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VLOOKUP(BAJ848,$A$879:$F$2700,6,FALSE)</f>
        <v>97</v>
      </c>
      <c r="BAN848" s="179" t="s">
        <v>67</v>
      </c>
      <c r="BAO848" s="10">
        <f>BAM848*1.2</f>
        <v>116.39999999999999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VLOOKUP(BAS848,$A$879:$F$2700,6,FALSE)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VLOOKUP(BBB848,$A$879:$F$2700,6,FALSE)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VLOOKUP(BBK848,$A$879:$F$2700,6,FALSE)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VLOOKUP(BBT848,$A$879:$F$2700,6,FALSE)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VLOOKUP(BCC848,$A$879:$F$2700,6,FALSE)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VLOOKUP(BCL848,$A$879:$F$2700,6,FALSE)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VLOOKUP(BCU848,$A$879:$F$2700,6,FALSE)</f>
        <v>111</v>
      </c>
      <c r="BCY848" s="179" t="s">
        <v>67</v>
      </c>
      <c r="BCZ848" s="10">
        <f>BCX848*1.2</f>
        <v>133.19999999999999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VLOOKUP(BDD848,$A$879:$F$2700,6,FALSE)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VLOOKUP(BDM848,$A$879:$F$2700,6,FALSE)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VLOOKUP(BDV848,$A$879:$F$2700,6,FALSE)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VLOOKUP(BEE848,$A$879:$F$2700,6,FALSE)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VLOOKUP(BEN848,$A$879:$F$2700,6,FALSE)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VLOOKUP(BEW848,$A$879:$F$2700,6,FALSE)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VLOOKUP(BFF848,$A$879:$F$2700,6,FALSE)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VLOOKUP(BFO848,$A$879:$F$2700,6,FALSE)</f>
        <v>81</v>
      </c>
      <c r="BFS848" s="179" t="s">
        <v>67</v>
      </c>
      <c r="BFT848" s="10">
        <f>BFR848*1.2</f>
        <v>97.2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VLOOKUP(BFX848,$A$879:$F$2700,6,FALSE)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VLOOKUP(BGG848,$A$879:$F$2700,6,FALSE)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VLOOKUP(BGP848,$A$879:$F$2700,6,FALSE)</f>
        <v>97</v>
      </c>
      <c r="BGT848" s="179" t="s">
        <v>67</v>
      </c>
      <c r="BGU848" s="10">
        <f>BGS848*1.2</f>
        <v>116.39999999999999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VLOOKUP(BGY848,$A$879:$F$2700,6,FALSE)</f>
        <v>97</v>
      </c>
      <c r="BHC848" s="179" t="s">
        <v>67</v>
      </c>
      <c r="BHD848" s="10">
        <f>BHB848*1.2</f>
        <v>116.39999999999999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VLOOKUP(B849,$A$879:$F$2700,6,FALSE)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60" t="s">
        <v>3324</v>
      </c>
      <c r="M849" s="180"/>
      <c r="N849" s="180">
        <f>VLOOKUP(K849,$A$879:$F$2700,6,FALSE)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3324</v>
      </c>
      <c r="V849" s="180"/>
      <c r="W849" s="180">
        <f>VLOOKUP(T849,$A$879:$F$2700,6,FALSE)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VLOOKUP(AC849,$A$879:$F$2700,6,FALSE)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VLOOKUP(AL849,$A$879:$F$2700,6,FALSE)</f>
        <v>164</v>
      </c>
      <c r="AP849" s="179" t="s">
        <v>69</v>
      </c>
      <c r="AQ849" s="10">
        <f>AO849*1.1</f>
        <v>180.4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VLOOKUP(AU849,$A$879:$F$2700,6,FALSE)</f>
        <v>164</v>
      </c>
      <c r="AY849" s="179" t="s">
        <v>69</v>
      </c>
      <c r="AZ849" s="10">
        <f>AX849*1.1</f>
        <v>180.4</v>
      </c>
      <c r="BA849" s="10"/>
      <c r="BB849" s="233"/>
      <c r="BC849" s="179" t="s">
        <v>109</v>
      </c>
      <c r="BD849" s="360" t="s">
        <v>3236</v>
      </c>
      <c r="BF849" s="180"/>
      <c r="BG849" s="180">
        <f>VLOOKUP(BD849,$A$879:$F$2700,6,FALSE)</f>
        <v>36</v>
      </c>
      <c r="BH849" s="179" t="s">
        <v>69</v>
      </c>
      <c r="BI849" s="10">
        <f>BG849*1.1</f>
        <v>39.6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VLOOKUP(BM849,$A$879:$F$2700,6,FALSE)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3324</v>
      </c>
      <c r="BX849" s="180"/>
      <c r="BY849" s="180">
        <f>VLOOKUP(BV849,$A$879:$F$2700,6,FALSE)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VLOOKUP(CE849,$A$879:$F$2700,6,FALSE)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VLOOKUP(CN849,$A$879:$F$2700,6,FALSE)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VLOOKUP(CW849,$A$879:$F$2700,6,FALSE)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VLOOKUP(DF849,$A$879:$F$2700,6,FALSE)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VLOOKUP(DO849,$A$879:$F$2700,6,FALSE)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VLOOKUP(DX849,$A$879:$F$2700,6,FALSE)</f>
        <v>96</v>
      </c>
      <c r="EB849" s="179" t="s">
        <v>69</v>
      </c>
      <c r="EC849" s="10">
        <f>EA849*1.1</f>
        <v>105.60000000000001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VLOOKUP(EG849,$A$879:$F$2700,6,FALSE)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VLOOKUP(EP849,$A$879:$F$2700,6,FALSE)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VLOOKUP(EY849,$A$879:$F$2700,6,FALSE)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VLOOKUP(FH849,$A$879:$F$2700,6,FALSE)</f>
        <v>60</v>
      </c>
      <c r="FL849" s="179" t="s">
        <v>69</v>
      </c>
      <c r="FM849" s="10">
        <f>FK849*1.1</f>
        <v>66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VLOOKUP(FQ849,$A$879:$F$2700,6,FALSE)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VLOOKUP(FZ849,$A$879:$F$2700,6,FALSE)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VLOOKUP(GI849,$A$879:$F$2700,6,FALSE)</f>
        <v>97</v>
      </c>
      <c r="GM849" s="179" t="s">
        <v>69</v>
      </c>
      <c r="GN849" s="10">
        <f>GL849*1.1</f>
        <v>106.7</v>
      </c>
      <c r="GO849" s="10"/>
      <c r="GP849" s="233"/>
      <c r="GQ849" s="179" t="s">
        <v>109</v>
      </c>
      <c r="GR849" s="360" t="s">
        <v>3324</v>
      </c>
      <c r="GT849" s="180"/>
      <c r="GU849" s="180">
        <f>VLOOKUP(GR849,$A$879:$F$2700,6,FALSE)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VLOOKUP(HA849,$A$879:$F$2700,6,FALSE)</f>
        <v>22</v>
      </c>
      <c r="HE849" s="179" t="s">
        <v>69</v>
      </c>
      <c r="HF849" s="10">
        <f>HD849*1.1</f>
        <v>24.200000000000003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VLOOKUP(HJ849,$A$879:$F$2700,6,FALSE)</f>
        <v>54</v>
      </c>
      <c r="HN849" s="179" t="s">
        <v>69</v>
      </c>
      <c r="HO849" s="10">
        <f>HM849*1.1</f>
        <v>59.400000000000006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VLOOKUP(HS849,$A$879:$F$2700,6,FALSE)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VLOOKUP(IB849,$A$879:$F$2700,6,FALSE)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VLOOKUP(IK849,$A$879:$F$2700,6,FALSE)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VLOOKUP(IT849,$A$879:$F$2700,6,FALSE)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VLOOKUP(JC849,$A$879:$F$2700,6,FALSE)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VLOOKUP(JL849,$A$879:$F$2700,6,FALSE)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VLOOKUP(JU849,$A$879:$F$2700,6,FALSE)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VLOOKUP(KD849,$A$879:$F$2700,6,FALSE)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VLOOKUP(KM849,$A$879:$F$2700,6,FALSE)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VLOOKUP(KV849,$A$879:$F$2700,6,FALSE)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VLOOKUP(LE849,$A$879:$F$2700,6,FALSE)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3324</v>
      </c>
      <c r="LP849" s="180"/>
      <c r="LQ849" s="180">
        <f>VLOOKUP(LN849,$A$879:$F$2700,6,FALSE)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VLOOKUP(LW849,$A$879:$F$2700,6,FALSE)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VLOOKUP(MF849,$A$879:$F$2700,6,FALSE)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VLOOKUP(MO849,$A$879:$F$2700,6,FALSE)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VLOOKUP(MX849,$A$879:$F$2700,6,FALSE)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VLOOKUP(NG849,$A$879:$F$2700,6,FALSE)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VLOOKUP(NP849,$A$879:$F$2700,6,FALSE)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VLOOKUP(NY849,$A$879:$F$2700,6,FALSE)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VLOOKUP(OH849,$A$879:$F$2700,6,FALSE)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VLOOKUP(OQ849,$A$879:$F$2700,6,FALSE)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VLOOKUP(OZ849,$A$879:$F$2700,6,FALSE)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VLOOKUP(PI849,$A$879:$F$2700,6,FALSE)</f>
        <v>97</v>
      </c>
      <c r="PM849" s="179" t="s">
        <v>69</v>
      </c>
      <c r="PN849" s="10">
        <f>PL849*1.1</f>
        <v>106.7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VLOOKUP(PR849,$A$879:$F$2700,6,FALSE)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VLOOKUP(QA849,$A$879:$F$2700,6,FALSE)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VLOOKUP(QJ849,$A$879:$F$2700,6,FALSE)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VLOOKUP(QS849,$A$879:$F$2700,6,FALSE)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VLOOKUP(RB849,$A$879:$F$2700,6,FALSE)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VLOOKUP(RK849,$A$879:$F$2700,6,FALSE)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VLOOKUP(RT849,$A$879:$F$2700,6,FALSE)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VLOOKUP(SC849,$A$879:$F$2700,6,FALSE)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VLOOKUP(SL849,$A$879:$F$2700,6,FALSE)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VLOOKUP(SU849,$A$879:$F$2700,6,FALSE)</f>
        <v>97</v>
      </c>
      <c r="SY849" s="179" t="s">
        <v>69</v>
      </c>
      <c r="SZ849" s="10">
        <f>SX849*1.1</f>
        <v>106.7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VLOOKUP(TD849,$A$879:$F$2700,6,FALSE)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VLOOKUP(TM849,$A$879:$F$2700,6,FALSE)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VLOOKUP(TV849,$A$879:$F$2700,6,FALSE)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VLOOKUP(UE849,$A$879:$F$2700,6,FALSE)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VLOOKUP(UN849,$A$879:$F$2700,6,FALSE)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VLOOKUP(UW849,$A$879:$F$2700,6,FALSE)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VLOOKUP(VF849,$A$879:$F$2700,6,FALSE)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VLOOKUP(VO849,$A$879:$F$2700,6,FALSE)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VLOOKUP(VX849,$A$879:$F$2700,6,FALSE)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VLOOKUP(WG849,$A$879:$F$2700,6,FALSE)</f>
        <v>97</v>
      </c>
      <c r="WK849" s="179" t="s">
        <v>69</v>
      </c>
      <c r="WL849" s="10">
        <f>WJ849*1.1</f>
        <v>106.7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VLOOKUP(WP849,$A$879:$F$2700,6,FALSE)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VLOOKUP(WY849,$A$879:$F$2700,6,FALSE)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VLOOKUP(XH849,$A$879:$F$2700,6,FALSE)</f>
        <v>60</v>
      </c>
      <c r="XL849" s="179" t="s">
        <v>69</v>
      </c>
      <c r="XM849" s="10">
        <f>XK849*1.1</f>
        <v>66</v>
      </c>
      <c r="XO849" s="239"/>
      <c r="XP849" s="179" t="s">
        <v>109</v>
      </c>
      <c r="XQ849" s="360" t="s">
        <v>1807</v>
      </c>
      <c r="XS849" s="180"/>
      <c r="XT849" s="180">
        <f>VLOOKUP(XQ849,$A$879:$F$2700,6,FALSE)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VLOOKUP(XZ849,$A$879:$F$2700,6,FALSE)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VLOOKUP(YI849,$A$879:$F$2700,6,FALSE)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VLOOKUP(YR849,$A$879:$F$2700,6,FALSE)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VLOOKUP(ZA849,$A$879:$F$2700,6,FALSE)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VLOOKUP(ZJ849,$A$879:$F$2700,6,FALSE)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VLOOKUP(ZS849,$A$879:$F$2700,6,FALSE)</f>
        <v>97</v>
      </c>
      <c r="ZW849" s="179" t="s">
        <v>69</v>
      </c>
      <c r="ZX849" s="10">
        <f>ZV849*1.1</f>
        <v>106.7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VLOOKUP(AAB849,$A$879:$F$2700,6,FALSE)</f>
        <v>96</v>
      </c>
      <c r="AAF849" s="179" t="s">
        <v>69</v>
      </c>
      <c r="AAG849" s="10">
        <f>AAE849*1.1</f>
        <v>105.60000000000001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VLOOKUP(AAK849,$A$879:$F$2700,6,FALSE)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VLOOKUP(AAT849,$A$879:$F$2700,6,FALSE)</f>
        <v>111</v>
      </c>
      <c r="AAX849" s="179" t="s">
        <v>69</v>
      </c>
      <c r="AAY849" s="10">
        <f>AAW849*1.1</f>
        <v>122.10000000000001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VLOOKUP(ABC849,$A$879:$F$2700,6,FALSE)</f>
        <v>121</v>
      </c>
      <c r="ABG849" s="179" t="s">
        <v>69</v>
      </c>
      <c r="ABH849" s="10">
        <f>ABF849*1.1</f>
        <v>133.10000000000002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VLOOKUP(ABL849,$A$879:$F$2700,6,FALSE)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VLOOKUP(ABU849,$A$879:$F$2700,6,FALSE)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VLOOKUP(ACD849,$A$879:$F$2700,6,FALSE)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VLOOKUP(ACM849,$A$879:$F$2700,6,FALSE)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VLOOKUP(ACV849,$A$879:$F$2700,6,FALSE)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VLOOKUP(ADE849,$A$879:$F$2700,6,FALSE)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VLOOKUP(ADN849,$A$879:$F$2700,6,FALSE)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VLOOKUP(ADW849,$A$879:$F$2700,6,FALSE)</f>
        <v>50</v>
      </c>
      <c r="AEA849" s="179" t="s">
        <v>69</v>
      </c>
      <c r="AEB849" s="10">
        <f>ADZ849*1.1</f>
        <v>55.000000000000007</v>
      </c>
      <c r="AED849" s="239"/>
      <c r="AEE849" s="179" t="s">
        <v>109</v>
      </c>
      <c r="AEF849" s="75" t="s">
        <v>183</v>
      </c>
      <c r="AEH849" s="180"/>
      <c r="AEI849" s="180" t="e">
        <f>VLOOKUP(AEF849,$A$879:$F$2700,6,FALSE)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VLOOKUP(AEO849,$A$879:$F$2700,6,FALSE)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VLOOKUP(AEX849,$A$879:$F$2700,6,FALSE)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VLOOKUP(AFG849,$A$879:$F$2700,6,FALSE)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VLOOKUP(AFP849,$A$879:$F$2700,6,FALSE)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VLOOKUP(AFY849,$A$879:$F$2700,6,FALSE)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VLOOKUP(AGH849,$A$879:$F$2700,6,FALSE)</f>
        <v>47</v>
      </c>
      <c r="AGL849" s="179" t="s">
        <v>69</v>
      </c>
      <c r="AGM849" s="10">
        <f>AGK849*1.1</f>
        <v>51.7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VLOOKUP(AGQ849,$A$879:$F$2700,6,FALSE)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VLOOKUP(AGZ849,$A$879:$F$2700,6,FALSE)</f>
        <v>111</v>
      </c>
      <c r="AHD849" s="179" t="s">
        <v>69</v>
      </c>
      <c r="AHE849" s="10">
        <f>AHC849*1.1</f>
        <v>122.10000000000001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VLOOKUP(AHI849,$A$879:$F$2700,6,FALSE)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VLOOKUP(AHR849,$A$879:$F$2700,6,FALSE)</f>
        <v>142</v>
      </c>
      <c r="AHV849" s="179" t="s">
        <v>69</v>
      </c>
      <c r="AHW849" s="10">
        <f>AHU849*1.1</f>
        <v>156.20000000000002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VLOOKUP(AIA849,$A$879:$F$2700,6,FALSE)</f>
        <v>111</v>
      </c>
      <c r="AIE849" s="179" t="s">
        <v>69</v>
      </c>
      <c r="AIF849" s="10">
        <f>AID849*1.1</f>
        <v>122.10000000000001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VLOOKUP(AIJ849,$A$879:$F$2700,6,FALSE)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VLOOKUP(AIS849,$A$879:$F$2700,6,FALSE)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VLOOKUP(AJB849,$A$879:$F$2700,6,FALSE)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3324</v>
      </c>
      <c r="AJM849" s="180"/>
      <c r="AJN849" s="180">
        <f>VLOOKUP(AJK849,$A$879:$F$2700,6,FALSE)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VLOOKUP(AJT849,$A$879:$F$2700,6,FALSE)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VLOOKUP(AKC849,$A$879:$F$2700,6,FALSE)</f>
        <v>33</v>
      </c>
      <c r="AKG849" s="179" t="s">
        <v>69</v>
      </c>
      <c r="AKH849" s="10">
        <f>AKF849*1.1</f>
        <v>36.300000000000004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VLOOKUP(AKL849,$A$879:$F$2700,6,FALSE)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VLOOKUP(AKU849,$A$879:$F$2700,6,FALSE)</f>
        <v>96</v>
      </c>
      <c r="AKY849" s="179" t="s">
        <v>69</v>
      </c>
      <c r="AKZ849" s="10">
        <f>AKX849*1.1</f>
        <v>105.60000000000001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VLOOKUP(ALD849,$A$879:$F$2700,6,FALSE)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3324</v>
      </c>
      <c r="ALO849" s="180"/>
      <c r="ALP849" s="180">
        <f>VLOOKUP(ALM849,$A$879:$F$2700,6,FALSE)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VLOOKUP(ALV849,$A$879:$F$2700,6,FALSE)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VLOOKUP(AME849,$A$879:$F$2700,6,FALSE)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VLOOKUP(AMN849,$A$879:$F$2700,6,FALSE)</f>
        <v>97</v>
      </c>
      <c r="AMR849" s="179" t="s">
        <v>69</v>
      </c>
      <c r="AMS849" s="10">
        <f>AMQ849*1.1</f>
        <v>106.7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VLOOKUP(AMW849,$A$879:$F$2700,6,FALSE)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VLOOKUP(ANF849,$A$879:$F$2700,6,FALSE)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VLOOKUP(ANO849,$A$879:$F$2700,6,FALSE)</f>
        <v>111</v>
      </c>
      <c r="ANS849" s="179" t="s">
        <v>69</v>
      </c>
      <c r="ANT849" s="10">
        <f>ANR849*1.1</f>
        <v>122.10000000000001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VLOOKUP(ANX849,$A$879:$F$2700,6,FALSE)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VLOOKUP(AOG849,$A$879:$F$2700,6,FALSE)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VLOOKUP(AOP849,$A$879:$F$2700,6,FALSE)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VLOOKUP(AOY849,$A$879:$F$2700,6,FALSE)</f>
        <v>97</v>
      </c>
      <c r="APC849" s="179" t="s">
        <v>69</v>
      </c>
      <c r="APD849" s="10">
        <f>APB849*1.1</f>
        <v>106.7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VLOOKUP(APH849,$A$879:$F$2700,6,FALSE)</f>
        <v>96</v>
      </c>
      <c r="APL849" s="179" t="s">
        <v>69</v>
      </c>
      <c r="APM849" s="10">
        <f>APK849*1.1</f>
        <v>105.60000000000001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VLOOKUP(APQ849,$A$879:$F$2700,6,FALSE)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VLOOKUP(APZ849,$A$879:$F$2700,6,FALSE)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VLOOKUP(AQI849,$A$879:$F$2700,6,FALSE)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VLOOKUP(AQR849,$A$879:$F$2700,6,FALSE)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VLOOKUP(ARA849,$A$879:$F$2700,6,FALSE)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VLOOKUP(ARJ849,$A$879:$F$2700,6,FALSE)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VLOOKUP(ARS849,$A$879:$F$2700,6,FALSE)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VLOOKUP(ASB849,$A$879:$F$2700,6,FALSE)</f>
        <v>96</v>
      </c>
      <c r="ASF849" s="179" t="s">
        <v>69</v>
      </c>
      <c r="ASG849" s="10">
        <f>ASE849*1.1</f>
        <v>105.60000000000001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VLOOKUP(ASK849,$A$879:$F$2700,6,FALSE)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VLOOKUP(AST849,$A$879:$F$2700,6,FALSE)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VLOOKUP(ATC849,$A$879:$F$2700,6,FALSE)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VLOOKUP(ATL849,$A$879:$F$2700,6,FALSE)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VLOOKUP(ATU849,$A$879:$F$2700,6,FALSE)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VLOOKUP(AUD849,$A$879:$F$2700,6,FALSE)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VLOOKUP(AUM849,$A$879:$F$2700,6,FALSE)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VLOOKUP(AUV849,$A$879:$F$2700,6,FALSE)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VLOOKUP(AVE849,$A$879:$F$2700,6,FALSE)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VLOOKUP(AVN849,$A$879:$F$2700,6,FALSE)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VLOOKUP(AVW849,$A$879:$F$2700,6,FALSE)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VLOOKUP(AWF849,$A$879:$F$2700,6,FALSE)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VLOOKUP(AWO849,$A$879:$F$2700,6,FALSE)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VLOOKUP(AWX849,$A$879:$F$2700,6,FALSE)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VLOOKUP(AXG849,$A$879:$F$2700,6,FALSE)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VLOOKUP(AXP849,$A$879:$F$2700,6,FALSE)</f>
        <v>96</v>
      </c>
      <c r="AXT849" s="179" t="s">
        <v>69</v>
      </c>
      <c r="AXU849" s="10">
        <f>AXS849*1.1</f>
        <v>105.60000000000001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VLOOKUP(AXY849,$A$879:$F$2700,6,FALSE)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VLOOKUP(AYH849,$A$879:$F$2700,6,FALSE)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VLOOKUP(AYQ849,$A$879:$F$2700,6,FALSE)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VLOOKUP(AYZ849,$A$879:$F$2700,6,FALSE)</f>
        <v>164</v>
      </c>
      <c r="AZD849" s="179" t="s">
        <v>69</v>
      </c>
      <c r="AZE849" s="10">
        <f>AZC849*1.1</f>
        <v>180.4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VLOOKUP(AZI849,$A$879:$F$2700,6,FALSE)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VLOOKUP(AZR849,$A$879:$F$2700,6,FALSE)</f>
        <v>121</v>
      </c>
      <c r="AZV849" s="179" t="s">
        <v>69</v>
      </c>
      <c r="AZW849" s="10">
        <f>AZU849*1.1</f>
        <v>133.10000000000002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VLOOKUP(BAA849,$A$879:$F$2700,6,FALSE)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VLOOKUP(BAJ849,$A$879:$F$2700,6,FALSE)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VLOOKUP(BAS849,$A$879:$F$2700,6,FALSE)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VLOOKUP(BBB849,$A$879:$F$2700,6,FALSE)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VLOOKUP(BBK849,$A$879:$F$2700,6,FALSE)</f>
        <v>96</v>
      </c>
      <c r="BBO849" s="179" t="s">
        <v>69</v>
      </c>
      <c r="BBP849" s="10">
        <f>BBN849*1.1</f>
        <v>105.60000000000001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VLOOKUP(BBT849,$A$879:$F$2700,6,FALSE)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VLOOKUP(BCC849,$A$879:$F$2700,6,FALSE)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VLOOKUP(BCL849,$A$879:$F$2700,6,FALSE)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VLOOKUP(BCU849,$A$879:$F$2700,6,FALSE)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VLOOKUP(BDD849,$A$879:$F$2700,6,FALSE)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VLOOKUP(BDM849,$A$879:$F$2700,6,FALSE)</f>
        <v>96</v>
      </c>
      <c r="BDQ849" s="179" t="s">
        <v>69</v>
      </c>
      <c r="BDR849" s="10">
        <f>BDP849*1.1</f>
        <v>105.60000000000001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VLOOKUP(BDV849,$A$879:$F$2700,6,FALSE)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VLOOKUP(BEE849,$A$879:$F$2700,6,FALSE)</f>
        <v>111</v>
      </c>
      <c r="BEI849" s="179" t="s">
        <v>69</v>
      </c>
      <c r="BEJ849" s="10">
        <f>BEH849*1.1</f>
        <v>122.10000000000001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VLOOKUP(BEN849,$A$879:$F$2700,6,FALSE)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VLOOKUP(BEW849,$A$879:$F$2700,6,FALSE)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VLOOKUP(BFF849,$A$879:$F$2700,6,FALSE)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VLOOKUP(BFO849,$A$879:$F$2700,6,FALSE)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VLOOKUP(BFX849,$A$879:$F$2700,6,FALSE)</f>
        <v>111</v>
      </c>
      <c r="BGB849" s="179" t="s">
        <v>69</v>
      </c>
      <c r="BGC849" s="10">
        <f>BGA849*1.1</f>
        <v>122.10000000000001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VLOOKUP(BGG849,$A$879:$F$2700,6,FALSE)</f>
        <v>33</v>
      </c>
      <c r="BGK849" s="179" t="s">
        <v>69</v>
      </c>
      <c r="BGL849" s="10">
        <f>BGJ849*1.1</f>
        <v>36.300000000000004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VLOOKUP(BGP849,$A$879:$F$2700,6,FALSE)</f>
        <v>96</v>
      </c>
      <c r="BGT849" s="179" t="s">
        <v>69</v>
      </c>
      <c r="BGU849" s="10">
        <f>BGS849*1.1</f>
        <v>105.60000000000001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VLOOKUP(BGY849,$A$879:$F$2700,6,FALSE)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459.1</v>
      </c>
      <c r="I850" s="233"/>
      <c r="J850" s="179"/>
      <c r="K850" s="436"/>
      <c r="M850" s="179"/>
      <c r="N850" s="179"/>
      <c r="O850" s="179"/>
      <c r="P850" s="10"/>
      <c r="Q850" s="10">
        <f>SUM(P845:P849)</f>
        <v>455</v>
      </c>
      <c r="R850" s="233"/>
      <c r="S850" s="179"/>
      <c r="T850" s="436"/>
      <c r="V850" s="179"/>
      <c r="W850" s="179"/>
      <c r="X850" s="179"/>
      <c r="Y850" s="10"/>
      <c r="Z850" s="10">
        <f>SUM(Y845:Y849)</f>
        <v>507.3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398.40000000000003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472.70000000000005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463.70000000000005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582.1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709.90000000000009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339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547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591.6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518.20000000000005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404.30000000000007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502.5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354.5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470.7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327.7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667.40000000000009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226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343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481.09999999999997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558.9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416.9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701.49999999999989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379.8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535.20000000000005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435.3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721.19999999999993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291.45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242.8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193.89999999999998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564.30000000000007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650.4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632.4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384.9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541.6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553.09999999999991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283.10000000000002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612.79999999999995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218.49999999999997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383.49999999999994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379.35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546.6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157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533.30000000000007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517.70000000000005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242.8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563.79999999999995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640.20000000000005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442.9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436.4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475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486.6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272.40000000000003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343.6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537.6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403.1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653.29999999999995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482.3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215.29999999999998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550.6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477.8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412.6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513.80000000000007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479.20000000000005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394.89999999999992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637.9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609.29999999999995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511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464.09999999999997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216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287.5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801.95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656.1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534.40000000000009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468.7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758.8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499.79999999999995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524.6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637.10000000000014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281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379.2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279.10000000000002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530.4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584.09999999999991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413.1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286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594.6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440.70000000000005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408.5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682.8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579.70000000000005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537.79999999999995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631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495.6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591.79999999999995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565.9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480.79999999999995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382.8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500.4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580.5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268.79999999999995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462.70000000000005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442.09999999999997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261.10000000000002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346.4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555.1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467.5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393.5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457.5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431.2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270.8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VLOOKUP(B851,$A$879:$F$2700,6,FALSE)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VLOOKUP(K851,$A$879:$F$2700,6,FALSE)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VLOOKUP(T851,$A$879:$F$2700,6,FALSE)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VLOOKUP(AC851,$A$879:$F$2700,6,FALSE)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VLOOKUP(AL851,$A$879:$F$2700,6,FALSE)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VLOOKUP(AU851,$A$879:$F$2700,6,FALSE)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VLOOKUP(BD851,$A$879:$F$2700,6,FALSE)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VLOOKUP(BM851,$A$879:$F$2700,6,FALSE)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VLOOKUP(BV851,$A$879:$F$2700,6,FALSE)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VLOOKUP(CE851,$A$879:$F$2700,6,FALSE)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VLOOKUP(CN851,$A$879:$F$2700,6,FALSE)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VLOOKUP(CW851,$A$879:$F$2700,6,FALSE)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VLOOKUP(DF851,$A$879:$F$2700,6,FALSE)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VLOOKUP(DO851,$A$879:$F$2700,6,FALSE)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VLOOKUP(DX851,$A$879:$F$2700,6,FALSE)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VLOOKUP(EG851,$A$879:$F$2700,6,FALSE)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VLOOKUP(EP851,$A$879:$F$2700,6,FALSE)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VLOOKUP(EY851,$A$879:$F$2700,6,FALSE)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VLOOKUP(FH851,$A$879:$F$2700,6,FALSE)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VLOOKUP(FQ851,$A$879:$F$2700,6,FALSE)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VLOOKUP(FZ851,$A$879:$F$2700,6,FALSE)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VLOOKUP(GI851,$A$879:$F$2700,6,FALSE)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VLOOKUP(GR851,$A$879:$F$2700,6,FALSE)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VLOOKUP(HA851,$A$879:$F$2700,6,FALSE)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VLOOKUP(HJ851,$A$879:$F$2700,6,FALSE)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VLOOKUP(HS851,$A$879:$F$2700,6,FALSE)</f>
        <v>19</v>
      </c>
      <c r="HW851" s="179" t="s">
        <v>61</v>
      </c>
      <c r="HX851" s="10">
        <f>HV851*1.5*HU851</f>
        <v>28.5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VLOOKUP(IB851,$A$879:$F$2700,6,FALSE)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VLOOKUP(IK851,$A$879:$F$2700,6,FALSE)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VLOOKUP(IT851,$A$879:$F$2700,6,FALSE)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VLOOKUP(JC851,$A$879:$F$2700,6,FALSE)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3116</v>
      </c>
      <c r="JN851" s="248">
        <f>IF(JM851="Kopman",2,1)</f>
        <v>1</v>
      </c>
      <c r="JO851" s="180">
        <f>VLOOKUP(JL851,$A$879:$F$2700,6,FALSE)</f>
        <v>44</v>
      </c>
      <c r="JP851" s="179" t="s">
        <v>61</v>
      </c>
      <c r="JQ851" s="10">
        <f>JO851*1.5*JN851</f>
        <v>66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VLOOKUP(JU851,$A$879:$F$2700,6,FALSE)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VLOOKUP(KD851,$A$879:$F$2700,6,FALSE)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VLOOKUP(KM851,$A$879:$F$2700,6,FALSE)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VLOOKUP(KV851,$A$879:$F$2700,6,FALSE)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VLOOKUP(LE851,$A$879:$F$2700,6,FALSE)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VLOOKUP(LN851,$A$879:$F$2700,6,FALSE)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VLOOKUP(LW851,$A$879:$F$2700,6,FALSE)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3331</v>
      </c>
      <c r="MH851" s="248">
        <f>IF(MG851="Kopman",2,1)</f>
        <v>1</v>
      </c>
      <c r="MI851" s="180">
        <f>VLOOKUP(MF851,$A$879:$F$2700,6,FALSE)</f>
        <v>20</v>
      </c>
      <c r="MJ851" s="179" t="s">
        <v>61</v>
      </c>
      <c r="MK851" s="10">
        <f>MI851*1.5*MH851</f>
        <v>30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VLOOKUP(MO851,$A$879:$F$2700,6,FALSE)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VLOOKUP(MX851,$A$879:$F$2700,6,FALSE)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VLOOKUP(NG851,$A$879:$F$2700,6,FALSE)</f>
        <v>59</v>
      </c>
      <c r="NK851" s="179" t="s">
        <v>61</v>
      </c>
      <c r="NL851" s="10">
        <f>NJ851*1.5*NI851</f>
        <v>88.5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VLOOKUP(NP851,$A$879:$F$2700,6,FALSE)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VLOOKUP(NY851,$A$879:$F$2700,6,FALSE)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VLOOKUP(OH851,$A$879:$F$2700,6,FALSE)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VLOOKUP(OQ851,$A$879:$F$2700,6,FALSE)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VLOOKUP(OZ851,$A$879:$F$2700,6,FALSE)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VLOOKUP(PI851,$A$879:$F$2700,6,FALSE)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VLOOKUP(PR851,$A$879:$F$2700,6,FALSE)</f>
        <v>118</v>
      </c>
      <c r="PV851" s="179" t="s">
        <v>61</v>
      </c>
      <c r="PW851" s="10">
        <f>PU851*1.5*PT851</f>
        <v>177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VLOOKUP(QA851,$A$879:$F$2700,6,FALSE)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VLOOKUP(QJ851,$A$879:$F$2700,6,FALSE)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VLOOKUP(QS851,$A$879:$F$2700,6,FALSE)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VLOOKUP(RB851,$A$879:$F$2700,6,FALSE)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VLOOKUP(RK851,$A$879:$F$2700,6,FALSE)</f>
        <v>19</v>
      </c>
      <c r="RO851" s="179" t="s">
        <v>61</v>
      </c>
      <c r="RP851" s="10">
        <f>RN851*1.5*RM851</f>
        <v>28.5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VLOOKUP(RT851,$A$879:$F$2700,6,FALSE)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VLOOKUP(SC851,$A$879:$F$2700,6,FALSE)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VLOOKUP(SL851,$A$879:$F$2700,6,FALSE)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VLOOKUP(SU851,$A$879:$F$2700,6,FALSE)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VLOOKUP(TD851,$A$879:$F$2700,6,FALSE)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VLOOKUP(TM851,$A$879:$F$2700,6,FALSE)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VLOOKUP(TV851,$A$879:$F$2700,6,FALSE)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VLOOKUP(UE851,$A$879:$F$2700,6,FALSE)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VLOOKUP(UN851,$A$879:$F$2700,6,FALSE)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VLOOKUP(UW851,$A$879:$F$2700,6,FALSE)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VLOOKUP(VF851,$A$879:$F$2700,6,FALSE)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VLOOKUP(VO851,$A$879:$F$2700,6,FALSE)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VLOOKUP(VX851,$A$879:$F$2700,6,FALSE)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VLOOKUP(WG851,$A$879:$F$2700,6,FALSE)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VLOOKUP(WP851,$A$879:$F$2700,6,FALSE)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VLOOKUP(WY851,$A$879:$F$2700,6,FALSE)</f>
        <v>19</v>
      </c>
      <c r="XC851" s="179" t="s">
        <v>61</v>
      </c>
      <c r="XD851" s="10">
        <f>XB851*1.5*XA851</f>
        <v>28.5</v>
      </c>
      <c r="XF851" s="239"/>
      <c r="XG851" s="179" t="s">
        <v>110</v>
      </c>
      <c r="XH851" s="370" t="s">
        <v>3331</v>
      </c>
      <c r="XJ851" s="248">
        <f>IF(XI851="Kopman",2,1)</f>
        <v>1</v>
      </c>
      <c r="XK851" s="180">
        <f>VLOOKUP(XH851,$A$879:$F$2700,6,FALSE)</f>
        <v>20</v>
      </c>
      <c r="XL851" s="179" t="s">
        <v>61</v>
      </c>
      <c r="XM851" s="10">
        <f>XK851*1.5*XJ851</f>
        <v>30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VLOOKUP(XQ851,$A$879:$F$2700,6,FALSE)</f>
        <v>79</v>
      </c>
      <c r="XU851" s="179" t="s">
        <v>61</v>
      </c>
      <c r="XV851" s="10">
        <f>XT851*1.5*XS851</f>
        <v>118.5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VLOOKUP(XZ851,$A$879:$F$2700,6,FALSE)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VLOOKUP(YI851,$A$879:$F$2700,6,FALSE)</f>
        <v>118</v>
      </c>
      <c r="YM851" s="179" t="s">
        <v>61</v>
      </c>
      <c r="YN851" s="10">
        <f>YL851*1.5*YK851</f>
        <v>177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VLOOKUP(YR851,$A$879:$F$2700,6,FALSE)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VLOOKUP(ZA851,$A$879:$F$2700,6,FALSE)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VLOOKUP(ZJ851,$A$879:$F$2700,6,FALSE)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VLOOKUP(ZS851,$A$879:$F$2700,6,FALSE)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VLOOKUP(AAB851,$A$879:$F$2700,6,FALSE)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VLOOKUP(AAK851,$A$879:$F$2700,6,FALSE)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VLOOKUP(AAT851,$A$879:$F$2700,6,FALSE)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VLOOKUP(ABC851,$A$879:$F$2700,6,FALSE)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VLOOKUP(ABL851,$A$879:$F$2700,6,FALSE)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VLOOKUP(ABU851,$A$879:$F$2700,6,FALSE)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VLOOKUP(ACD851,$A$879:$F$2700,6,FALSE)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VLOOKUP(ACM851,$A$879:$F$2700,6,FALSE)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VLOOKUP(ACV851,$A$879:$F$2700,6,FALSE)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VLOOKUP(ADE851,$A$879:$F$2700,6,FALSE)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VLOOKUP(ADN851,$A$879:$F$2700,6,FALSE)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VLOOKUP(ADW851,$A$879:$F$2700,6,FALSE)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VLOOKUP(AEF851,$A$879:$F$2700,6,FALSE)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VLOOKUP(AEO851,$A$879:$F$2700,6,FALSE)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VLOOKUP(AEX851,$A$879:$F$2700,6,FALSE)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VLOOKUP(AFG851,$A$879:$F$2700,6,FALSE)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VLOOKUP(AFP851,$A$879:$F$2700,6,FALSE)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VLOOKUP(AFY851,$A$879:$F$2700,6,FALSE)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VLOOKUP(AGH851,$A$879:$F$2700,6,FALSE)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VLOOKUP(AGQ851,$A$879:$F$2700,6,FALSE)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VLOOKUP(AGZ851,$A$879:$F$2700,6,FALSE)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VLOOKUP(AHI851,$A$879:$F$2700,6,FALSE)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VLOOKUP(AHR851,$A$879:$F$2700,6,FALSE)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VLOOKUP(AIA851,$A$879:$F$2700,6,FALSE)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VLOOKUP(AIJ851,$A$879:$F$2700,6,FALSE)</f>
        <v>118</v>
      </c>
      <c r="AIN851" s="179" t="s">
        <v>61</v>
      </c>
      <c r="AIO851" s="10">
        <f>AIM851*1.5*AIL851</f>
        <v>177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VLOOKUP(AIS851,$A$879:$F$2700,6,FALSE)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VLOOKUP(AJB851,$A$879:$F$2700,6,FALSE)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VLOOKUP(AJK851,$A$879:$F$2700,6,FALSE)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VLOOKUP(AJT851,$A$879:$F$2700,6,FALSE)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VLOOKUP(AKC851,$A$879:$F$2700,6,FALSE)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VLOOKUP(AKL851,$A$879:$F$2700,6,FALSE)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VLOOKUP(AKU851,$A$879:$F$2700,6,FALSE)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VLOOKUP(ALD851,$A$879:$F$2700,6,FALSE)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VLOOKUP(ALM851,$A$879:$F$2700,6,FALSE)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VLOOKUP(ALV851,$A$879:$F$2700,6,FALSE)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VLOOKUP(AME851,$A$879:$F$2700,6,FALSE)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VLOOKUP(AMN851,$A$879:$F$2700,6,FALSE)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VLOOKUP(AMW851,$A$879:$F$2700,6,FALSE)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VLOOKUP(ANF851,$A$879:$F$2700,6,FALSE)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VLOOKUP(ANO851,$A$879:$F$2700,6,FALSE)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VLOOKUP(ANX851,$A$879:$F$2700,6,FALSE)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VLOOKUP(AOG851,$A$879:$F$2700,6,FALSE)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VLOOKUP(AOP851,$A$879:$F$2700,6,FALSE)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VLOOKUP(AOY851,$A$879:$F$2700,6,FALSE)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VLOOKUP(APH851,$A$879:$F$2700,6,FALSE)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VLOOKUP(APQ851,$A$879:$F$2700,6,FALSE)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VLOOKUP(APZ851,$A$879:$F$2700,6,FALSE)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3364</v>
      </c>
      <c r="AQK851" s="248">
        <f>IF(AQJ851="Kopman",2,1)</f>
        <v>1</v>
      </c>
      <c r="AQL851" s="180">
        <f>VLOOKUP(AQI851,$A$879:$F$2700,6,FALSE)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VLOOKUP(AQR851,$A$879:$F$2700,6,FALSE)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VLOOKUP(ARA851,$A$879:$F$2700,6,FALSE)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VLOOKUP(ARJ851,$A$879:$F$2700,6,FALSE)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VLOOKUP(ARS851,$A$879:$F$2700,6,FALSE)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VLOOKUP(ASB851,$A$879:$F$2700,6,FALSE)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VLOOKUP(ASK851,$A$879:$F$2700,6,FALSE)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VLOOKUP(AST851,$A$879:$F$2700,6,FALSE)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VLOOKUP(ATC851,$A$879:$F$2700,6,FALSE)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VLOOKUP(ATL851,$A$879:$F$2700,6,FALSE)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VLOOKUP(ATU851,$A$879:$F$2700,6,FALSE)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VLOOKUP(AUD851,$A$879:$F$2700,6,FALSE)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VLOOKUP(AUM851,$A$879:$F$2700,6,FALSE)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VLOOKUP(AUV851,$A$879:$F$2700,6,FALSE)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VLOOKUP(AVE851,$A$879:$F$2700,6,FALSE)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VLOOKUP(AVN851,$A$879:$F$2700,6,FALSE)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VLOOKUP(AVW851,$A$879:$F$2700,6,FALSE)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VLOOKUP(AWF851,$A$879:$F$2700,6,FALSE)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VLOOKUP(AWO851,$A$879:$F$2700,6,FALSE)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VLOOKUP(AWX851,$A$879:$F$2700,6,FALSE)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VLOOKUP(AXG851,$A$879:$F$2700,6,FALSE)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VLOOKUP(AXP851,$A$879:$F$2700,6,FALSE)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VLOOKUP(AXY851,$A$879:$F$2700,6,FALSE)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VLOOKUP(AYH851,$A$879:$F$2700,6,FALSE)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VLOOKUP(AYQ851,$A$879:$F$2700,6,FALSE)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VLOOKUP(AYZ851,$A$879:$F$2700,6,FALSE)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3331</v>
      </c>
      <c r="AZK851" s="248">
        <f>IF(AZJ851="Kopman",2,1)</f>
        <v>1</v>
      </c>
      <c r="AZL851" s="180">
        <f>VLOOKUP(AZI851,$A$879:$F$2700,6,FALSE)</f>
        <v>20</v>
      </c>
      <c r="AZM851" s="179" t="s">
        <v>61</v>
      </c>
      <c r="AZN851" s="10">
        <f>AZL851*1.5*AZK851</f>
        <v>30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VLOOKUP(AZR851,$A$879:$F$2700,6,FALSE)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VLOOKUP(BAA851,$A$879:$F$2700,6,FALSE)</f>
        <v>118</v>
      </c>
      <c r="BAE851" s="179" t="s">
        <v>61</v>
      </c>
      <c r="BAF851" s="10">
        <f>BAD851*1.5*BAC851</f>
        <v>177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VLOOKUP(BAJ851,$A$879:$F$2700,6,FALSE)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VLOOKUP(BAS851,$A$879:$F$2700,6,FALSE)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60" t="s">
        <v>3250</v>
      </c>
      <c r="BBD851" s="248">
        <f>IF(BBC851="Kopman",2,1)</f>
        <v>1</v>
      </c>
      <c r="BBE851" s="180">
        <f>VLOOKUP(BBB851,$A$879:$F$2700,6,FALSE)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VLOOKUP(BBK851,$A$879:$F$2700,6,FALSE)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VLOOKUP(BBT851,$A$879:$F$2700,6,FALSE)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VLOOKUP(BCC851,$A$879:$F$2700,6,FALSE)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VLOOKUP(BCL851,$A$879:$F$2700,6,FALSE)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VLOOKUP(BCU851,$A$879:$F$2700,6,FALSE)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VLOOKUP(BDD851,$A$879:$F$2700,6,FALSE)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VLOOKUP(BDM851,$A$879:$F$2700,6,FALSE)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3235</v>
      </c>
      <c r="BDX851" s="248">
        <f>IF(BDW851="Kopman",2,1)</f>
        <v>1</v>
      </c>
      <c r="BDY851" s="180">
        <f>VLOOKUP(BDV851,$A$879:$F$2700,6,FALSE)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VLOOKUP(BEE851,$A$879:$F$2700,6,FALSE)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VLOOKUP(BEN851,$A$879:$F$2700,6,FALSE)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VLOOKUP(BEW851,$A$879:$F$2700,6,FALSE)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VLOOKUP(BFF851,$A$879:$F$2700,6,FALSE)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VLOOKUP(BFO851,$A$879:$F$2700,6,FALSE)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VLOOKUP(BFX851,$A$879:$F$2700,6,FALSE)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VLOOKUP(BGG851,$A$879:$F$2700,6,FALSE)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VLOOKUP(BGP851,$A$879:$F$2700,6,FALSE)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VLOOKUP(BGY851,$A$879:$F$2700,6,FALSE)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VLOOKUP(B852,$A$879:$F$2700,6,FALSE)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VLOOKUP(K852,$A$879:$F$2700,6,FALSE)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VLOOKUP(T852,$A$879:$F$2700,6,FALSE)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VLOOKUP(AC852,$A$879:$F$2700,6,FALSE)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VLOOKUP(AL852,$A$879:$F$2700,6,FALSE)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VLOOKUP(AU852,$A$879:$F$2700,6,FALSE)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3327</v>
      </c>
      <c r="BF852" s="180"/>
      <c r="BG852" s="180">
        <f>VLOOKUP(BD852,$A$879:$F$2700,6,FALSE)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VLOOKUP(BM852,$A$879:$F$2700,6,FALSE)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VLOOKUP(BV852,$A$879:$F$2700,6,FALSE)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VLOOKUP(CE852,$A$879:$F$2700,6,FALSE)</f>
        <v>117</v>
      </c>
      <c r="CI852" s="179" t="s">
        <v>63</v>
      </c>
      <c r="CJ852" s="10">
        <f>CH852*1.4</f>
        <v>163.79999999999998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VLOOKUP(CN852,$A$879:$F$2700,6,FALSE)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VLOOKUP(CW852,$A$879:$F$2700,6,FALSE)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VLOOKUP(DF852,$A$879:$F$2700,6,FALSE)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VLOOKUP(DO852,$A$879:$F$2700,6,FALSE)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VLOOKUP(DX852,$A$879:$F$2700,6,FALSE)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VLOOKUP(EG852,$A$879:$F$2700,6,FALSE)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VLOOKUP(EP852,$A$879:$F$2700,6,FALSE)</f>
        <v>19</v>
      </c>
      <c r="ET852" s="179" t="s">
        <v>63</v>
      </c>
      <c r="EU852" s="10">
        <f>ES852*1.4</f>
        <v>26.599999999999998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VLOOKUP(EY852,$A$879:$F$2700,6,FALSE)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VLOOKUP(FH852,$A$879:$F$2700,6,FALSE)</f>
        <v>19</v>
      </c>
      <c r="FL852" s="179" t="s">
        <v>63</v>
      </c>
      <c r="FM852" s="10">
        <f>FK852*1.4</f>
        <v>26.599999999999998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VLOOKUP(FQ852,$A$879:$F$2700,6,FALSE)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VLOOKUP(FZ852,$A$879:$F$2700,6,FALSE)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VLOOKUP(GI852,$A$879:$F$2700,6,FALSE)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VLOOKUP(GR852,$A$879:$F$2700,6,FALSE)</f>
        <v>118</v>
      </c>
      <c r="GV852" s="179" t="s">
        <v>63</v>
      </c>
      <c r="GW852" s="10">
        <f>GU852*1.4</f>
        <v>165.2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VLOOKUP(HA852,$A$879:$F$2700,6,FALSE)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VLOOKUP(HJ852,$A$879:$F$2700,6,FALSE)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60" t="s">
        <v>3327</v>
      </c>
      <c r="HU852" s="180"/>
      <c r="HV852" s="180">
        <f>VLOOKUP(HS852,$A$879:$F$2700,6,FALSE)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VLOOKUP(IB852,$A$879:$F$2700,6,FALSE)</f>
        <v>26</v>
      </c>
      <c r="IF852" s="179" t="s">
        <v>63</v>
      </c>
      <c r="IG852" s="10">
        <f>IE852*1.4</f>
        <v>36.4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VLOOKUP(IK852,$A$879:$F$2700,6,FALSE)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VLOOKUP(IT852,$A$879:$F$2700,6,FALSE)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VLOOKUP(JC852,$A$879:$F$2700,6,FALSE)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3331</v>
      </c>
      <c r="JN852" s="180"/>
      <c r="JO852" s="180">
        <f>VLOOKUP(JL852,$A$879:$F$2700,6,FALSE)</f>
        <v>20</v>
      </c>
      <c r="JP852" s="179" t="s">
        <v>63</v>
      </c>
      <c r="JQ852" s="10">
        <f>JO852*1.4</f>
        <v>28</v>
      </c>
      <c r="JR852" s="10"/>
      <c r="JS852" s="233"/>
      <c r="JT852" s="179" t="s">
        <v>111</v>
      </c>
      <c r="JU852" s="360" t="s">
        <v>3331</v>
      </c>
      <c r="JW852" s="180"/>
      <c r="JX852" s="180">
        <f>VLOOKUP(JU852,$A$879:$F$2700,6,FALSE)</f>
        <v>20</v>
      </c>
      <c r="JY852" s="179" t="s">
        <v>63</v>
      </c>
      <c r="JZ852" s="10">
        <f>JX852*1.4</f>
        <v>28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VLOOKUP(KD852,$A$879:$F$2700,6,FALSE)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VLOOKUP(KM852,$A$879:$F$2700,6,FALSE)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VLOOKUP(KV852,$A$879:$F$2700,6,FALSE)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VLOOKUP(LE852,$A$879:$F$2700,6,FALSE)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VLOOKUP(LN852,$A$879:$F$2700,6,FALSE)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VLOOKUP(LW852,$A$879:$F$2700,6,FALSE)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VLOOKUP(MF852,$A$879:$F$2700,6,FALSE)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VLOOKUP(MO852,$A$879:$F$2700,6,FALSE)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VLOOKUP(MX852,$A$879:$F$2700,6,FALSE)</f>
        <v>118</v>
      </c>
      <c r="NB852" s="179" t="s">
        <v>63</v>
      </c>
      <c r="NC852" s="10">
        <f>NA852*1.4</f>
        <v>165.2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VLOOKUP(NG852,$A$879:$F$2700,6,FALSE)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VLOOKUP(NP852,$A$879:$F$2700,6,FALSE)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VLOOKUP(NY852,$A$879:$F$2700,6,FALSE)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VLOOKUP(OH852,$A$879:$F$2700,6,FALSE)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VLOOKUP(OQ852,$A$879:$F$2700,6,FALSE)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3306</v>
      </c>
      <c r="PB852" s="180"/>
      <c r="PC852" s="180">
        <f>VLOOKUP(OZ852,$A$879:$F$2700,6,FALSE)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VLOOKUP(PI852,$A$879:$F$2700,6,FALSE)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VLOOKUP(PR852,$A$879:$F$2700,6,FALSE)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VLOOKUP(QA852,$A$879:$F$2700,6,FALSE)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VLOOKUP(QJ852,$A$879:$F$2700,6,FALSE)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VLOOKUP(QS852,$A$879:$F$2700,6,FALSE)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VLOOKUP(RB852,$A$879:$F$2700,6,FALSE)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VLOOKUP(RK852,$A$879:$F$2700,6,FALSE)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VLOOKUP(RT852,$A$879:$F$2700,6,FALSE)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3331</v>
      </c>
      <c r="SE852" s="180"/>
      <c r="SF852" s="180">
        <f>VLOOKUP(SC852,$A$879:$F$2700,6,FALSE)</f>
        <v>20</v>
      </c>
      <c r="SG852" s="179" t="s">
        <v>63</v>
      </c>
      <c r="SH852" s="10">
        <f>SF852*1.4</f>
        <v>28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VLOOKUP(SL852,$A$879:$F$2700,6,FALSE)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VLOOKUP(SU852,$A$879:$F$2700,6,FALSE)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VLOOKUP(TD852,$A$879:$F$2700,6,FALSE)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VLOOKUP(TM852,$A$879:$F$2700,6,FALSE)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3364</v>
      </c>
      <c r="TX852" s="180"/>
      <c r="TY852" s="180">
        <f>VLOOKUP(TV852,$A$879:$F$2700,6,FALSE)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VLOOKUP(UE852,$A$879:$F$2700,6,FALSE)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VLOOKUP(UN852,$A$879:$F$2700,6,FALSE)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VLOOKUP(UW852,$A$879:$F$2700,6,FALSE)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VLOOKUP(VF852,$A$879:$F$2700,6,FALSE)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2666</v>
      </c>
      <c r="VQ852" s="180"/>
      <c r="VR852" s="180">
        <f>VLOOKUP(VO852,$A$879:$F$2700,6,FALSE)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VLOOKUP(VX852,$A$879:$F$2700,6,FALSE)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VLOOKUP(WG852,$A$879:$F$2700,6,FALSE)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VLOOKUP(WP852,$A$879:$F$2700,6,FALSE)</f>
        <v>59</v>
      </c>
      <c r="WT852" s="179" t="s">
        <v>63</v>
      </c>
      <c r="WU852" s="10">
        <f>WS852*1.4</f>
        <v>82.6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VLOOKUP(WY852,$A$879:$F$2700,6,FALSE)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VLOOKUP(XH852,$A$879:$F$2700,6,FALSE)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3306</v>
      </c>
      <c r="XS852" s="180"/>
      <c r="XT852" s="180">
        <f>VLOOKUP(XQ852,$A$879:$F$2700,6,FALSE)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VLOOKUP(XZ852,$A$879:$F$2700,6,FALSE)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VLOOKUP(YI852,$A$879:$F$2700,6,FALSE)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VLOOKUP(YR852,$A$879:$F$2700,6,FALSE)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VLOOKUP(ZA852,$A$879:$F$2700,6,FALSE)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VLOOKUP(ZJ852,$A$879:$F$2700,6,FALSE)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VLOOKUP(ZS852,$A$879:$F$2700,6,FALSE)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VLOOKUP(AAB852,$A$879:$F$2700,6,FALSE)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VLOOKUP(AAK852,$A$879:$F$2700,6,FALSE)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VLOOKUP(AAT852,$A$879:$F$2700,6,FALSE)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VLOOKUP(ABC852,$A$879:$F$2700,6,FALSE)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VLOOKUP(ABL852,$A$879:$F$2700,6,FALSE)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VLOOKUP(ABU852,$A$879:$F$2700,6,FALSE)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VLOOKUP(ACD852,$A$879:$F$2700,6,FALSE)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VLOOKUP(ACM852,$A$879:$F$2700,6,FALSE)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VLOOKUP(ACV852,$A$879:$F$2700,6,FALSE)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VLOOKUP(ADE852,$A$879:$F$2700,6,FALSE)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VLOOKUP(ADN852,$A$879:$F$2700,6,FALSE)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VLOOKUP(ADW852,$A$879:$F$2700,6,FALSE)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VLOOKUP(AEF852,$A$879:$F$2700,6,FALSE)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VLOOKUP(AEO852,$A$879:$F$2700,6,FALSE)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VLOOKUP(AEX852,$A$879:$F$2700,6,FALSE)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VLOOKUP(AFG852,$A$879:$F$2700,6,FALSE)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VLOOKUP(AFP852,$A$879:$F$2700,6,FALSE)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VLOOKUP(AFY852,$A$879:$F$2700,6,FALSE)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VLOOKUP(AGH852,$A$879:$F$2700,6,FALSE)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VLOOKUP(AGQ852,$A$879:$F$2700,6,FALSE)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VLOOKUP(AGZ852,$A$879:$F$2700,6,FALSE)</f>
        <v>26</v>
      </c>
      <c r="AHD852" s="179" t="s">
        <v>63</v>
      </c>
      <c r="AHE852" s="10">
        <f>AHC852*1.4</f>
        <v>36.4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VLOOKUP(AHI852,$A$879:$F$2700,6,FALSE)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VLOOKUP(AHR852,$A$879:$F$2700,6,FALSE)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VLOOKUP(AIA852,$A$879:$F$2700,6,FALSE)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VLOOKUP(AIJ852,$A$879:$F$2700,6,FALSE)</f>
        <v>70</v>
      </c>
      <c r="AIN852" s="179" t="s">
        <v>63</v>
      </c>
      <c r="AIO852" s="10">
        <f>AIM852*1.4</f>
        <v>98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VLOOKUP(AIS852,$A$879:$F$2700,6,FALSE)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VLOOKUP(AJB852,$A$879:$F$2700,6,FALSE)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VLOOKUP(AJK852,$A$879:$F$2700,6,FALSE)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VLOOKUP(AJT852,$A$879:$F$2700,6,FALSE)</f>
        <v>59</v>
      </c>
      <c r="AJX852" s="179" t="s">
        <v>63</v>
      </c>
      <c r="AJY852" s="10">
        <f>AJW852*1.4</f>
        <v>82.6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VLOOKUP(AKC852,$A$879:$F$2700,6,FALSE)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VLOOKUP(AKL852,$A$879:$F$2700,6,FALSE)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VLOOKUP(AKU852,$A$879:$F$2700,6,FALSE)</f>
        <v>118</v>
      </c>
      <c r="AKY852" s="179" t="s">
        <v>63</v>
      </c>
      <c r="AKZ852" s="10">
        <f>AKX852*1.4</f>
        <v>165.2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VLOOKUP(ALD852,$A$879:$F$2700,6,FALSE)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VLOOKUP(ALM852,$A$879:$F$2700,6,FALSE)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VLOOKUP(ALV852,$A$879:$F$2700,6,FALSE)</f>
        <v>118</v>
      </c>
      <c r="ALZ852" s="179" t="s">
        <v>63</v>
      </c>
      <c r="AMA852" s="10">
        <f>ALY852*1.4</f>
        <v>165.2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VLOOKUP(AME852,$A$879:$F$2700,6,FALSE)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VLOOKUP(AMN852,$A$879:$F$2700,6,FALSE)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VLOOKUP(AMW852,$A$879:$F$2700,6,FALSE)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VLOOKUP(ANF852,$A$879:$F$2700,6,FALSE)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VLOOKUP(ANO852,$A$879:$F$2700,6,FALSE)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VLOOKUP(ANX852,$A$879:$F$2700,6,FALSE)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VLOOKUP(AOG852,$A$879:$F$2700,6,FALSE)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VLOOKUP(AOP852,$A$879:$F$2700,6,FALSE)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VLOOKUP(AOY852,$A$879:$F$2700,6,FALSE)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VLOOKUP(APH852,$A$879:$F$2700,6,FALSE)</f>
        <v>118</v>
      </c>
      <c r="APL852" s="179" t="s">
        <v>63</v>
      </c>
      <c r="APM852" s="10">
        <f>APK852*1.4</f>
        <v>165.2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VLOOKUP(APQ852,$A$879:$F$2700,6,FALSE)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VLOOKUP(APZ852,$A$879:$F$2700,6,FALSE)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VLOOKUP(AQI852,$A$879:$F$2700,6,FALSE)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VLOOKUP(AQR852,$A$879:$F$2700,6,FALSE)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VLOOKUP(ARA852,$A$879:$F$2700,6,FALSE)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VLOOKUP(ARJ852,$A$879:$F$2700,6,FALSE)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VLOOKUP(ARS852,$A$879:$F$2700,6,FALSE)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VLOOKUP(ASB852,$A$879:$F$2700,6,FALSE)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VLOOKUP(ASK852,$A$879:$F$2700,6,FALSE)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3331</v>
      </c>
      <c r="ASV852" s="180"/>
      <c r="ASW852" s="180">
        <f>VLOOKUP(AST852,$A$879:$F$2700,6,FALSE)</f>
        <v>20</v>
      </c>
      <c r="ASX852" s="179" t="s">
        <v>63</v>
      </c>
      <c r="ASY852" s="10">
        <f>ASW852*1.4</f>
        <v>28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VLOOKUP(ATC852,$A$879:$F$2700,6,FALSE)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VLOOKUP(ATL852,$A$879:$F$2700,6,FALSE)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VLOOKUP(ATU852,$A$879:$F$2700,6,FALSE)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VLOOKUP(AUD852,$A$879:$F$2700,6,FALSE)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VLOOKUP(AUM852,$A$879:$F$2700,6,FALSE)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VLOOKUP(AUV852,$A$879:$F$2700,6,FALSE)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VLOOKUP(AVE852,$A$879:$F$2700,6,FALSE)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VLOOKUP(AVN852,$A$879:$F$2700,6,FALSE)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VLOOKUP(AVW852,$A$879:$F$2700,6,FALSE)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VLOOKUP(AWF852,$A$879:$F$2700,6,FALSE)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VLOOKUP(AWO852,$A$879:$F$2700,6,FALSE)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VLOOKUP(AWX852,$A$879:$F$2700,6,FALSE)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VLOOKUP(AXG852,$A$879:$F$2700,6,FALSE)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VLOOKUP(AXP852,$A$879:$F$2700,6,FALSE)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VLOOKUP(AXY852,$A$879:$F$2700,6,FALSE)</f>
        <v>118</v>
      </c>
      <c r="AYC852" s="179" t="s">
        <v>63</v>
      </c>
      <c r="AYD852" s="10">
        <f>AYB852*1.4</f>
        <v>165.2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VLOOKUP(AYH852,$A$879:$F$2700,6,FALSE)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VLOOKUP(AYQ852,$A$879:$F$2700,6,FALSE)</f>
        <v>70</v>
      </c>
      <c r="AYU852" s="179" t="s">
        <v>63</v>
      </c>
      <c r="AYV852" s="10">
        <f>AYT852*1.4</f>
        <v>98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VLOOKUP(AYZ852,$A$879:$F$2700,6,FALSE)</f>
        <v>118</v>
      </c>
      <c r="AZD852" s="179" t="s">
        <v>63</v>
      </c>
      <c r="AZE852" s="10">
        <f>AZC852*1.4</f>
        <v>165.2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VLOOKUP(AZI852,$A$879:$F$2700,6,FALSE)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VLOOKUP(AZR852,$A$879:$F$2700,6,FALSE)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VLOOKUP(BAA852,$A$879:$F$2700,6,FALSE)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VLOOKUP(BAJ852,$A$879:$F$2700,6,FALSE)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VLOOKUP(BAS852,$A$879:$F$2700,6,FALSE)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VLOOKUP(BBB852,$A$879:$F$2700,6,FALSE)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VLOOKUP(BBK852,$A$879:$F$2700,6,FALSE)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VLOOKUP(BBT852,$A$879:$F$2700,6,FALSE)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VLOOKUP(BCC852,$A$879:$F$2700,6,FALSE)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VLOOKUP(BCL852,$A$879:$F$2700,6,FALSE)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VLOOKUP(BCU852,$A$879:$F$2700,6,FALSE)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VLOOKUP(BDD852,$A$879:$F$2700,6,FALSE)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VLOOKUP(BDM852,$A$879:$F$2700,6,FALSE)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VLOOKUP(BDV852,$A$879:$F$2700,6,FALSE)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3250</v>
      </c>
      <c r="BEG852" s="180"/>
      <c r="BEH852" s="180">
        <f>VLOOKUP(BEE852,$A$879:$F$2700,6,FALSE)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VLOOKUP(BEN852,$A$879:$F$2700,6,FALSE)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VLOOKUP(BEW852,$A$879:$F$2700,6,FALSE)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VLOOKUP(BFF852,$A$879:$F$2700,6,FALSE)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VLOOKUP(BFO852,$A$879:$F$2700,6,FALSE)</f>
        <v>118</v>
      </c>
      <c r="BFS852" s="179" t="s">
        <v>63</v>
      </c>
      <c r="BFT852" s="10">
        <f>BFR852*1.4</f>
        <v>165.2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VLOOKUP(BFX852,$A$879:$F$2700,6,FALSE)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VLOOKUP(BGG852,$A$879:$F$2700,6,FALSE)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VLOOKUP(BGP852,$A$879:$F$2700,6,FALSE)</f>
        <v>118</v>
      </c>
      <c r="BGT852" s="179" t="s">
        <v>63</v>
      </c>
      <c r="BGU852" s="10">
        <f>BGS852*1.4</f>
        <v>165.2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VLOOKUP(BGY852,$A$879:$F$2700,6,FALSE)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VLOOKUP(B853,$A$879:$F$2700,6,FALSE)</f>
        <v>19</v>
      </c>
      <c r="F853" s="179" t="s">
        <v>65</v>
      </c>
      <c r="G853" s="10">
        <f>E853*1.3</f>
        <v>24.7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VLOOKUP(K853,$A$879:$F$2700,6,FALSE)</f>
        <v>118</v>
      </c>
      <c r="O853" s="179" t="s">
        <v>65</v>
      </c>
      <c r="P853" s="10">
        <f>N853*1.3</f>
        <v>153.4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VLOOKUP(T853,$A$879:$F$2700,6,FALSE)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VLOOKUP(AC853,$A$879:$F$2700,6,FALSE)</f>
        <v>118</v>
      </c>
      <c r="AG853" s="179" t="s">
        <v>65</v>
      </c>
      <c r="AH853" s="10">
        <f>AF853*1.3</f>
        <v>153.4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VLOOKUP(AL853,$A$879:$F$2700,6,FALSE)</f>
        <v>19</v>
      </c>
      <c r="AP853" s="179" t="s">
        <v>65</v>
      </c>
      <c r="AQ853" s="10">
        <f>AO853*1.3</f>
        <v>24.7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VLOOKUP(AU853,$A$879:$F$2700,6,FALSE)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VLOOKUP(BD853,$A$879:$F$2700,6,FALSE)</f>
        <v>19</v>
      </c>
      <c r="BH853" s="179" t="s">
        <v>65</v>
      </c>
      <c r="BI853" s="10">
        <f>BG853*1.3</f>
        <v>24.7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VLOOKUP(BM853,$A$879:$F$2700,6,FALSE)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VLOOKUP(BV853,$A$879:$F$2700,6,FALSE)</f>
        <v>136</v>
      </c>
      <c r="BZ853" s="179" t="s">
        <v>65</v>
      </c>
      <c r="CA853" s="10">
        <f>BY853*1.3</f>
        <v>176.8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VLOOKUP(CE853,$A$879:$F$2700,6,FALSE)</f>
        <v>59</v>
      </c>
      <c r="CI853" s="179" t="s">
        <v>65</v>
      </c>
      <c r="CJ853" s="10">
        <f>CH853*1.3</f>
        <v>76.7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VLOOKUP(CN853,$A$879:$F$2700,6,FALSE)</f>
        <v>19</v>
      </c>
      <c r="CR853" s="179" t="s">
        <v>65</v>
      </c>
      <c r="CS853" s="10">
        <f>CQ853*1.3</f>
        <v>24.7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VLOOKUP(CW853,$A$879:$F$2700,6,FALSE)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VLOOKUP(DF853,$A$879:$F$2700,6,FALSE)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VLOOKUP(DO853,$A$879:$F$2700,6,FALSE)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VLOOKUP(DX853,$A$879:$F$2700,6,FALSE)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VLOOKUP(EG853,$A$879:$F$2700,6,FALSE)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VLOOKUP(EP853,$A$879:$F$2700,6,FALSE)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VLOOKUP(EY853,$A$879:$F$2700,6,FALSE)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VLOOKUP(FH853,$A$879:$F$2700,6,FALSE)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VLOOKUP(FQ853,$A$879:$F$2700,6,FALSE)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VLOOKUP(FZ853,$A$879:$F$2700,6,FALSE)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VLOOKUP(GI853,$A$879:$F$2700,6,FALSE)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VLOOKUP(GR853,$A$879:$F$2700,6,FALSE)</f>
        <v>117</v>
      </c>
      <c r="GV853" s="179" t="s">
        <v>65</v>
      </c>
      <c r="GW853" s="10">
        <f>GU853*1.3</f>
        <v>152.1</v>
      </c>
      <c r="GX853" s="10"/>
      <c r="GY853" s="233"/>
      <c r="GZ853" s="179" t="s">
        <v>112</v>
      </c>
      <c r="HA853" s="360" t="s">
        <v>3445</v>
      </c>
      <c r="HC853" s="180"/>
      <c r="HD853" s="180">
        <f>VLOOKUP(HA853,$A$879:$F$2700,6,FALSE)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VLOOKUP(HJ853,$A$879:$F$2700,6,FALSE)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VLOOKUP(HS853,$A$879:$F$2700,6,FALSE)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VLOOKUP(IB853,$A$879:$F$2700,6,FALSE)</f>
        <v>59</v>
      </c>
      <c r="IF853" s="179" t="s">
        <v>65</v>
      </c>
      <c r="IG853" s="10">
        <f>IE853*1.3</f>
        <v>76.7</v>
      </c>
      <c r="IH853" s="10"/>
      <c r="II853" s="233"/>
      <c r="IJ853" s="179" t="s">
        <v>112</v>
      </c>
      <c r="IK853" s="360" t="s">
        <v>3235</v>
      </c>
      <c r="IM853" s="180"/>
      <c r="IN853" s="180">
        <f>VLOOKUP(IK853,$A$879:$F$2700,6,FALSE)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VLOOKUP(IT853,$A$879:$F$2700,6,FALSE)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VLOOKUP(JC853,$A$879:$F$2700,6,FALSE)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VLOOKUP(JL853,$A$879:$F$2700,6,FALSE)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VLOOKUP(JU853,$A$879:$F$2700,6,FALSE)</f>
        <v>19</v>
      </c>
      <c r="JY853" s="179" t="s">
        <v>65</v>
      </c>
      <c r="JZ853" s="10">
        <f>JX853*1.3</f>
        <v>24.7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VLOOKUP(KD853,$A$879:$F$2700,6,FALSE)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VLOOKUP(KM853,$A$879:$F$2700,6,FALSE)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VLOOKUP(KV853,$A$879:$F$2700,6,FALSE)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VLOOKUP(LE853,$A$879:$F$2700,6,FALSE)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VLOOKUP(LN853,$A$879:$F$2700,6,FALSE)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VLOOKUP(LW853,$A$879:$F$2700,6,FALSE)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VLOOKUP(MF853,$A$879:$F$2700,6,FALSE)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VLOOKUP(MO853,$A$879:$F$2700,6,FALSE)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VLOOKUP(MX853,$A$879:$F$2700,6,FALSE)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VLOOKUP(NG853,$A$879:$F$2700,6,FALSE)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VLOOKUP(NP853,$A$879:$F$2700,6,FALSE)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VLOOKUP(NY853,$A$879:$F$2700,6,FALSE)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VLOOKUP(OH853,$A$879:$F$2700,6,FALSE)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VLOOKUP(OQ853,$A$879:$F$2700,6,FALSE)</f>
        <v>79</v>
      </c>
      <c r="OU853" s="179" t="s">
        <v>65</v>
      </c>
      <c r="OV853" s="10">
        <f>OT853*1.3</f>
        <v>102.7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VLOOKUP(OZ853,$A$879:$F$2700,6,FALSE)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VLOOKUP(PI853,$A$879:$F$2700,6,FALSE)</f>
        <v>59</v>
      </c>
      <c r="PM853" s="179" t="s">
        <v>65</v>
      </c>
      <c r="PN853" s="10">
        <f>PL853*1.3</f>
        <v>76.7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VLOOKUP(PR853,$A$879:$F$2700,6,FALSE)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VLOOKUP(QA853,$A$879:$F$2700,6,FALSE)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VLOOKUP(QJ853,$A$879:$F$2700,6,FALSE)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VLOOKUP(QS853,$A$879:$F$2700,6,FALSE)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VLOOKUP(RB853,$A$879:$F$2700,6,FALSE)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VLOOKUP(RK853,$A$879:$F$2700,6,FALSE)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VLOOKUP(RT853,$A$879:$F$2700,6,FALSE)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VLOOKUP(SC853,$A$879:$F$2700,6,FALSE)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VLOOKUP(SL853,$A$879:$F$2700,6,FALSE)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VLOOKUP(SU853,$A$879:$F$2700,6,FALSE)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VLOOKUP(TD853,$A$879:$F$2700,6,FALSE)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VLOOKUP(TM853,$A$879:$F$2700,6,FALSE)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3331</v>
      </c>
      <c r="TX853" s="180"/>
      <c r="TY853" s="180">
        <f>VLOOKUP(TV853,$A$879:$F$2700,6,FALSE)</f>
        <v>20</v>
      </c>
      <c r="TZ853" s="179" t="s">
        <v>65</v>
      </c>
      <c r="UA853" s="10">
        <f>TY853*1.3</f>
        <v>26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VLOOKUP(UE853,$A$879:$F$2700,6,FALSE)</f>
        <v>79</v>
      </c>
      <c r="UI853" s="179" t="s">
        <v>65</v>
      </c>
      <c r="UJ853" s="10">
        <f>UH853*1.3</f>
        <v>102.7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VLOOKUP(UN853,$A$879:$F$2700,6,FALSE)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VLOOKUP(UW853,$A$879:$F$2700,6,FALSE)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VLOOKUP(VF853,$A$879:$F$2700,6,FALSE)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VLOOKUP(VO853,$A$879:$F$2700,6,FALSE)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VLOOKUP(VX853,$A$879:$F$2700,6,FALSE)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VLOOKUP(WG853,$A$879:$F$2700,6,FALSE)</f>
        <v>19</v>
      </c>
      <c r="WK853" s="179" t="s">
        <v>65</v>
      </c>
      <c r="WL853" s="10">
        <f>WJ853*1.3</f>
        <v>24.7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VLOOKUP(WP853,$A$879:$F$2700,6,FALSE)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VLOOKUP(WY853,$A$879:$F$2700,6,FALSE)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70" t="s">
        <v>2518</v>
      </c>
      <c r="XJ853" s="180"/>
      <c r="XK853" s="180">
        <f>VLOOKUP(XH853,$A$879:$F$2700,6,FALSE)</f>
        <v>59</v>
      </c>
      <c r="XL853" s="179" t="s">
        <v>65</v>
      </c>
      <c r="XM853" s="10">
        <f>XK853*1.3</f>
        <v>76.7</v>
      </c>
      <c r="XO853" s="239"/>
      <c r="XP853" s="179" t="s">
        <v>112</v>
      </c>
      <c r="XQ853" s="360" t="s">
        <v>2518</v>
      </c>
      <c r="XS853" s="180"/>
      <c r="XT853" s="180">
        <f>VLOOKUP(XQ853,$A$879:$F$2700,6,FALSE)</f>
        <v>59</v>
      </c>
      <c r="XU853" s="179" t="s">
        <v>65</v>
      </c>
      <c r="XV853" s="10">
        <f>XT853*1.3</f>
        <v>76.7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VLOOKUP(XZ853,$A$879:$F$2700,6,FALSE)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VLOOKUP(YI853,$A$879:$F$2700,6,FALSE)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VLOOKUP(YR853,$A$879:$F$2700,6,FALSE)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VLOOKUP(ZA853,$A$879:$F$2700,6,FALSE)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VLOOKUP(ZJ853,$A$879:$F$2700,6,FALSE)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VLOOKUP(ZS853,$A$879:$F$2700,6,FALSE)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VLOOKUP(AAB853,$A$879:$F$2700,6,FALSE)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VLOOKUP(AAK853,$A$879:$F$2700,6,FALSE)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VLOOKUP(AAT853,$A$879:$F$2700,6,FALSE)</f>
        <v>79</v>
      </c>
      <c r="AAX853" s="179" t="s">
        <v>65</v>
      </c>
      <c r="AAY853" s="10">
        <f>AAW853*1.3</f>
        <v>102.7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VLOOKUP(ABC853,$A$879:$F$2700,6,FALSE)</f>
        <v>118</v>
      </c>
      <c r="ABG853" s="179" t="s">
        <v>65</v>
      </c>
      <c r="ABH853" s="10">
        <f>ABF853*1.3</f>
        <v>153.4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VLOOKUP(ABL853,$A$879:$F$2700,6,FALSE)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VLOOKUP(ABU853,$A$879:$F$2700,6,FALSE)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VLOOKUP(ACD853,$A$879:$F$2700,6,FALSE)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VLOOKUP(ACM853,$A$879:$F$2700,6,FALSE)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VLOOKUP(ACV853,$A$879:$F$2700,6,FALSE)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VLOOKUP(ADE853,$A$879:$F$2700,6,FALSE)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VLOOKUP(ADN853,$A$879:$F$2700,6,FALSE)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VLOOKUP(ADW853,$A$879:$F$2700,6,FALSE)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VLOOKUP(AEF853,$A$879:$F$2700,6,FALSE)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VLOOKUP(AEO853,$A$879:$F$2700,6,FALSE)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VLOOKUP(AEX853,$A$879:$F$2700,6,FALSE)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VLOOKUP(AFG853,$A$879:$F$2700,6,FALSE)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VLOOKUP(AFP853,$A$879:$F$2700,6,FALSE)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VLOOKUP(AFY853,$A$879:$F$2700,6,FALSE)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VLOOKUP(AGH853,$A$879:$F$2700,6,FALSE)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VLOOKUP(AGQ853,$A$879:$F$2700,6,FALSE)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3327</v>
      </c>
      <c r="AHB853" s="180"/>
      <c r="AHC853" s="180">
        <f>VLOOKUP(AGZ853,$A$879:$F$2700,6,FALSE)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3116</v>
      </c>
      <c r="AHK853" s="180"/>
      <c r="AHL853" s="180">
        <f>VLOOKUP(AHI853,$A$879:$F$2700,6,FALSE)</f>
        <v>44</v>
      </c>
      <c r="AHM853" s="179" t="s">
        <v>65</v>
      </c>
      <c r="AHN853" s="10">
        <f>AHL853*1.3</f>
        <v>57.2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VLOOKUP(AHR853,$A$879:$F$2700,6,FALSE)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VLOOKUP(AIA853,$A$879:$F$2700,6,FALSE)</f>
        <v>136</v>
      </c>
      <c r="AIE853" s="179" t="s">
        <v>65</v>
      </c>
      <c r="AIF853" s="10">
        <f>AID853*1.3</f>
        <v>176.8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VLOOKUP(AIJ853,$A$879:$F$2700,6,FALSE)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VLOOKUP(AIS853,$A$879:$F$2700,6,FALSE)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VLOOKUP(AJB853,$A$879:$F$2700,6,FALSE)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VLOOKUP(AJK853,$A$879:$F$2700,6,FALSE)</f>
        <v>19</v>
      </c>
      <c r="AJO853" s="179" t="s">
        <v>65</v>
      </c>
      <c r="AJP853" s="10">
        <f>AJN853*1.3</f>
        <v>24.7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VLOOKUP(AJT853,$A$879:$F$2700,6,FALSE)</f>
        <v>118</v>
      </c>
      <c r="AJX853" s="179" t="s">
        <v>65</v>
      </c>
      <c r="AJY853" s="10">
        <f>AJW853*1.3</f>
        <v>153.4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VLOOKUP(AKC853,$A$879:$F$2700,6,FALSE)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VLOOKUP(AKL853,$A$879:$F$2700,6,FALSE)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VLOOKUP(AKU853,$A$879:$F$2700,6,FALSE)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VLOOKUP(ALD853,$A$879:$F$2700,6,FALSE)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3327</v>
      </c>
      <c r="ALO853" s="180"/>
      <c r="ALP853" s="180">
        <f>VLOOKUP(ALM853,$A$879:$F$2700,6,FALSE)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VLOOKUP(ALV853,$A$879:$F$2700,6,FALSE)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VLOOKUP(AME853,$A$879:$F$2700,6,FALSE)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VLOOKUP(AMN853,$A$879:$F$2700,6,FALSE)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VLOOKUP(AMW853,$A$879:$F$2700,6,FALSE)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VLOOKUP(ANF853,$A$879:$F$2700,6,FALSE)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VLOOKUP(ANO853,$A$879:$F$2700,6,FALSE)</f>
        <v>118</v>
      </c>
      <c r="ANS853" s="179" t="s">
        <v>65</v>
      </c>
      <c r="ANT853" s="10">
        <f>ANR853*1.3</f>
        <v>153.4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VLOOKUP(ANX853,$A$879:$F$2700,6,FALSE)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VLOOKUP(AOG853,$A$879:$F$2700,6,FALSE)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VLOOKUP(AOP853,$A$879:$F$2700,6,FALSE)</f>
        <v>118</v>
      </c>
      <c r="AOT853" s="179" t="s">
        <v>65</v>
      </c>
      <c r="AOU853" s="10">
        <f>AOS853*1.3</f>
        <v>153.4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VLOOKUP(AOY853,$A$879:$F$2700,6,FALSE)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VLOOKUP(APH853,$A$879:$F$2700,6,FALSE)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VLOOKUP(APQ853,$A$879:$F$2700,6,FALSE)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VLOOKUP(APZ853,$A$879:$F$2700,6,FALSE)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VLOOKUP(AQI853,$A$879:$F$2700,6,FALSE)</f>
        <v>79</v>
      </c>
      <c r="AQM853" s="179" t="s">
        <v>65</v>
      </c>
      <c r="AQN853" s="10">
        <f>AQL853*1.3</f>
        <v>102.7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VLOOKUP(AQR853,$A$879:$F$2700,6,FALSE)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VLOOKUP(ARA853,$A$879:$F$2700,6,FALSE)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VLOOKUP(ARJ853,$A$879:$F$2700,6,FALSE)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VLOOKUP(ARS853,$A$879:$F$2700,6,FALSE)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3306</v>
      </c>
      <c r="ASD853" s="180"/>
      <c r="ASE853" s="180">
        <f>VLOOKUP(ASB853,$A$879:$F$2700,6,FALSE)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VLOOKUP(ASK853,$A$879:$F$2700,6,FALSE)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VLOOKUP(AST853,$A$879:$F$2700,6,FALSE)</f>
        <v>70</v>
      </c>
      <c r="ASX853" s="179" t="s">
        <v>65</v>
      </c>
      <c r="ASY853" s="10">
        <f>ASW853*1.3</f>
        <v>91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VLOOKUP(ATC853,$A$879:$F$2700,6,FALSE)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VLOOKUP(ATL853,$A$879:$F$2700,6,FALSE)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VLOOKUP(ATU853,$A$879:$F$2700,6,FALSE)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VLOOKUP(AUD853,$A$879:$F$2700,6,FALSE)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VLOOKUP(AUM853,$A$879:$F$2700,6,FALSE)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VLOOKUP(AUV853,$A$879:$F$2700,6,FALSE)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VLOOKUP(AVE853,$A$879:$F$2700,6,FALSE)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VLOOKUP(AVN853,$A$879:$F$2700,6,FALSE)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VLOOKUP(AVW853,$A$879:$F$2700,6,FALSE)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VLOOKUP(AWF853,$A$879:$F$2700,6,FALSE)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VLOOKUP(AWO853,$A$879:$F$2700,6,FALSE)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VLOOKUP(AWX853,$A$879:$F$2700,6,FALSE)</f>
        <v>60</v>
      </c>
      <c r="AXB853" s="179" t="s">
        <v>65</v>
      </c>
      <c r="AXC853" s="10">
        <f>AXA853*1.3</f>
        <v>78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VLOOKUP(AXG853,$A$879:$F$2700,6,FALSE)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VLOOKUP(AXP853,$A$879:$F$2700,6,FALSE)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VLOOKUP(AXY853,$A$879:$F$2700,6,FALSE)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VLOOKUP(AYH853,$A$879:$F$2700,6,FALSE)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VLOOKUP(AYQ853,$A$879:$F$2700,6,FALSE)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VLOOKUP(AYZ853,$A$879:$F$2700,6,FALSE)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VLOOKUP(AZI853,$A$879:$F$2700,6,FALSE)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VLOOKUP(AZR853,$A$879:$F$2700,6,FALSE)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3116</v>
      </c>
      <c r="BAC853" s="180"/>
      <c r="BAD853" s="180">
        <f>VLOOKUP(BAA853,$A$879:$F$2700,6,FALSE)</f>
        <v>44</v>
      </c>
      <c r="BAE853" s="179" t="s">
        <v>65</v>
      </c>
      <c r="BAF853" s="10">
        <f>BAD853*1.3</f>
        <v>57.2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VLOOKUP(BAJ853,$A$879:$F$2700,6,FALSE)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VLOOKUP(BAS853,$A$879:$F$2700,6,FALSE)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VLOOKUP(BBB853,$A$879:$F$2700,6,FALSE)</f>
        <v>33</v>
      </c>
      <c r="BBF853" s="179" t="s">
        <v>65</v>
      </c>
      <c r="BBG853" s="10">
        <f>BBE853*1.3</f>
        <v>42.9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VLOOKUP(BBK853,$A$879:$F$2700,6,FALSE)</f>
        <v>117</v>
      </c>
      <c r="BBO853" s="179" t="s">
        <v>65</v>
      </c>
      <c r="BBP853" s="10">
        <f>BBN853*1.3</f>
        <v>152.1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VLOOKUP(BBT853,$A$879:$F$2700,6,FALSE)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VLOOKUP(BCC853,$A$879:$F$2700,6,FALSE)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VLOOKUP(BCL853,$A$879:$F$2700,6,FALSE)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VLOOKUP(BCU853,$A$879:$F$2700,6,FALSE)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VLOOKUP(BDD853,$A$879:$F$2700,6,FALSE)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VLOOKUP(BDM853,$A$879:$F$2700,6,FALSE)</f>
        <v>19</v>
      </c>
      <c r="BDQ853" s="179" t="s">
        <v>65</v>
      </c>
      <c r="BDR853" s="10">
        <f>BDP853*1.3</f>
        <v>24.7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VLOOKUP(BDV853,$A$879:$F$2700,6,FALSE)</f>
        <v>118</v>
      </c>
      <c r="BDZ853" s="179" t="s">
        <v>65</v>
      </c>
      <c r="BEA853" s="10">
        <f>BDY853*1.3</f>
        <v>153.4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VLOOKUP(BEE853,$A$879:$F$2700,6,FALSE)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VLOOKUP(BEN853,$A$879:$F$2700,6,FALSE)</f>
        <v>59</v>
      </c>
      <c r="BER853" s="179" t="s">
        <v>65</v>
      </c>
      <c r="BES853" s="10">
        <f>BEQ853*1.3</f>
        <v>76.7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VLOOKUP(BEW853,$A$879:$F$2700,6,FALSE)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VLOOKUP(BFF853,$A$879:$F$2700,6,FALSE)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VLOOKUP(BFO853,$A$879:$F$2700,6,FALSE)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VLOOKUP(BFX853,$A$879:$F$2700,6,FALSE)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VLOOKUP(BGG853,$A$879:$F$2700,6,FALSE)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VLOOKUP(BGP853,$A$879:$F$2700,6,FALSE)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VLOOKUP(BGY853,$A$879:$F$2700,6,FALSE)</f>
        <v>26</v>
      </c>
      <c r="BHC853" s="179" t="s">
        <v>65</v>
      </c>
      <c r="BHD853" s="10">
        <f>BHB853*1.3</f>
        <v>33.800000000000004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VLOOKUP(B854,$A$879:$F$2700,6,FALSE)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3331</v>
      </c>
      <c r="M854" s="180"/>
      <c r="N854" s="180">
        <f>VLOOKUP(K854,$A$879:$F$2700,6,FALSE)</f>
        <v>20</v>
      </c>
      <c r="O854" s="179" t="s">
        <v>67</v>
      </c>
      <c r="P854" s="10">
        <f>N854*1.2</f>
        <v>24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VLOOKUP(T854,$A$879:$F$2700,6,FALSE)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VLOOKUP(AC854,$A$879:$F$2700,6,FALSE)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VLOOKUP(AL854,$A$879:$F$2700,6,FALSE)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VLOOKUP(AU854,$A$879:$F$2700,6,FALSE)</f>
        <v>59</v>
      </c>
      <c r="AY854" s="179" t="s">
        <v>67</v>
      </c>
      <c r="AZ854" s="10">
        <f>AX854*1.2</f>
        <v>70.8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VLOOKUP(BD854,$A$879:$F$2700,6,FALSE)</f>
        <v>117</v>
      </c>
      <c r="BH854" s="179" t="s">
        <v>67</v>
      </c>
      <c r="BI854" s="10">
        <f>BG854*1.2</f>
        <v>140.4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VLOOKUP(BM854,$A$879:$F$2700,6,FALSE)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VLOOKUP(BV854,$A$879:$F$2700,6,FALSE)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VLOOKUP(CE854,$A$879:$F$2700,6,FALSE)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3327</v>
      </c>
      <c r="CP854" s="180"/>
      <c r="CQ854" s="180">
        <f>VLOOKUP(CN854,$A$879:$F$2700,6,FALSE)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VLOOKUP(CW854,$A$879:$F$2700,6,FALSE)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VLOOKUP(DF854,$A$879:$F$2700,6,FALSE)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VLOOKUP(DO854,$A$879:$F$2700,6,FALSE)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VLOOKUP(DX854,$A$879:$F$2700,6,FALSE)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VLOOKUP(EG854,$A$879:$F$2700,6,FALSE)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VLOOKUP(EP854,$A$879:$F$2700,6,FALSE)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VLOOKUP(EY854,$A$879:$F$2700,6,FALSE)</f>
        <v>118</v>
      </c>
      <c r="FC854" s="179" t="s">
        <v>67</v>
      </c>
      <c r="FD854" s="10">
        <f>FB854*1.2</f>
        <v>141.6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VLOOKUP(FH854,$A$879:$F$2700,6,FALSE)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VLOOKUP(FQ854,$A$879:$F$2700,6,FALSE)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VLOOKUP(FZ854,$A$879:$F$2700,6,FALSE)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VLOOKUP(GI854,$A$879:$F$2700,6,FALSE)</f>
        <v>19</v>
      </c>
      <c r="GM854" s="179" t="s">
        <v>67</v>
      </c>
      <c r="GN854" s="10">
        <f>GL854*1.2</f>
        <v>22.8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VLOOKUP(GR854,$A$879:$F$2700,6,FALSE)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VLOOKUP(HA854,$A$879:$F$2700,6,FALSE)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VLOOKUP(HJ854,$A$879:$F$2700,6,FALSE)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VLOOKUP(HS854,$A$879:$F$2700,6,FALSE)</f>
        <v>117</v>
      </c>
      <c r="HW854" s="179" t="s">
        <v>67</v>
      </c>
      <c r="HX854" s="10">
        <f>HV854*1.2</f>
        <v>140.4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VLOOKUP(IB854,$A$879:$F$2700,6,FALSE)</f>
        <v>118</v>
      </c>
      <c r="IF854" s="179" t="s">
        <v>67</v>
      </c>
      <c r="IG854" s="10">
        <f>IE854*1.2</f>
        <v>141.6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VLOOKUP(IK854,$A$879:$F$2700,6,FALSE)</f>
        <v>118</v>
      </c>
      <c r="IO854" s="179" t="s">
        <v>67</v>
      </c>
      <c r="IP854" s="10">
        <f>IN854*1.2</f>
        <v>141.6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VLOOKUP(IT854,$A$879:$F$2700,6,FALSE)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VLOOKUP(JC854,$A$879:$F$2700,6,FALSE)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VLOOKUP(JL854,$A$879:$F$2700,6,FALSE)</f>
        <v>19</v>
      </c>
      <c r="JP854" s="179" t="s">
        <v>67</v>
      </c>
      <c r="JQ854" s="10">
        <f>JO854*1.2</f>
        <v>22.8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VLOOKUP(JU854,$A$879:$F$2700,6,FALSE)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VLOOKUP(KD854,$A$879:$F$2700,6,FALSE)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VLOOKUP(KM854,$A$879:$F$2700,6,FALSE)</f>
        <v>26</v>
      </c>
      <c r="KQ854" s="179" t="s">
        <v>67</v>
      </c>
      <c r="KR854" s="10">
        <f>KP854*1.2</f>
        <v>31.2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VLOOKUP(KV854,$A$879:$F$2700,6,FALSE)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VLOOKUP(LE854,$A$879:$F$2700,6,FALSE)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VLOOKUP(LN854,$A$879:$F$2700,6,FALSE)</f>
        <v>118</v>
      </c>
      <c r="LR854" s="179" t="s">
        <v>67</v>
      </c>
      <c r="LS854" s="10">
        <f>LQ854*1.2</f>
        <v>141.6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VLOOKUP(LW854,$A$879:$F$2700,6,FALSE)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3306</v>
      </c>
      <c r="MH854" s="180"/>
      <c r="MI854" s="180">
        <f>VLOOKUP(MF854,$A$879:$F$2700,6,FALSE)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VLOOKUP(MO854,$A$879:$F$2700,6,FALSE)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VLOOKUP(MX854,$A$879:$F$2700,6,FALSE)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VLOOKUP(NG854,$A$879:$F$2700,6,FALSE)</f>
        <v>19</v>
      </c>
      <c r="NK854" s="179" t="s">
        <v>67</v>
      </c>
      <c r="NL854" s="10">
        <f>NJ854*1.2</f>
        <v>22.8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VLOOKUP(NP854,$A$879:$F$2700,6,FALSE)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VLOOKUP(NY854,$A$879:$F$2700,6,FALSE)</f>
        <v>118</v>
      </c>
      <c r="OC854" s="179" t="s">
        <v>67</v>
      </c>
      <c r="OD854" s="10">
        <f>OB854*1.2</f>
        <v>141.6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VLOOKUP(OH854,$A$879:$F$2700,6,FALSE)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VLOOKUP(OQ854,$A$879:$F$2700,6,FALSE)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VLOOKUP(OZ854,$A$879:$F$2700,6,FALSE)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VLOOKUP(PI854,$A$879:$F$2700,6,FALSE)</f>
        <v>118</v>
      </c>
      <c r="PM854" s="179" t="s">
        <v>67</v>
      </c>
      <c r="PN854" s="10">
        <f>PL854*1.2</f>
        <v>141.6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VLOOKUP(PR854,$A$879:$F$2700,6,FALSE)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VLOOKUP(QA854,$A$879:$F$2700,6,FALSE)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VLOOKUP(QJ854,$A$879:$F$2700,6,FALSE)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VLOOKUP(QS854,$A$879:$F$2700,6,FALSE)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VLOOKUP(RB854,$A$879:$F$2700,6,FALSE)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VLOOKUP(RK854,$A$879:$F$2700,6,FALSE)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VLOOKUP(RT854,$A$879:$F$2700,6,FALSE)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VLOOKUP(SC854,$A$879:$F$2700,6,FALSE)</f>
        <v>70</v>
      </c>
      <c r="SG854" s="179" t="s">
        <v>67</v>
      </c>
      <c r="SH854" s="10">
        <f>SF854*1.2</f>
        <v>84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VLOOKUP(SL854,$A$879:$F$2700,6,FALSE)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VLOOKUP(SU854,$A$879:$F$2700,6,FALSE)</f>
        <v>118</v>
      </c>
      <c r="SY854" s="179" t="s">
        <v>67</v>
      </c>
      <c r="SZ854" s="10">
        <f>SX854*1.2</f>
        <v>141.6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VLOOKUP(TD854,$A$879:$F$2700,6,FALSE)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VLOOKUP(TM854,$A$879:$F$2700,6,FALSE)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VLOOKUP(TV854,$A$879:$F$2700,6,FALSE)</f>
        <v>60</v>
      </c>
      <c r="TZ854" s="179" t="s">
        <v>67</v>
      </c>
      <c r="UA854" s="10">
        <f>TY854*1.2</f>
        <v>72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VLOOKUP(UE854,$A$879:$F$2700,6,FALSE)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VLOOKUP(UN854,$A$879:$F$2700,6,FALSE)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VLOOKUP(UW854,$A$879:$F$2700,6,FALSE)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VLOOKUP(VF854,$A$879:$F$2700,6,FALSE)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VLOOKUP(VO854,$A$879:$F$2700,6,FALSE)</f>
        <v>118</v>
      </c>
      <c r="VS854" s="179" t="s">
        <v>67</v>
      </c>
      <c r="VT854" s="10">
        <f>VR854*1.2</f>
        <v>141.6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VLOOKUP(VX854,$A$879:$F$2700,6,FALSE)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VLOOKUP(WG854,$A$879:$F$2700,6,FALSE)</f>
        <v>118</v>
      </c>
      <c r="WK854" s="179" t="s">
        <v>67</v>
      </c>
      <c r="WL854" s="10">
        <f>WJ854*1.2</f>
        <v>141.6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VLOOKUP(WP854,$A$879:$F$2700,6,FALSE)</f>
        <v>19</v>
      </c>
      <c r="WT854" s="179" t="s">
        <v>67</v>
      </c>
      <c r="WU854" s="10">
        <f>WS854*1.2</f>
        <v>22.8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VLOOKUP(WY854,$A$879:$F$2700,6,FALSE)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VLOOKUP(XH854,$A$879:$F$2700,6,FALSE)</f>
        <v>26</v>
      </c>
      <c r="XL854" s="179" t="s">
        <v>67</v>
      </c>
      <c r="XM854" s="10">
        <f>XK854*1.2</f>
        <v>31.2</v>
      </c>
      <c r="XO854" s="239"/>
      <c r="XP854" s="179" t="s">
        <v>113</v>
      </c>
      <c r="XQ854" s="360" t="s">
        <v>1994</v>
      </c>
      <c r="XS854" s="180"/>
      <c r="XT854" s="180">
        <f>VLOOKUP(XQ854,$A$879:$F$2700,6,FALSE)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VLOOKUP(XZ854,$A$879:$F$2700,6,FALSE)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3116</v>
      </c>
      <c r="YK854" s="180"/>
      <c r="YL854" s="180">
        <f>VLOOKUP(YI854,$A$879:$F$2700,6,FALSE)</f>
        <v>44</v>
      </c>
      <c r="YM854" s="179" t="s">
        <v>67</v>
      </c>
      <c r="YN854" s="10">
        <f>YL854*1.2</f>
        <v>52.8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VLOOKUP(YR854,$A$879:$F$2700,6,FALSE)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60" t="s">
        <v>1788</v>
      </c>
      <c r="ZC854" s="180"/>
      <c r="ZD854" s="180">
        <f>VLOOKUP(ZA854,$A$879:$F$2700,6,FALSE)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VLOOKUP(ZJ854,$A$879:$F$2700,6,FALSE)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VLOOKUP(ZS854,$A$879:$F$2700,6,FALSE)</f>
        <v>60</v>
      </c>
      <c r="ZW854" s="179" t="s">
        <v>67</v>
      </c>
      <c r="ZX854" s="10">
        <f>ZV854*1.2</f>
        <v>72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VLOOKUP(AAB854,$A$879:$F$2700,6,FALSE)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VLOOKUP(AAK854,$A$879:$F$2700,6,FALSE)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VLOOKUP(AAT854,$A$879:$F$2700,6,FALSE)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VLOOKUP(ABC854,$A$879:$F$2700,6,FALSE)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VLOOKUP(ABL854,$A$879:$F$2700,6,FALSE)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VLOOKUP(ABU854,$A$879:$F$2700,6,FALSE)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VLOOKUP(ACD854,$A$879:$F$2700,6,FALSE)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VLOOKUP(ACM854,$A$879:$F$2700,6,FALSE)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VLOOKUP(ACV854,$A$879:$F$2700,6,FALSE)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VLOOKUP(ADE854,$A$879:$F$2700,6,FALSE)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VLOOKUP(ADN854,$A$879:$F$2700,6,FALSE)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VLOOKUP(ADW854,$A$879:$F$2700,6,FALSE)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VLOOKUP(AEF854,$A$879:$F$2700,6,FALSE)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VLOOKUP(AEO854,$A$879:$F$2700,6,FALSE)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VLOOKUP(AEX854,$A$879:$F$2700,6,FALSE)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VLOOKUP(AFG854,$A$879:$F$2700,6,FALSE)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VLOOKUP(AFP854,$A$879:$F$2700,6,FALSE)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VLOOKUP(AFY854,$A$879:$F$2700,6,FALSE)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VLOOKUP(AGH854,$A$879:$F$2700,6,FALSE)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VLOOKUP(AGQ854,$A$879:$F$2700,6,FALSE)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3235</v>
      </c>
      <c r="AHB854" s="180"/>
      <c r="AHC854" s="180">
        <f>VLOOKUP(AGZ854,$A$879:$F$2700,6,FALSE)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VLOOKUP(AHI854,$A$879:$F$2700,6,FALSE)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VLOOKUP(AHR854,$A$879:$F$2700,6,FALSE)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VLOOKUP(AIA854,$A$879:$F$2700,6,FALSE)</f>
        <v>59</v>
      </c>
      <c r="AIE854" s="179" t="s">
        <v>67</v>
      </c>
      <c r="AIF854" s="10">
        <f>AID854*1.2</f>
        <v>70.8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VLOOKUP(AIJ854,$A$879:$F$2700,6,FALSE)</f>
        <v>59</v>
      </c>
      <c r="AIN854" s="179" t="s">
        <v>67</v>
      </c>
      <c r="AIO854" s="10">
        <f>AIM854*1.2</f>
        <v>70.8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VLOOKUP(AIS854,$A$879:$F$2700,6,FALSE)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VLOOKUP(AJB854,$A$879:$F$2700,6,FALSE)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3327</v>
      </c>
      <c r="AJM854" s="180"/>
      <c r="AJN854" s="180">
        <f>VLOOKUP(AJK854,$A$879:$F$2700,6,FALSE)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VLOOKUP(AJT854,$A$879:$F$2700,6,FALSE)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VLOOKUP(AKC854,$A$879:$F$2700,6,FALSE)</f>
        <v>79</v>
      </c>
      <c r="AKG854" s="179" t="s">
        <v>67</v>
      </c>
      <c r="AKH854" s="10">
        <f>AKF854*1.2</f>
        <v>94.8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VLOOKUP(AKL854,$A$879:$F$2700,6,FALSE)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VLOOKUP(AKU854,$A$879:$F$2700,6,FALSE)</f>
        <v>19</v>
      </c>
      <c r="AKY854" s="179" t="s">
        <v>67</v>
      </c>
      <c r="AKZ854" s="10">
        <f>AKX854*1.2</f>
        <v>22.8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VLOOKUP(ALD854,$A$879:$F$2700,6,FALSE)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VLOOKUP(ALM854,$A$879:$F$2700,6,FALSE)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VLOOKUP(ALV854,$A$879:$F$2700,6,FALSE)</f>
        <v>59</v>
      </c>
      <c r="ALZ854" s="179" t="s">
        <v>67</v>
      </c>
      <c r="AMA854" s="10">
        <f>ALY854*1.2</f>
        <v>70.8</v>
      </c>
      <c r="AMB854" s="10"/>
      <c r="AMC854" s="239"/>
      <c r="AMD854" s="179" t="s">
        <v>113</v>
      </c>
      <c r="AME854" s="442" t="s">
        <v>3116</v>
      </c>
      <c r="AMG854" s="180"/>
      <c r="AMH854" s="180">
        <f>VLOOKUP(AME854,$A$879:$F$2700,6,FALSE)</f>
        <v>44</v>
      </c>
      <c r="AMI854" s="179" t="s">
        <v>67</v>
      </c>
      <c r="AMJ854" s="10">
        <f>AMH854*1.2</f>
        <v>52.8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VLOOKUP(AMN854,$A$879:$F$2700,6,FALSE)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VLOOKUP(AMW854,$A$879:$F$2700,6,FALSE)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VLOOKUP(ANF854,$A$879:$F$2700,6,FALSE)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VLOOKUP(ANO854,$A$879:$F$2700,6,FALSE)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VLOOKUP(ANX854,$A$879:$F$2700,6,FALSE)</f>
        <v>118</v>
      </c>
      <c r="AOB854" s="179" t="s">
        <v>67</v>
      </c>
      <c r="AOC854" s="10">
        <f>AOA854*1.2</f>
        <v>141.6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VLOOKUP(AOG854,$A$879:$F$2700,6,FALSE)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VLOOKUP(AOP854,$A$879:$F$2700,6,FALSE)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VLOOKUP(AOY854,$A$879:$F$2700,6,FALSE)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VLOOKUP(APH854,$A$879:$F$2700,6,FALSE)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VLOOKUP(APQ854,$A$879:$F$2700,6,FALSE)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VLOOKUP(APZ854,$A$879:$F$2700,6,FALSE)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VLOOKUP(AQI854,$A$879:$F$2700,6,FALSE)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VLOOKUP(AQR854,$A$879:$F$2700,6,FALSE)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VLOOKUP(ARA854,$A$879:$F$2700,6,FALSE)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VLOOKUP(ARJ854,$A$879:$F$2700,6,FALSE)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VLOOKUP(ARS854,$A$879:$F$2700,6,FALSE)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VLOOKUP(ASB854,$A$879:$F$2700,6,FALSE)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VLOOKUP(ASK854,$A$879:$F$2700,6,FALSE)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3235</v>
      </c>
      <c r="ASV854" s="180"/>
      <c r="ASW854" s="180">
        <f>VLOOKUP(AST854,$A$879:$F$2700,6,FALSE)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VLOOKUP(ATC854,$A$879:$F$2700,6,FALSE)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VLOOKUP(ATL854,$A$879:$F$2700,6,FALSE)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VLOOKUP(ATU854,$A$879:$F$2700,6,FALSE)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VLOOKUP(AUD854,$A$879:$F$2700,6,FALSE)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VLOOKUP(AUM854,$A$879:$F$2700,6,FALSE)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VLOOKUP(AUV854,$A$879:$F$2700,6,FALSE)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VLOOKUP(AVE854,$A$879:$F$2700,6,FALSE)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VLOOKUP(AVN854,$A$879:$F$2700,6,FALSE)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VLOOKUP(AVW854,$A$879:$F$2700,6,FALSE)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VLOOKUP(AWF854,$A$879:$F$2700,6,FALSE)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VLOOKUP(AWO854,$A$879:$F$2700,6,FALSE)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VLOOKUP(AWX854,$A$879:$F$2700,6,FALSE)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VLOOKUP(AXG854,$A$879:$F$2700,6,FALSE)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VLOOKUP(AXP854,$A$879:$F$2700,6,FALSE)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VLOOKUP(AXY854,$A$879:$F$2700,6,FALSE)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VLOOKUP(AYH854,$A$879:$F$2700,6,FALSE)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VLOOKUP(AYQ854,$A$879:$F$2700,6,FALSE)</f>
        <v>59</v>
      </c>
      <c r="AYU854" s="179" t="s">
        <v>67</v>
      </c>
      <c r="AYV854" s="10">
        <f>AYT854*1.2</f>
        <v>70.8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VLOOKUP(AYZ854,$A$879:$F$2700,6,FALSE)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VLOOKUP(AZI854,$A$879:$F$2700,6,FALSE)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VLOOKUP(AZR854,$A$879:$F$2700,6,FALSE)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VLOOKUP(BAA854,$A$879:$F$2700,6,FALSE)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VLOOKUP(BAJ854,$A$879:$F$2700,6,FALSE)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VLOOKUP(BAS854,$A$879:$F$2700,6,FALSE)</f>
        <v>118</v>
      </c>
      <c r="BAW854" s="179" t="s">
        <v>67</v>
      </c>
      <c r="BAX854" s="10">
        <f>BAV854*1.2</f>
        <v>141.6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VLOOKUP(BBB854,$A$879:$F$2700,6,FALSE)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VLOOKUP(BBK854,$A$879:$F$2700,6,FALSE)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VLOOKUP(BBT854,$A$879:$F$2700,6,FALSE)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VLOOKUP(BCC854,$A$879:$F$2700,6,FALSE)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VLOOKUP(BCL854,$A$879:$F$2700,6,FALSE)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VLOOKUP(BCU854,$A$879:$F$2700,6,FALSE)</f>
        <v>59</v>
      </c>
      <c r="BCY854" s="179" t="s">
        <v>67</v>
      </c>
      <c r="BCZ854" s="10">
        <f>BCX854*1.2</f>
        <v>70.8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VLOOKUP(BDD854,$A$879:$F$2700,6,FALSE)</f>
        <v>60</v>
      </c>
      <c r="BDH854" s="179" t="s">
        <v>67</v>
      </c>
      <c r="BDI854" s="10">
        <f>BDG854*1.2</f>
        <v>72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VLOOKUP(BDM854,$A$879:$F$2700,6,FALSE)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VLOOKUP(BDV854,$A$879:$F$2700,6,FALSE)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VLOOKUP(BEE854,$A$879:$F$2700,6,FALSE)</f>
        <v>59</v>
      </c>
      <c r="BEI854" s="179" t="s">
        <v>67</v>
      </c>
      <c r="BEJ854" s="10">
        <f>BEH854*1.2</f>
        <v>70.8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VLOOKUP(BEN854,$A$879:$F$2700,6,FALSE)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VLOOKUP(BEW854,$A$879:$F$2700,6,FALSE)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VLOOKUP(BFF854,$A$879:$F$2700,6,FALSE)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VLOOKUP(BFO854,$A$879:$F$2700,6,FALSE)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VLOOKUP(BFX854,$A$879:$F$2700,6,FALSE)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VLOOKUP(BGG854,$A$879:$F$2700,6,FALSE)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VLOOKUP(BGP854,$A$879:$F$2700,6,FALSE)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VLOOKUP(BGY854,$A$879:$F$2700,6,FALSE)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VLOOKUP(B855,$A$879:$F$2700,6,FALSE)</f>
        <v>118</v>
      </c>
      <c r="F855" s="179" t="s">
        <v>69</v>
      </c>
      <c r="G855" s="10">
        <f>E855*1.1</f>
        <v>129.80000000000001</v>
      </c>
      <c r="H855" s="10"/>
      <c r="I855" s="233"/>
      <c r="J855" s="179" t="s">
        <v>114</v>
      </c>
      <c r="K855" s="360" t="s">
        <v>3327</v>
      </c>
      <c r="M855" s="180"/>
      <c r="N855" s="180">
        <f>VLOOKUP(K855,$A$879:$F$2700,6,FALSE)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VLOOKUP(T855,$A$879:$F$2700,6,FALSE)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VLOOKUP(AC855,$A$879:$F$2700,6,FALSE)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VLOOKUP(AL855,$A$879:$F$2700,6,FALSE)</f>
        <v>118</v>
      </c>
      <c r="AP855" s="179" t="s">
        <v>69</v>
      </c>
      <c r="AQ855" s="10">
        <f>AO855*1.1</f>
        <v>129.80000000000001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VLOOKUP(AU855,$A$879:$F$2700,6,FALSE)</f>
        <v>117</v>
      </c>
      <c r="AY855" s="179" t="s">
        <v>69</v>
      </c>
      <c r="AZ855" s="10">
        <f>AX855*1.1</f>
        <v>128.70000000000002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VLOOKUP(BD855,$A$879:$F$2700,6,FALSE)</f>
        <v>118</v>
      </c>
      <c r="BH855" s="179" t="s">
        <v>69</v>
      </c>
      <c r="BI855" s="10">
        <f>BG855*1.1</f>
        <v>129.80000000000001</v>
      </c>
      <c r="BJ855" s="10"/>
      <c r="BK855" s="233"/>
      <c r="BL855" s="179" t="s">
        <v>114</v>
      </c>
      <c r="BM855" s="360" t="s">
        <v>3116</v>
      </c>
      <c r="BO855" s="180"/>
      <c r="BP855" s="180">
        <f>VLOOKUP(BM855,$A$879:$F$2700,6,FALSE)</f>
        <v>44</v>
      </c>
      <c r="BQ855" s="179" t="s">
        <v>69</v>
      </c>
      <c r="BR855" s="10">
        <f>BP855*1.1</f>
        <v>48.400000000000006</v>
      </c>
      <c r="BS855" s="10"/>
      <c r="BT855" s="233"/>
      <c r="BU855" s="179" t="s">
        <v>114</v>
      </c>
      <c r="BV855" s="360" t="s">
        <v>3116</v>
      </c>
      <c r="BX855" s="180"/>
      <c r="BY855" s="180">
        <f>VLOOKUP(BV855,$A$879:$F$2700,6,FALSE)</f>
        <v>44</v>
      </c>
      <c r="BZ855" s="179" t="s">
        <v>69</v>
      </c>
      <c r="CA855" s="10">
        <f>BY855*1.1</f>
        <v>48.400000000000006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VLOOKUP(CE855,$A$879:$F$2700,6,FALSE)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VLOOKUP(CN855,$A$879:$F$2700,6,FALSE)</f>
        <v>118</v>
      </c>
      <c r="CR855" s="179" t="s">
        <v>69</v>
      </c>
      <c r="CS855" s="10">
        <f>CQ855*1.1</f>
        <v>129.80000000000001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VLOOKUP(CW855,$A$879:$F$2700,6,FALSE)</f>
        <v>136</v>
      </c>
      <c r="DA855" s="179" t="s">
        <v>69</v>
      </c>
      <c r="DB855" s="10">
        <f>CZ855*1.1</f>
        <v>149.60000000000002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VLOOKUP(DF855,$A$879:$F$2700,6,FALSE)</f>
        <v>26</v>
      </c>
      <c r="DJ855" s="179" t="s">
        <v>69</v>
      </c>
      <c r="DK855" s="10">
        <f>DI855*1.1</f>
        <v>28.6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VLOOKUP(DO855,$A$879:$F$2700,6,FALSE)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VLOOKUP(DX855,$A$879:$F$2700,6,FALSE)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VLOOKUP(EG855,$A$879:$F$2700,6,FALSE)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VLOOKUP(EP855,$A$879:$F$2700,6,FALSE)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VLOOKUP(EY855,$A$879:$F$2700,6,FALSE)</f>
        <v>59</v>
      </c>
      <c r="FC855" s="179" t="s">
        <v>69</v>
      </c>
      <c r="FD855" s="10">
        <f>FB855*1.1</f>
        <v>64.900000000000006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VLOOKUP(FH855,$A$879:$F$2700,6,FALSE)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VLOOKUP(FQ855,$A$879:$F$2700,6,FALSE)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VLOOKUP(FZ855,$A$879:$F$2700,6,FALSE)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3327</v>
      </c>
      <c r="GK855" s="180"/>
      <c r="GL855" s="180">
        <f>VLOOKUP(GI855,$A$879:$F$2700,6,FALSE)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VLOOKUP(GR855,$A$879:$F$2700,6,FALSE)</f>
        <v>19</v>
      </c>
      <c r="GV855" s="179" t="s">
        <v>69</v>
      </c>
      <c r="GW855" s="10">
        <f>GU855*1.1</f>
        <v>20.900000000000002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VLOOKUP(HA855,$A$879:$F$2700,6,FALSE)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VLOOKUP(HJ855,$A$879:$F$2700,6,FALSE)</f>
        <v>118</v>
      </c>
      <c r="HN855" s="179" t="s">
        <v>69</v>
      </c>
      <c r="HO855" s="10">
        <f>HM855*1.1</f>
        <v>129.80000000000001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VLOOKUP(HS855,$A$879:$F$2700,6,FALSE)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VLOOKUP(IB855,$A$879:$F$2700,6,FALSE)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VLOOKUP(IK855,$A$879:$F$2700,6,FALSE)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VLOOKUP(IT855,$A$879:$F$2700,6,FALSE)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VLOOKUP(JC855,$A$879:$F$2700,6,FALSE)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VLOOKUP(JL855,$A$879:$F$2700,6,FALSE)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VLOOKUP(JU855,$A$879:$F$2700,6,FALSE)</f>
        <v>59</v>
      </c>
      <c r="JY855" s="179" t="s">
        <v>69</v>
      </c>
      <c r="JZ855" s="10">
        <f>JX855*1.1</f>
        <v>64.900000000000006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VLOOKUP(KD855,$A$879:$F$2700,6,FALSE)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VLOOKUP(KM855,$A$879:$F$2700,6,FALSE)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VLOOKUP(KV855,$A$879:$F$2700,6,FALSE)</f>
        <v>136</v>
      </c>
      <c r="KZ855" s="179" t="s">
        <v>69</v>
      </c>
      <c r="LA855" s="10">
        <f>KY855*1.1</f>
        <v>149.60000000000002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VLOOKUP(LE855,$A$879:$F$2700,6,FALSE)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VLOOKUP(LN855,$A$879:$F$2700,6,FALSE)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VLOOKUP(LW855,$A$879:$F$2700,6,FALSE)</f>
        <v>19</v>
      </c>
      <c r="MA855" s="179" t="s">
        <v>69</v>
      </c>
      <c r="MB855" s="10">
        <f>LZ855*1.1</f>
        <v>20.900000000000002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VLOOKUP(MF855,$A$879:$F$2700,6,FALSE)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VLOOKUP(MO855,$A$879:$F$2700,6,FALSE)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VLOOKUP(MX855,$A$879:$F$2700,6,FALSE)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VLOOKUP(NG855,$A$879:$F$2700,6,FALSE)</f>
        <v>118</v>
      </c>
      <c r="NK855" s="179" t="s">
        <v>69</v>
      </c>
      <c r="NL855" s="10">
        <f>NJ855*1.1</f>
        <v>129.80000000000001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VLOOKUP(NP855,$A$879:$F$2700,6,FALSE)</f>
        <v>70</v>
      </c>
      <c r="NT855" s="179" t="s">
        <v>69</v>
      </c>
      <c r="NU855" s="10">
        <f>NS855*1.1</f>
        <v>77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VLOOKUP(NY855,$A$879:$F$2700,6,FALSE)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VLOOKUP(OH855,$A$879:$F$2700,6,FALSE)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VLOOKUP(OQ855,$A$879:$F$2700,6,FALSE)</f>
        <v>60</v>
      </c>
      <c r="OU855" s="179" t="s">
        <v>69</v>
      </c>
      <c r="OV855" s="10">
        <f>OT855*1.1</f>
        <v>66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VLOOKUP(OZ855,$A$879:$F$2700,6,FALSE)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60" t="s">
        <v>3331</v>
      </c>
      <c r="PK855" s="180"/>
      <c r="PL855" s="180">
        <f>VLOOKUP(PI855,$A$879:$F$2700,6,FALSE)</f>
        <v>20</v>
      </c>
      <c r="PM855" s="179" t="s">
        <v>69</v>
      </c>
      <c r="PN855" s="10">
        <f>PL855*1.1</f>
        <v>22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VLOOKUP(PR855,$A$879:$F$2700,6,FALSE)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VLOOKUP(QA855,$A$879:$F$2700,6,FALSE)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VLOOKUP(QJ855,$A$879:$F$2700,6,FALSE)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VLOOKUP(QS855,$A$879:$F$2700,6,FALSE)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VLOOKUP(RB855,$A$879:$F$2700,6,FALSE)</f>
        <v>118</v>
      </c>
      <c r="RF855" s="179" t="s">
        <v>69</v>
      </c>
      <c r="RG855" s="10">
        <f>RE855*1.1</f>
        <v>129.80000000000001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VLOOKUP(RK855,$A$879:$F$2700,6,FALSE)</f>
        <v>26</v>
      </c>
      <c r="RO855" s="179" t="s">
        <v>69</v>
      </c>
      <c r="RP855" s="10">
        <f>RN855*1.1</f>
        <v>28.6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VLOOKUP(RT855,$A$879:$F$2700,6,FALSE)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VLOOKUP(SC855,$A$879:$F$2700,6,FALSE)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VLOOKUP(SL855,$A$879:$F$2700,6,FALSE)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VLOOKUP(SU855,$A$879:$F$2700,6,FALSE)</f>
        <v>19</v>
      </c>
      <c r="SY855" s="179" t="s">
        <v>69</v>
      </c>
      <c r="SZ855" s="10">
        <f>SX855*1.1</f>
        <v>20.900000000000002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VLOOKUP(TD855,$A$879:$F$2700,6,FALSE)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VLOOKUP(TM855,$A$879:$F$2700,6,FALSE)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VLOOKUP(TV855,$A$879:$F$2700,6,FALSE)</f>
        <v>33</v>
      </c>
      <c r="TZ855" s="179" t="s">
        <v>69</v>
      </c>
      <c r="UA855" s="10">
        <f>TY855*1.1</f>
        <v>36.300000000000004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VLOOKUP(UE855,$A$879:$F$2700,6,FALSE)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VLOOKUP(UN855,$A$879:$F$2700,6,FALSE)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VLOOKUP(UW855,$A$879:$F$2700,6,FALSE)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VLOOKUP(VF855,$A$879:$F$2700,6,FALSE)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VLOOKUP(VO855,$A$879:$F$2700,6,FALSE)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VLOOKUP(VX855,$A$879:$F$2700,6,FALSE)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VLOOKUP(WG855,$A$879:$F$2700,6,FALSE)</f>
        <v>59</v>
      </c>
      <c r="WK855" s="179" t="s">
        <v>69</v>
      </c>
      <c r="WL855" s="10">
        <f>WJ855*1.1</f>
        <v>64.900000000000006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VLOOKUP(WP855,$A$879:$F$2700,6,FALSE)</f>
        <v>118</v>
      </c>
      <c r="WT855" s="179" t="s">
        <v>69</v>
      </c>
      <c r="WU855" s="10">
        <f>WS855*1.1</f>
        <v>129.80000000000001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VLOOKUP(WY855,$A$879:$F$2700,6,FALSE)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VLOOKUP(XH855,$A$879:$F$2700,6,FALSE)</f>
        <v>118</v>
      </c>
      <c r="XL855" s="179" t="s">
        <v>69</v>
      </c>
      <c r="XM855" s="10">
        <f>XK855*1.1</f>
        <v>129.80000000000001</v>
      </c>
      <c r="XO855" s="239"/>
      <c r="XP855" s="179" t="s">
        <v>114</v>
      </c>
      <c r="XQ855" s="360" t="s">
        <v>502</v>
      </c>
      <c r="XS855" s="180"/>
      <c r="XT855" s="180">
        <f>VLOOKUP(XQ855,$A$879:$F$2700,6,FALSE)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3235</v>
      </c>
      <c r="YB855" s="180"/>
      <c r="YC855" s="180">
        <f>VLOOKUP(XZ855,$A$879:$F$2700,6,FALSE)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VLOOKUP(YI855,$A$879:$F$2700,6,FALSE)</f>
        <v>19</v>
      </c>
      <c r="YM855" s="179" t="s">
        <v>69</v>
      </c>
      <c r="YN855" s="10">
        <f>YL855*1.1</f>
        <v>20.900000000000002</v>
      </c>
      <c r="YO855" s="10"/>
      <c r="YP855" s="239"/>
      <c r="YQ855" s="179" t="s">
        <v>114</v>
      </c>
      <c r="YR855" s="360" t="s">
        <v>3327</v>
      </c>
      <c r="YT855" s="180"/>
      <c r="YU855" s="180">
        <f>VLOOKUP(YR855,$A$879:$F$2700,6,FALSE)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VLOOKUP(ZA855,$A$879:$F$2700,6,FALSE)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VLOOKUP(ZJ855,$A$879:$F$2700,6,FALSE)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VLOOKUP(ZS855,$A$879:$F$2700,6,FALSE)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VLOOKUP(AAB855,$A$879:$F$2700,6,FALSE)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VLOOKUP(AAK855,$A$879:$F$2700,6,FALSE)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3116</v>
      </c>
      <c r="AAV855" s="180"/>
      <c r="AAW855" s="180">
        <f>VLOOKUP(AAT855,$A$879:$F$2700,6,FALSE)</f>
        <v>44</v>
      </c>
      <c r="AAX855" s="179" t="s">
        <v>69</v>
      </c>
      <c r="AAY855" s="10">
        <f>AAW855*1.1</f>
        <v>48.400000000000006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VLOOKUP(ABC855,$A$879:$F$2700,6,FALSE)</f>
        <v>19</v>
      </c>
      <c r="ABG855" s="179" t="s">
        <v>69</v>
      </c>
      <c r="ABH855" s="10">
        <f>ABF855*1.1</f>
        <v>20.900000000000002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VLOOKUP(ABL855,$A$879:$F$2700,6,FALSE)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VLOOKUP(ABU855,$A$879:$F$2700,6,FALSE)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VLOOKUP(ACD855,$A$879:$F$2700,6,FALSE)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VLOOKUP(ACM855,$A$879:$F$2700,6,FALSE)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VLOOKUP(ACV855,$A$879:$F$2700,6,FALSE)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VLOOKUP(ADE855,$A$879:$F$2700,6,FALSE)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VLOOKUP(ADN855,$A$879:$F$2700,6,FALSE)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VLOOKUP(ADW855,$A$879:$F$2700,6,FALSE)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VLOOKUP(AEF855,$A$879:$F$2700,6,FALSE)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VLOOKUP(AEO855,$A$879:$F$2700,6,FALSE)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VLOOKUP(AEX855,$A$879:$F$2700,6,FALSE)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VLOOKUP(AFG855,$A$879:$F$2700,6,FALSE)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VLOOKUP(AFP855,$A$879:$F$2700,6,FALSE)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VLOOKUP(AFY855,$A$879:$F$2700,6,FALSE)</f>
        <v>26</v>
      </c>
      <c r="AGC855" s="179" t="s">
        <v>69</v>
      </c>
      <c r="AGD855" s="10">
        <f>AGB855*1.1</f>
        <v>28.6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VLOOKUP(AGH855,$A$879:$F$2700,6,FALSE)</f>
        <v>118</v>
      </c>
      <c r="AGL855" s="179" t="s">
        <v>69</v>
      </c>
      <c r="AGM855" s="10">
        <f>AGK855*1.1</f>
        <v>129.80000000000001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VLOOKUP(AGQ855,$A$879:$F$2700,6,FALSE)</f>
        <v>10</v>
      </c>
      <c r="AGU855" s="179" t="s">
        <v>69</v>
      </c>
      <c r="AGV855" s="10">
        <f>AGT855*1.1</f>
        <v>11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VLOOKUP(AGZ855,$A$879:$F$2700,6,FALSE)</f>
        <v>19</v>
      </c>
      <c r="AHD855" s="179" t="s">
        <v>69</v>
      </c>
      <c r="AHE855" s="10">
        <f>AHC855*1.1</f>
        <v>20.900000000000002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VLOOKUP(AHI855,$A$879:$F$2700,6,FALSE)</f>
        <v>118</v>
      </c>
      <c r="AHM855" s="179" t="s">
        <v>69</v>
      </c>
      <c r="AHN855" s="10">
        <f>AHL855*1.1</f>
        <v>129.80000000000001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VLOOKUP(AHR855,$A$879:$F$2700,6,FALSE)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3331</v>
      </c>
      <c r="AIC855" s="180"/>
      <c r="AID855" s="180">
        <f>VLOOKUP(AIA855,$A$879:$F$2700,6,FALSE)</f>
        <v>20</v>
      </c>
      <c r="AIE855" s="179" t="s">
        <v>69</v>
      </c>
      <c r="AIF855" s="10">
        <f>AID855*1.1</f>
        <v>22</v>
      </c>
      <c r="AIG855" s="10"/>
      <c r="AIH855" s="239"/>
      <c r="AII855" s="179" t="s">
        <v>114</v>
      </c>
      <c r="AIJ855" s="360" t="s">
        <v>3250</v>
      </c>
      <c r="AIL855" s="180"/>
      <c r="AIM855" s="180">
        <f>VLOOKUP(AIJ855,$A$879:$F$2700,6,FALSE)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VLOOKUP(AIS855,$A$879:$F$2700,6,FALSE)</f>
        <v>26</v>
      </c>
      <c r="AIW855" s="179" t="s">
        <v>69</v>
      </c>
      <c r="AIX855" s="10">
        <f>AIV855*1.1</f>
        <v>28.6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VLOOKUP(AJB855,$A$879:$F$2700,6,FALSE)</f>
        <v>118</v>
      </c>
      <c r="AJF855" s="179" t="s">
        <v>69</v>
      </c>
      <c r="AJG855" s="10">
        <f>AJE855*1.1</f>
        <v>129.80000000000001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VLOOKUP(AJK855,$A$879:$F$2700,6,FALSE)</f>
        <v>136</v>
      </c>
      <c r="AJO855" s="179" t="s">
        <v>69</v>
      </c>
      <c r="AJP855" s="10">
        <f>AJN855*1.1</f>
        <v>149.60000000000002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VLOOKUP(AJT855,$A$879:$F$2700,6,FALSE)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VLOOKUP(AKC855,$A$879:$F$2700,6,FALSE)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VLOOKUP(AKL855,$A$879:$F$2700,6,FALSE)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VLOOKUP(AKU855,$A$879:$F$2700,6,FALSE)</f>
        <v>117</v>
      </c>
      <c r="AKY855" s="179" t="s">
        <v>69</v>
      </c>
      <c r="AKZ855" s="10">
        <f>AKX855*1.1</f>
        <v>128.70000000000002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VLOOKUP(ALD855,$A$879:$F$2700,6,FALSE)</f>
        <v>19</v>
      </c>
      <c r="ALH855" s="179" t="s">
        <v>69</v>
      </c>
      <c r="ALI855" s="10">
        <f>ALG855*1.1</f>
        <v>20.900000000000002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VLOOKUP(ALM855,$A$879:$F$2700,6,FALSE)</f>
        <v>118</v>
      </c>
      <c r="ALQ855" s="179" t="s">
        <v>69</v>
      </c>
      <c r="ALR855" s="10">
        <f>ALP855*1.1</f>
        <v>129.80000000000001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VLOOKUP(ALV855,$A$879:$F$2700,6,FALSE)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VLOOKUP(AME855,$A$879:$F$2700,6,FALSE)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VLOOKUP(AMN855,$A$879:$F$2700,6,FALSE)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VLOOKUP(AMW855,$A$879:$F$2700,6,FALSE)</f>
        <v>26</v>
      </c>
      <c r="ANA855" s="179" t="s">
        <v>69</v>
      </c>
      <c r="ANB855" s="10">
        <f>AMZ855*1.1</f>
        <v>28.6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VLOOKUP(ANF855,$A$879:$F$2700,6,FALSE)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VLOOKUP(ANO855,$A$879:$F$2700,6,FALSE)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VLOOKUP(ANX855,$A$879:$F$2700,6,FALSE)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VLOOKUP(AOG855,$A$879:$F$2700,6,FALSE)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VLOOKUP(AOP855,$A$879:$F$2700,6,FALSE)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3331</v>
      </c>
      <c r="APA855" s="180"/>
      <c r="APB855" s="180">
        <f>VLOOKUP(AOY855,$A$879:$F$2700,6,FALSE)</f>
        <v>20</v>
      </c>
      <c r="APC855" s="179" t="s">
        <v>69</v>
      </c>
      <c r="APD855" s="10">
        <f>APB855*1.1</f>
        <v>22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VLOOKUP(APH855,$A$879:$F$2700,6,FALSE)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VLOOKUP(APQ855,$A$879:$F$2700,6,FALSE)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VLOOKUP(APZ855,$A$879:$F$2700,6,FALSE)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VLOOKUP(AQI855,$A$879:$F$2700,6,FALSE)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VLOOKUP(AQR855,$A$879:$F$2700,6,FALSE)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VLOOKUP(ARA855,$A$879:$F$2700,6,FALSE)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VLOOKUP(ARJ855,$A$879:$F$2700,6,FALSE)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VLOOKUP(ARS855,$A$879:$F$2700,6,FALSE)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VLOOKUP(ASB855,$A$879:$F$2700,6,FALSE)</f>
        <v>60</v>
      </c>
      <c r="ASF855" s="179" t="s">
        <v>69</v>
      </c>
      <c r="ASG855" s="10">
        <f>ASE855*1.1</f>
        <v>66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VLOOKUP(ASK855,$A$879:$F$2700,6,FALSE)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VLOOKUP(AST855,$A$879:$F$2700,6,FALSE)</f>
        <v>118</v>
      </c>
      <c r="ASX855" s="179" t="s">
        <v>69</v>
      </c>
      <c r="ASY855" s="10">
        <f>ASW855*1.1</f>
        <v>129.80000000000001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VLOOKUP(ATC855,$A$879:$F$2700,6,FALSE)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VLOOKUP(ATL855,$A$879:$F$2700,6,FALSE)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VLOOKUP(ATU855,$A$879:$F$2700,6,FALSE)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VLOOKUP(AUD855,$A$879:$F$2700,6,FALSE)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VLOOKUP(AUM855,$A$879:$F$2700,6,FALSE)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VLOOKUP(AUV855,$A$879:$F$2700,6,FALSE)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VLOOKUP(AVE855,$A$879:$F$2700,6,FALSE)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VLOOKUP(AVN855,$A$879:$F$2700,6,FALSE)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VLOOKUP(AVW855,$A$879:$F$2700,6,FALSE)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VLOOKUP(AWF855,$A$879:$F$2700,6,FALSE)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VLOOKUP(AWO855,$A$879:$F$2700,6,FALSE)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VLOOKUP(AWX855,$A$879:$F$2700,6,FALSE)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VLOOKUP(AXG855,$A$879:$F$2700,6,FALSE)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VLOOKUP(AXP855,$A$879:$F$2700,6,FALSE)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VLOOKUP(AXY855,$A$879:$F$2700,6,FALSE)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VLOOKUP(AYH855,$A$879:$F$2700,6,FALSE)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3331</v>
      </c>
      <c r="AYS855" s="180"/>
      <c r="AYT855" s="180">
        <f>VLOOKUP(AYQ855,$A$879:$F$2700,6,FALSE)</f>
        <v>20</v>
      </c>
      <c r="AYU855" s="179" t="s">
        <v>69</v>
      </c>
      <c r="AYV855" s="10">
        <f>AYT855*1.1</f>
        <v>22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VLOOKUP(AYZ855,$A$879:$F$2700,6,FALSE)</f>
        <v>10</v>
      </c>
      <c r="AZD855" s="179" t="s">
        <v>69</v>
      </c>
      <c r="AZE855" s="10">
        <f>AZC855*1.1</f>
        <v>11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VLOOKUP(AZI855,$A$879:$F$2700,6,FALSE)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3445</v>
      </c>
      <c r="AZT855" s="180"/>
      <c r="AZU855" s="180">
        <f>VLOOKUP(AZR855,$A$879:$F$2700,6,FALSE)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VLOOKUP(BAA855,$A$879:$F$2700,6,FALSE)</f>
        <v>59</v>
      </c>
      <c r="BAE855" s="179" t="s">
        <v>69</v>
      </c>
      <c r="BAF855" s="10">
        <f>BAD855*1.1</f>
        <v>64.900000000000006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VLOOKUP(BAJ855,$A$879:$F$2700,6,FALSE)</f>
        <v>118</v>
      </c>
      <c r="BAN855" s="179" t="s">
        <v>69</v>
      </c>
      <c r="BAO855" s="10">
        <f>BAM855*1.1</f>
        <v>129.80000000000001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VLOOKUP(BAS855,$A$879:$F$2700,6,FALSE)</f>
        <v>26</v>
      </c>
      <c r="BAW855" s="179" t="s">
        <v>69</v>
      </c>
      <c r="BAX855" s="10">
        <f>BAV855*1.1</f>
        <v>28.6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VLOOKUP(BBB855,$A$879:$F$2700,6,FALSE)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VLOOKUP(BBK855,$A$879:$F$2700,6,FALSE)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VLOOKUP(BBT855,$A$879:$F$2700,6,FALSE)</f>
        <v>59</v>
      </c>
      <c r="BBX855" s="179" t="s">
        <v>69</v>
      </c>
      <c r="BBY855" s="10">
        <f>BBW855*1.1</f>
        <v>64.900000000000006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VLOOKUP(BCC855,$A$879:$F$2700,6,FALSE)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VLOOKUP(BCL855,$A$879:$F$2700,6,FALSE)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VLOOKUP(BCU855,$A$879:$F$2700,6,FALSE)</f>
        <v>118</v>
      </c>
      <c r="BCY855" s="179" t="s">
        <v>69</v>
      </c>
      <c r="BCZ855" s="10">
        <f>BCX855*1.1</f>
        <v>129.80000000000001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VLOOKUP(BDD855,$A$879:$F$2700,6,FALSE)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VLOOKUP(BDM855,$A$879:$F$2700,6,FALSE)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VLOOKUP(BDV855,$A$879:$F$2700,6,FALSE)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VLOOKUP(BEE855,$A$879:$F$2700,6,FALSE)</f>
        <v>118</v>
      </c>
      <c r="BEI855" s="179" t="s">
        <v>69</v>
      </c>
      <c r="BEJ855" s="10">
        <f>BEH855*1.1</f>
        <v>129.80000000000001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VLOOKUP(BEN855,$A$879:$F$2700,6,FALSE)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VLOOKUP(BEW855,$A$879:$F$2700,6,FALSE)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VLOOKUP(BFF855,$A$879:$F$2700,6,FALSE)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VLOOKUP(BFO855,$A$879:$F$2700,6,FALSE)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VLOOKUP(BFX855,$A$879:$F$2700,6,FALSE)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VLOOKUP(BGG855,$A$879:$F$2700,6,FALSE)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VLOOKUP(BGP855,$A$879:$F$2700,6,FALSE)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VLOOKUP(BGY855,$A$879:$F$2700,6,FALSE)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334.5</v>
      </c>
      <c r="I856" s="233"/>
      <c r="J856" s="179"/>
      <c r="K856" s="436"/>
      <c r="M856" s="179"/>
      <c r="N856" s="179"/>
      <c r="O856" s="179"/>
      <c r="P856" s="10"/>
      <c r="Q856" s="10">
        <f>SUM(P851:P855)</f>
        <v>329.09999999999997</v>
      </c>
      <c r="R856" s="233"/>
      <c r="S856" s="179"/>
      <c r="T856" s="436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347.9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300.5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472.9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364.70000000000005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361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357.20000000000005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367.7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326.89999999999998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428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605.70000000000005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218.5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547.5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469.40000000000003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186.9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494.19999999999993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322.8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222.7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440.70000000000005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427.70000000000005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225.4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268.89999999999998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190.8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280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428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486.20000000000005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286.2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271.8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477.2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377.1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291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337.09999999999997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278.70000000000005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485.1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359.70000000000005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290.40000000000003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357.5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238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258.3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495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381.2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427.59999999999997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234.5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375.19999999999993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377.20000000000005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278.10000000000002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351.7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243.4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345.7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574.29999999999995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227.3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250.9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301.10000000000002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392.50000000000006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545.70000000000005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290.10000000000002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402.5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289.89999999999998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491.8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405.2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417.1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545.70000000000005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638.59999999999991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326.70000000000005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409.6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426.2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458.70000000000005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459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413.7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386.7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286.59999999999997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545.70000000000005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499.2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619.30000000000007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262.5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384.90000000000003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357.1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304.5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178.9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512.79999999999995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270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399.40000000000003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328.5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274.10000000000002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250.8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273.3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225.3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484.5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458.40000000000003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549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320.70000000000005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757.00000000000011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371.19999999999993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601.6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535.20000000000005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307.89999999999998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596.5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380.20000000000005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302.99999999999994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246.60000000000002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287.79999999999995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496.9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521.70000000000005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332.4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VLOOKUP(B857,$A$879:$F$2700,6,FALSE)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3464</v>
      </c>
      <c r="M857" s="248">
        <f>IF(L857="Kopman",2.1,1)</f>
        <v>1</v>
      </c>
      <c r="N857" s="180">
        <f>VLOOKUP(K857,$A$879:$F$2700,6,FALSE)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VLOOKUP(T857,$A$879:$F$2700,6,FALSE)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VLOOKUP(AC857,$A$879:$F$2700,6,FALSE)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VLOOKUP(AL857,$A$879:$F$2700,6,FALSE)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VLOOKUP(AU857,$A$879:$F$2700,6,FALSE)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61" t="s">
        <v>3134</v>
      </c>
      <c r="BE857" s="14" t="s">
        <v>1662</v>
      </c>
      <c r="BF857" s="248">
        <f>IF(BE857="Kopman",2.1,1)</f>
        <v>2.1</v>
      </c>
      <c r="BG857" s="180">
        <f>VLOOKUP(BD857,$A$879:$F$2700,6,FALSE)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VLOOKUP(BM857,$A$879:$F$2700,6,FALSE)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3464</v>
      </c>
      <c r="BX857" s="248">
        <f>IF(BW857="Kopman",2.1,1)</f>
        <v>1</v>
      </c>
      <c r="BY857" s="180">
        <f>VLOOKUP(BV857,$A$879:$F$2700,6,FALSE)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VLOOKUP(CE857,$A$879:$F$2700,6,FALSE)</f>
        <v>35</v>
      </c>
      <c r="CI857" s="179" t="s">
        <v>61</v>
      </c>
      <c r="CJ857" s="10">
        <f>CH857*1.5*CG857</f>
        <v>52.5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VLOOKUP(CN857,$A$879:$F$2700,6,FALSE)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60" t="s">
        <v>3252</v>
      </c>
      <c r="CY857" s="248">
        <f>IF(CX857="Kopman",2.1,1)</f>
        <v>1</v>
      </c>
      <c r="CZ857" s="180">
        <f>VLOOKUP(CW857,$A$879:$F$2700,6,FALSE)</f>
        <v>392</v>
      </c>
      <c r="DA857" s="179" t="s">
        <v>61</v>
      </c>
      <c r="DB857" s="10">
        <f>CZ857*1.5*CY857</f>
        <v>588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VLOOKUP(DF857,$A$879:$F$2700,6,FALSE)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3464</v>
      </c>
      <c r="DQ857" s="248">
        <f>IF(DP857="Kopman",2.1,1)</f>
        <v>1</v>
      </c>
      <c r="DR857" s="180">
        <f>VLOOKUP(DO857,$A$879:$F$2700,6,FALSE)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VLOOKUP(DX857,$A$879:$F$2700,6,FALSE)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VLOOKUP(EG857,$A$879:$F$2700,6,FALSE)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60" t="s">
        <v>3464</v>
      </c>
      <c r="ER857" s="248">
        <f>IF(EQ857="Kopman",2.1,1)</f>
        <v>1</v>
      </c>
      <c r="ES857" s="180">
        <f>VLOOKUP(EP857,$A$879:$F$2700,6,FALSE)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VLOOKUP(EY857,$A$879:$F$2700,6,FALSE)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3464</v>
      </c>
      <c r="FI857" s="14" t="s">
        <v>1662</v>
      </c>
      <c r="FJ857" s="248">
        <f>IF(FI857="Kopman",2.1,1)</f>
        <v>2.1</v>
      </c>
      <c r="FK857" s="180">
        <f>VLOOKUP(FH857,$A$879:$F$2700,6,FALSE)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VLOOKUP(FQ857,$A$879:$F$2700,6,FALSE)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VLOOKUP(FZ857,$A$879:$F$2700,6,FALSE)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3296</v>
      </c>
      <c r="GK857" s="248">
        <f>IF(GJ857="Kopman",2.1,1)</f>
        <v>1</v>
      </c>
      <c r="GL857" s="180">
        <f>VLOOKUP(GI857,$A$879:$F$2700,6,FALSE)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VLOOKUP(GR857,$A$879:$F$2700,6,FALSE)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3252</v>
      </c>
      <c r="HC857" s="248">
        <f>IF(HB857="Kopman",2.1,1)</f>
        <v>1</v>
      </c>
      <c r="HD857" s="180">
        <f>VLOOKUP(HA857,$A$879:$F$2700,6,FALSE)</f>
        <v>392</v>
      </c>
      <c r="HE857" s="179" t="s">
        <v>61</v>
      </c>
      <c r="HF857" s="10">
        <f>HD857*1.5*HC857</f>
        <v>588</v>
      </c>
      <c r="HG857" s="10"/>
      <c r="HH857" s="233"/>
      <c r="HI857" s="179" t="s">
        <v>115</v>
      </c>
      <c r="HJ857" s="360" t="s">
        <v>3252</v>
      </c>
      <c r="HL857" s="248">
        <f>IF(HK857="Kopman",2.1,1)</f>
        <v>1</v>
      </c>
      <c r="HM857" s="180">
        <f>VLOOKUP(HJ857,$A$879:$F$2700,6,FALSE)</f>
        <v>392</v>
      </c>
      <c r="HN857" s="179" t="s">
        <v>61</v>
      </c>
      <c r="HO857" s="10">
        <f>HM857*1.5*HL857</f>
        <v>588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VLOOKUP(HS857,$A$879:$F$2700,6,FALSE)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VLOOKUP(IB857,$A$879:$F$2700,6,FALSE)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VLOOKUP(IK857,$A$879:$F$2700,6,FALSE)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VLOOKUP(IT857,$A$879:$F$2700,6,FALSE)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VLOOKUP(JC857,$A$879:$F$2700,6,FALSE)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3464</v>
      </c>
      <c r="JN857" s="248">
        <f>IF(JM857="Kopman",2.1,1)</f>
        <v>1</v>
      </c>
      <c r="JO857" s="180">
        <f>VLOOKUP(JL857,$A$879:$F$2700,6,FALSE)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VLOOKUP(JU857,$A$879:$F$2700,6,FALSE)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VLOOKUP(KD857,$A$879:$F$2700,6,FALSE)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3252</v>
      </c>
      <c r="KO857" s="248">
        <f>IF(KN857="Kopman",2.1,1)</f>
        <v>1</v>
      </c>
      <c r="KP857" s="180">
        <f>VLOOKUP(KM857,$A$879:$F$2700,6,FALSE)</f>
        <v>392</v>
      </c>
      <c r="KQ857" s="179" t="s">
        <v>61</v>
      </c>
      <c r="KR857" s="10">
        <f>KP857*1.5*KO857</f>
        <v>588</v>
      </c>
      <c r="KS857" s="10"/>
      <c r="KT857" s="233"/>
      <c r="KU857" s="179" t="s">
        <v>115</v>
      </c>
      <c r="KV857" s="360" t="s">
        <v>3252</v>
      </c>
      <c r="KX857" s="248">
        <f>IF(KW857="Kopman",2.1,1)</f>
        <v>1</v>
      </c>
      <c r="KY857" s="180">
        <f>VLOOKUP(KV857,$A$879:$F$2700,6,FALSE)</f>
        <v>392</v>
      </c>
      <c r="KZ857" s="179" t="s">
        <v>61</v>
      </c>
      <c r="LA857" s="10">
        <f>KY857*1.5*KX857</f>
        <v>588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VLOOKUP(LE857,$A$879:$F$2700,6,FALSE)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VLOOKUP(LN857,$A$879:$F$2700,6,FALSE)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VLOOKUP(LW857,$A$879:$F$2700,6,FALSE)</f>
        <v>82</v>
      </c>
      <c r="MA857" s="179" t="s">
        <v>61</v>
      </c>
      <c r="MB857" s="10">
        <f>LZ857*1.5*LY857</f>
        <v>123</v>
      </c>
      <c r="MC857" s="10"/>
      <c r="MD857" s="233"/>
      <c r="ME857" s="179" t="s">
        <v>115</v>
      </c>
      <c r="MF857" s="360" t="s">
        <v>3252</v>
      </c>
      <c r="MH857" s="248">
        <f>IF(MG857="Kopman",2.1,1)</f>
        <v>1</v>
      </c>
      <c r="MI857" s="180">
        <f>VLOOKUP(MF857,$A$879:$F$2700,6,FALSE)</f>
        <v>392</v>
      </c>
      <c r="MJ857" s="179" t="s">
        <v>61</v>
      </c>
      <c r="MK857" s="10">
        <f>MI857*1.5*MH857</f>
        <v>588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VLOOKUP(MO857,$A$879:$F$2700,6,FALSE)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VLOOKUP(MX857,$A$879:$F$2700,6,FALSE)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VLOOKUP(NG857,$A$879:$F$2700,6,FALSE)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VLOOKUP(NP857,$A$879:$F$2700,6,FALSE)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VLOOKUP(NY857,$A$879:$F$2700,6,FALSE)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VLOOKUP(OH857,$A$879:$F$2700,6,FALSE)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VLOOKUP(OQ857,$A$879:$F$2700,6,FALSE)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3252</v>
      </c>
      <c r="PB857" s="248">
        <f>IF(PA857="Kopman",2.1,1)</f>
        <v>1</v>
      </c>
      <c r="PC857" s="180">
        <f>VLOOKUP(OZ857,$A$879:$F$2700,6,FALSE)</f>
        <v>392</v>
      </c>
      <c r="PD857" s="179" t="s">
        <v>61</v>
      </c>
      <c r="PE857" s="10">
        <f>PC857*1.5*PB857</f>
        <v>588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VLOOKUP(PI857,$A$879:$F$2700,6,FALSE)</f>
        <v>82</v>
      </c>
      <c r="PM857" s="179" t="s">
        <v>61</v>
      </c>
      <c r="PN857" s="10">
        <f>PL857*1.5*PK857</f>
        <v>123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VLOOKUP(PR857,$A$879:$F$2700,6,FALSE)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3464</v>
      </c>
      <c r="QC857" s="248">
        <f>IF(QB857="Kopman",2.1,1)</f>
        <v>1</v>
      </c>
      <c r="QD857" s="180">
        <f>VLOOKUP(QA857,$A$879:$F$2700,6,FALSE)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VLOOKUP(QJ857,$A$879:$F$2700,6,FALSE)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VLOOKUP(QS857,$A$879:$F$2700,6,FALSE)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VLOOKUP(RB857,$A$879:$F$2700,6,FALSE)</f>
        <v>108</v>
      </c>
      <c r="RF857" s="179" t="s">
        <v>61</v>
      </c>
      <c r="RG857" s="10">
        <f>RE857*1.5*RD857</f>
        <v>162</v>
      </c>
      <c r="RH857" s="10"/>
      <c r="RI857" s="233"/>
      <c r="RJ857" s="179" t="s">
        <v>115</v>
      </c>
      <c r="RK857" s="360" t="s">
        <v>3252</v>
      </c>
      <c r="RM857" s="248">
        <f>IF(RL857="Kopman",2.1,1)</f>
        <v>1</v>
      </c>
      <c r="RN857" s="180">
        <f>VLOOKUP(RK857,$A$879:$F$2700,6,FALSE)</f>
        <v>392</v>
      </c>
      <c r="RO857" s="179" t="s">
        <v>61</v>
      </c>
      <c r="RP857" s="10">
        <f>RN857*1.5*RM857</f>
        <v>588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VLOOKUP(RT857,$A$879:$F$2700,6,FALSE)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3252</v>
      </c>
      <c r="SE857" s="248">
        <f>IF(SD857="Kopman",2.1,1)</f>
        <v>1</v>
      </c>
      <c r="SF857" s="180">
        <f>VLOOKUP(SC857,$A$879:$F$2700,6,FALSE)</f>
        <v>392</v>
      </c>
      <c r="SG857" s="179" t="s">
        <v>61</v>
      </c>
      <c r="SH857" s="10">
        <f>SF857*1.5*SE857</f>
        <v>588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VLOOKUP(SL857,$A$879:$F$2700,6,FALSE)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VLOOKUP(SU857,$A$879:$F$2700,6,FALSE)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VLOOKUP(TD857,$A$879:$F$2700,6,FALSE)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3466</v>
      </c>
      <c r="TO857" s="248">
        <f>IF(TN857="Kopman",2.1,1)</f>
        <v>1</v>
      </c>
      <c r="TP857" s="180">
        <f>VLOOKUP(TM857,$A$879:$F$2700,6,FALSE)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VLOOKUP(TV857,$A$879:$F$2700,6,FALSE)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VLOOKUP(UE857,$A$879:$F$2700,6,FALSE)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VLOOKUP(UN857,$A$879:$F$2700,6,FALSE)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VLOOKUP(UW857,$A$879:$F$2700,6,FALSE)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VLOOKUP(VF857,$A$879:$F$2700,6,FALSE)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VLOOKUP(VO857,$A$879:$F$2700,6,FALSE)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VLOOKUP(VX857,$A$879:$F$2700,6,FALSE)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VLOOKUP(WG857,$A$879:$F$2700,6,FALSE)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VLOOKUP(WP857,$A$879:$F$2700,6,FALSE)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VLOOKUP(WY857,$A$879:$F$2700,6,FALSE)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VLOOKUP(XH857,$A$879:$F$2700,6,FALSE)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VLOOKUP(XQ857,$A$879:$F$2700,6,FALSE)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VLOOKUP(XZ857,$A$879:$F$2700,6,FALSE)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3464</v>
      </c>
      <c r="YK857" s="248">
        <f>IF(YJ857="Kopman",2.1,1)</f>
        <v>1</v>
      </c>
      <c r="YL857" s="180">
        <f>VLOOKUP(YI857,$A$879:$F$2700,6,FALSE)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VLOOKUP(YR857,$A$879:$F$2700,6,FALSE)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VLOOKUP(ZA857,$A$879:$F$2700,6,FALSE)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VLOOKUP(ZJ857,$A$879:$F$2700,6,FALSE)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VLOOKUP(ZS857,$A$879:$F$2700,6,FALSE)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VLOOKUP(AAB857,$A$879:$F$2700,6,FALSE)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VLOOKUP(AAK857,$A$879:$F$2700,6,FALSE)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VLOOKUP(AAT857,$A$879:$F$2700,6,FALSE)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VLOOKUP(ABC857,$A$879:$F$2700,6,FALSE)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VLOOKUP(ABL857,$A$879:$F$2700,6,FALSE)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VLOOKUP(ABU857,$A$879:$F$2700,6,FALSE)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VLOOKUP(ACD857,$A$879:$F$2700,6,FALSE)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VLOOKUP(ACM857,$A$879:$F$2700,6,FALSE)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VLOOKUP(ACV857,$A$879:$F$2700,6,FALSE)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VLOOKUP(ADE857,$A$879:$F$2700,6,FALSE)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VLOOKUP(ADN857,$A$879:$F$2700,6,FALSE)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VLOOKUP(ADW857,$A$879:$F$2700,6,FALSE)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VLOOKUP(AEF857,$A$879:$F$2700,6,FALSE)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VLOOKUP(AEO857,$A$879:$F$2700,6,FALSE)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VLOOKUP(AEX857,$A$879:$F$2700,6,FALSE)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VLOOKUP(AFG857,$A$879:$F$2700,6,FALSE)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VLOOKUP(AFP857,$A$879:$F$2700,6,FALSE)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VLOOKUP(AFY857,$A$879:$F$2700,6,FALSE)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VLOOKUP(AGH857,$A$879:$F$2700,6,FALSE)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VLOOKUP(AGQ857,$A$879:$F$2700,6,FALSE)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3464</v>
      </c>
      <c r="AHB857" s="248">
        <f>IF(AHA857="Kopman",2.1,1)</f>
        <v>1</v>
      </c>
      <c r="AHC857" s="180">
        <f>VLOOKUP(AGZ857,$A$879:$F$2700,6,FALSE)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9" t="s">
        <v>3464</v>
      </c>
      <c r="AHK857" s="248">
        <f>IF(AHJ857="Kopman",2.1,1)</f>
        <v>1</v>
      </c>
      <c r="AHL857" s="180">
        <f>VLOOKUP(AHI857,$A$879:$F$2700,6,FALSE)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VLOOKUP(AHR857,$A$879:$F$2700,6,FALSE)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3464</v>
      </c>
      <c r="AIC857" s="248">
        <f>IF(AIB857="Kopman",2.1,1)</f>
        <v>1</v>
      </c>
      <c r="AID857" s="180">
        <f>VLOOKUP(AIA857,$A$879:$F$2700,6,FALSE)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60" t="s">
        <v>3252</v>
      </c>
      <c r="AIL857" s="248">
        <f>IF(AIK857="Kopman",2.1,1)</f>
        <v>1</v>
      </c>
      <c r="AIM857" s="180">
        <f>VLOOKUP(AIJ857,$A$879:$F$2700,6,FALSE)</f>
        <v>392</v>
      </c>
      <c r="AIN857" s="179" t="s">
        <v>61</v>
      </c>
      <c r="AIO857" s="10">
        <f>AIM857*1.5*AIL857</f>
        <v>588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VLOOKUP(AIS857,$A$879:$F$2700,6,FALSE)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VLOOKUP(AJB857,$A$879:$F$2700,6,FALSE)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VLOOKUP(AJK857,$A$879:$F$2700,6,FALSE)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VLOOKUP(AJT857,$A$879:$F$2700,6,FALSE)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VLOOKUP(AKC857,$A$879:$F$2700,6,FALSE)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VLOOKUP(AKL857,$A$879:$F$2700,6,FALSE)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VLOOKUP(AKU857,$A$879:$F$2700,6,FALSE)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VLOOKUP(ALD857,$A$879:$F$2700,6,FALSE)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VLOOKUP(ALM857,$A$879:$F$2700,6,FALSE)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3464</v>
      </c>
      <c r="ALX857" s="248">
        <f>IF(ALW857="Kopman",2.1,1)</f>
        <v>1</v>
      </c>
      <c r="ALY857" s="180">
        <f>VLOOKUP(ALV857,$A$879:$F$2700,6,FALSE)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VLOOKUP(AME857,$A$879:$F$2700,6,FALSE)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VLOOKUP(AMN857,$A$879:$F$2700,6,FALSE)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VLOOKUP(AMW857,$A$879:$F$2700,6,FALSE)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VLOOKUP(ANF857,$A$879:$F$2700,6,FALSE)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VLOOKUP(ANO857,$A$879:$F$2700,6,FALSE)</f>
        <v>82</v>
      </c>
      <c r="ANS857" s="179" t="s">
        <v>61</v>
      </c>
      <c r="ANT857" s="10">
        <f>ANR857*1.5*ANQ857</f>
        <v>123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VLOOKUP(ANX857,$A$879:$F$2700,6,FALSE)</f>
        <v>61</v>
      </c>
      <c r="AOB857" s="179" t="s">
        <v>61</v>
      </c>
      <c r="AOC857" s="10">
        <f>AOA857*1.5*ANZ857</f>
        <v>91.5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VLOOKUP(AOG857,$A$879:$F$2700,6,FALSE)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VLOOKUP(AOP857,$A$879:$F$2700,6,FALSE)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VLOOKUP(AOY857,$A$879:$F$2700,6,FALSE)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VLOOKUP(APH857,$A$879:$F$2700,6,FALSE)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VLOOKUP(APQ857,$A$879:$F$2700,6,FALSE)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VLOOKUP(APZ857,$A$879:$F$2700,6,FALSE)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VLOOKUP(AQI857,$A$879:$F$2700,6,FALSE)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VLOOKUP(AQR857,$A$879:$F$2700,6,FALSE)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VLOOKUP(ARA857,$A$879:$F$2700,6,FALSE)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VLOOKUP(ARJ857,$A$879:$F$2700,6,FALSE)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VLOOKUP(ARS857,$A$879:$F$2700,6,FALSE)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VLOOKUP(ASB857,$A$879:$F$2700,6,FALSE)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VLOOKUP(ASK857,$A$879:$F$2700,6,FALSE)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VLOOKUP(AST857,$A$879:$F$2700,6,FALSE)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VLOOKUP(ATC857,$A$879:$F$2700,6,FALSE)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VLOOKUP(ATL857,$A$879:$F$2700,6,FALSE)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VLOOKUP(ATU857,$A$879:$F$2700,6,FALSE)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VLOOKUP(AUD857,$A$879:$F$2700,6,FALSE)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VLOOKUP(AUM857,$A$879:$F$2700,6,FALSE)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VLOOKUP(AUV857,$A$879:$F$2700,6,FALSE)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VLOOKUP(AVE857,$A$879:$F$2700,6,FALSE)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VLOOKUP(AVN857,$A$879:$F$2700,6,FALSE)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VLOOKUP(AVW857,$A$879:$F$2700,6,FALSE)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VLOOKUP(AWF857,$A$879:$F$2700,6,FALSE)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VLOOKUP(AWO857,$A$879:$F$2700,6,FALSE)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VLOOKUP(AWX857,$A$879:$F$2700,6,FALSE)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VLOOKUP(AXG857,$A$879:$F$2700,6,FALSE)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VLOOKUP(AXP857,$A$879:$F$2700,6,FALSE)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VLOOKUP(AXY857,$A$879:$F$2700,6,FALSE)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VLOOKUP(AYH857,$A$879:$F$2700,6,FALSE)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3464</v>
      </c>
      <c r="AYS857" s="248">
        <f>IF(AYR857="Kopman",2.1,1)</f>
        <v>1</v>
      </c>
      <c r="AYT857" s="180">
        <f>VLOOKUP(AYQ857,$A$879:$F$2700,6,FALSE)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VLOOKUP(AYZ857,$A$879:$F$2700,6,FALSE)</f>
        <v>82</v>
      </c>
      <c r="AZD857" s="179" t="s">
        <v>61</v>
      </c>
      <c r="AZE857" s="10">
        <f>AZC857*1.5*AZB857</f>
        <v>123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VLOOKUP(AZI857,$A$879:$F$2700,6,FALSE)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VLOOKUP(AZR857,$A$879:$F$2700,6,FALSE)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60" t="s">
        <v>3115</v>
      </c>
      <c r="BAC857" s="248">
        <f>IF(BAB857="Kopman",2.1,1)</f>
        <v>1</v>
      </c>
      <c r="BAD857" s="180">
        <f>VLOOKUP(BAA857,$A$879:$F$2700,6,FALSE)</f>
        <v>34</v>
      </c>
      <c r="BAE857" s="179" t="s">
        <v>61</v>
      </c>
      <c r="BAF857" s="10">
        <f>BAD857*1.5*BAC857</f>
        <v>51</v>
      </c>
      <c r="BAG857" s="10"/>
      <c r="BAH857" s="239"/>
      <c r="BAI857" s="179" t="s">
        <v>115</v>
      </c>
      <c r="BAJ857" s="439" t="s">
        <v>3464</v>
      </c>
      <c r="BAL857" s="248">
        <f>IF(BAK857="Kopman",2.1,1)</f>
        <v>1</v>
      </c>
      <c r="BAM857" s="180">
        <f>VLOOKUP(BAJ857,$A$879:$F$2700,6,FALSE)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VLOOKUP(BAS857,$A$879:$F$2700,6,FALSE)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VLOOKUP(BBB857,$A$879:$F$2700,6,FALSE)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VLOOKUP(BBK857,$A$879:$F$2700,6,FALSE)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VLOOKUP(BBT857,$A$879:$F$2700,6,FALSE)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VLOOKUP(BCC857,$A$879:$F$2700,6,FALSE)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VLOOKUP(BCL857,$A$879:$F$2700,6,FALSE)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VLOOKUP(BCU857,$A$879:$F$2700,6,FALSE)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VLOOKUP(BDD857,$A$879:$F$2700,6,FALSE)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VLOOKUP(BDM857,$A$879:$F$2700,6,FALSE)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VLOOKUP(BDV857,$A$879:$F$2700,6,FALSE)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VLOOKUP(BEE857,$A$879:$F$2700,6,FALSE)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VLOOKUP(BEN857,$A$879:$F$2700,6,FALSE)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VLOOKUP(BEW857,$A$879:$F$2700,6,FALSE)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VLOOKUP(BFF857,$A$879:$F$2700,6,FALSE)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VLOOKUP(BFO857,$A$879:$F$2700,6,FALSE)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VLOOKUP(BFX857,$A$879:$F$2700,6,FALSE)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VLOOKUP(BGG857,$A$879:$F$2700,6,FALSE)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VLOOKUP(BGP857,$A$879:$F$2700,6,FALSE)</f>
        <v>61</v>
      </c>
      <c r="BGT857" s="179" t="s">
        <v>61</v>
      </c>
      <c r="BGU857" s="10">
        <f>BGS857*1.5*BGR857</f>
        <v>91.5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VLOOKUP(BGY857,$A$879:$F$2700,6,FALSE)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VLOOKUP(B858,$A$879:$F$2700,6,FALSE)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3252</v>
      </c>
      <c r="M858" s="180"/>
      <c r="N858" s="180">
        <f>VLOOKUP(K858,$A$879:$F$2700,6,FALSE)</f>
        <v>392</v>
      </c>
      <c r="O858" s="179" t="s">
        <v>63</v>
      </c>
      <c r="P858" s="10">
        <f>N858*1.4</f>
        <v>548.79999999999995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VLOOKUP(T858,$A$879:$F$2700,6,FALSE)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3464</v>
      </c>
      <c r="AE858" s="180"/>
      <c r="AF858" s="180">
        <f>VLOOKUP(AC858,$A$879:$F$2700,6,FALSE)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VLOOKUP(AL858,$A$879:$F$2700,6,FALSE)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VLOOKUP(AU858,$A$879:$F$2700,6,FALSE)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VLOOKUP(BD858,$A$879:$F$2700,6,FALSE)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VLOOKUP(BM858,$A$879:$F$2700,6,FALSE)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3252</v>
      </c>
      <c r="BX858" s="180"/>
      <c r="BY858" s="180">
        <f>VLOOKUP(BV858,$A$879:$F$2700,6,FALSE)</f>
        <v>392</v>
      </c>
      <c r="BZ858" s="179" t="s">
        <v>63</v>
      </c>
      <c r="CA858" s="10">
        <f>BY858*1.4</f>
        <v>548.79999999999995</v>
      </c>
      <c r="CB858" s="10"/>
      <c r="CC858" s="233"/>
      <c r="CD858" s="179" t="s">
        <v>116</v>
      </c>
      <c r="CE858" s="360" t="s">
        <v>3252</v>
      </c>
      <c r="CG858" s="180"/>
      <c r="CH858" s="180">
        <f>VLOOKUP(CE858,$A$879:$F$2700,6,FALSE)</f>
        <v>392</v>
      </c>
      <c r="CI858" s="179" t="s">
        <v>63</v>
      </c>
      <c r="CJ858" s="10">
        <f>CH858*1.4</f>
        <v>548.79999999999995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VLOOKUP(CN858,$A$879:$F$2700,6,FALSE)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VLOOKUP(CW858,$A$879:$F$2700,6,FALSE)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VLOOKUP(DF858,$A$879:$F$2700,6,FALSE)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3252</v>
      </c>
      <c r="DQ858" s="180"/>
      <c r="DR858" s="180">
        <f>VLOOKUP(DO858,$A$879:$F$2700,6,FALSE)</f>
        <v>392</v>
      </c>
      <c r="DS858" s="179" t="s">
        <v>63</v>
      </c>
      <c r="DT858" s="10">
        <f>DR858*1.4</f>
        <v>548.79999999999995</v>
      </c>
      <c r="DU858" s="10"/>
      <c r="DV858" s="233"/>
      <c r="DW858" s="179" t="s">
        <v>116</v>
      </c>
      <c r="DX858" s="360" t="s">
        <v>3252</v>
      </c>
      <c r="DZ858" s="180"/>
      <c r="EA858" s="180">
        <f>VLOOKUP(DX858,$A$879:$F$2700,6,FALSE)</f>
        <v>392</v>
      </c>
      <c r="EB858" s="179" t="s">
        <v>63</v>
      </c>
      <c r="EC858" s="10">
        <f>EA858*1.4</f>
        <v>548.79999999999995</v>
      </c>
      <c r="ED858" s="10"/>
      <c r="EE858" s="233"/>
      <c r="EF858" s="179" t="s">
        <v>116</v>
      </c>
      <c r="EG858" s="360" t="s">
        <v>3464</v>
      </c>
      <c r="EI858" s="180"/>
      <c r="EJ858" s="180">
        <f>VLOOKUP(EG858,$A$879:$F$2700,6,FALSE)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VLOOKUP(EP858,$A$879:$F$2700,6,FALSE)</f>
        <v>61</v>
      </c>
      <c r="ET858" s="179" t="s">
        <v>63</v>
      </c>
      <c r="EU858" s="10">
        <f>ES858*1.4</f>
        <v>85.399999999999991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VLOOKUP(EY858,$A$879:$F$2700,6,FALSE)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3252</v>
      </c>
      <c r="FJ858" s="180"/>
      <c r="FK858" s="180">
        <f>VLOOKUP(FH858,$A$879:$F$2700,6,FALSE)</f>
        <v>392</v>
      </c>
      <c r="FL858" s="179" t="s">
        <v>63</v>
      </c>
      <c r="FM858" s="10">
        <f>FK858*1.4</f>
        <v>548.79999999999995</v>
      </c>
      <c r="FN858" s="10"/>
      <c r="FO858" s="233"/>
      <c r="FP858" s="179" t="s">
        <v>116</v>
      </c>
      <c r="FQ858" s="360" t="s">
        <v>3252</v>
      </c>
      <c r="FS858" s="180"/>
      <c r="FT858" s="180">
        <f>VLOOKUP(FQ858,$A$879:$F$2700,6,FALSE)</f>
        <v>392</v>
      </c>
      <c r="FU858" s="179" t="s">
        <v>63</v>
      </c>
      <c r="FV858" s="10">
        <f>FT858*1.4</f>
        <v>548.79999999999995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VLOOKUP(FZ858,$A$879:$F$2700,6,FALSE)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VLOOKUP(GI858,$A$879:$F$2700,6,FALSE)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VLOOKUP(GR858,$A$879:$F$2700,6,FALSE)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VLOOKUP(HA858,$A$879:$F$2700,6,FALSE)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3464</v>
      </c>
      <c r="HL858" s="180"/>
      <c r="HM858" s="180">
        <f>VLOOKUP(HJ858,$A$879:$F$2700,6,FALSE)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60" t="s">
        <v>3464</v>
      </c>
      <c r="HU858" s="180"/>
      <c r="HV858" s="180">
        <f>VLOOKUP(HS858,$A$879:$F$2700,6,FALSE)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VLOOKUP(IB858,$A$879:$F$2700,6,FALSE)</f>
        <v>61</v>
      </c>
      <c r="IF858" s="179" t="s">
        <v>63</v>
      </c>
      <c r="IG858" s="10">
        <f>IE858*1.4</f>
        <v>85.399999999999991</v>
      </c>
      <c r="IH858" s="10"/>
      <c r="II858" s="233"/>
      <c r="IJ858" s="179" t="s">
        <v>116</v>
      </c>
      <c r="IK858" s="360" t="s">
        <v>3464</v>
      </c>
      <c r="IM858" s="180"/>
      <c r="IN858" s="180">
        <f>VLOOKUP(IK858,$A$879:$F$2700,6,FALSE)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VLOOKUP(IT858,$A$879:$F$2700,6,FALSE)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VLOOKUP(JC858,$A$879:$F$2700,6,FALSE)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VLOOKUP(JL858,$A$879:$F$2700,6,FALSE)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3252</v>
      </c>
      <c r="JW858" s="180"/>
      <c r="JX858" s="180">
        <f>VLOOKUP(JU858,$A$879:$F$2700,6,FALSE)</f>
        <v>392</v>
      </c>
      <c r="JY858" s="179" t="s">
        <v>63</v>
      </c>
      <c r="JZ858" s="10">
        <f>JX858*1.4</f>
        <v>548.79999999999995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VLOOKUP(KD858,$A$879:$F$2700,6,FALSE)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3464</v>
      </c>
      <c r="KO858" s="180"/>
      <c r="KP858" s="180">
        <f>VLOOKUP(KM858,$A$879:$F$2700,6,FALSE)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60" t="s">
        <v>3464</v>
      </c>
      <c r="KX858" s="180"/>
      <c r="KY858" s="180">
        <f>VLOOKUP(KV858,$A$879:$F$2700,6,FALSE)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VLOOKUP(LE858,$A$879:$F$2700,6,FALSE)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3464</v>
      </c>
      <c r="LP858" s="180"/>
      <c r="LQ858" s="180">
        <f>VLOOKUP(LN858,$A$879:$F$2700,6,FALSE)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VLOOKUP(LW858,$A$879:$F$2700,6,FALSE)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3464</v>
      </c>
      <c r="MH858" s="180"/>
      <c r="MI858" s="180">
        <f>VLOOKUP(MF858,$A$879:$F$2700,6,FALSE)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VLOOKUP(MO858,$A$879:$F$2700,6,FALSE)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VLOOKUP(MX858,$A$879:$F$2700,6,FALSE)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VLOOKUP(NG858,$A$879:$F$2700,6,FALSE)</f>
        <v>61</v>
      </c>
      <c r="NK858" s="179" t="s">
        <v>63</v>
      </c>
      <c r="NL858" s="10">
        <f>NJ858*1.4</f>
        <v>85.399999999999991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VLOOKUP(NP858,$A$879:$F$2700,6,FALSE)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VLOOKUP(NY858,$A$879:$F$2700,6,FALSE)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VLOOKUP(OH858,$A$879:$F$2700,6,FALSE)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2986</v>
      </c>
      <c r="OS858" s="180"/>
      <c r="OT858" s="180">
        <f>VLOOKUP(OQ858,$A$879:$F$2700,6,FALSE)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VLOOKUP(OZ858,$A$879:$F$2700,6,FALSE)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VLOOKUP(PI858,$A$879:$F$2700,6,FALSE)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60" t="s">
        <v>3464</v>
      </c>
      <c r="PT858" s="180"/>
      <c r="PU858" s="180">
        <f>VLOOKUP(PR858,$A$879:$F$2700,6,FALSE)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VLOOKUP(QA858,$A$879:$F$2700,6,FALSE)</f>
        <v>61</v>
      </c>
      <c r="QE858" s="179" t="s">
        <v>63</v>
      </c>
      <c r="QF858" s="10">
        <f>QD858*1.4</f>
        <v>85.399999999999991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VLOOKUP(QJ858,$A$879:$F$2700,6,FALSE)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VLOOKUP(QS858,$A$879:$F$2700,6,FALSE)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3251</v>
      </c>
      <c r="RD858" s="180"/>
      <c r="RE858" s="180">
        <f>VLOOKUP(RB858,$A$879:$F$2700,6,FALSE)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3464</v>
      </c>
      <c r="RM858" s="180"/>
      <c r="RN858" s="180">
        <f>VLOOKUP(RK858,$A$879:$F$2700,6,FALSE)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VLOOKUP(RT858,$A$879:$F$2700,6,FALSE)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VLOOKUP(SC858,$A$879:$F$2700,6,FALSE)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3252</v>
      </c>
      <c r="SN858" s="180"/>
      <c r="SO858" s="180">
        <f>VLOOKUP(SL858,$A$879:$F$2700,6,FALSE)</f>
        <v>392</v>
      </c>
      <c r="SP858" s="179" t="s">
        <v>63</v>
      </c>
      <c r="SQ858" s="10">
        <f>SO858*1.4</f>
        <v>548.79999999999995</v>
      </c>
      <c r="SR858" s="10"/>
      <c r="SS858" s="239"/>
      <c r="ST858" s="179" t="s">
        <v>116</v>
      </c>
      <c r="SU858" s="360" t="s">
        <v>3464</v>
      </c>
      <c r="SW858" s="180"/>
      <c r="SX858" s="180">
        <f>VLOOKUP(SU858,$A$879:$F$2700,6,FALSE)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VLOOKUP(TD858,$A$879:$F$2700,6,FALSE)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VLOOKUP(TM858,$A$879:$F$2700,6,FALSE)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3446</v>
      </c>
      <c r="TX858" s="180"/>
      <c r="TY858" s="180">
        <f>VLOOKUP(TV858,$A$879:$F$2700,6,FALSE)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VLOOKUP(UE858,$A$879:$F$2700,6,FALSE)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VLOOKUP(UN858,$A$879:$F$2700,6,FALSE)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VLOOKUP(UW858,$A$879:$F$2700,6,FALSE)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VLOOKUP(VF858,$A$879:$F$2700,6,FALSE)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VLOOKUP(VO858,$A$879:$F$2700,6,FALSE)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VLOOKUP(VX858,$A$879:$F$2700,6,FALSE)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3464</v>
      </c>
      <c r="WI858" s="180"/>
      <c r="WJ858" s="180">
        <f>VLOOKUP(WG858,$A$879:$F$2700,6,FALSE)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VLOOKUP(WP858,$A$879:$F$2700,6,FALSE)</f>
        <v>61</v>
      </c>
      <c r="WT858" s="179" t="s">
        <v>63</v>
      </c>
      <c r="WU858" s="10">
        <f>WS858*1.4</f>
        <v>85.399999999999991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VLOOKUP(WY858,$A$879:$F$2700,6,FALSE)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3252</v>
      </c>
      <c r="XJ858" s="180"/>
      <c r="XK858" s="180">
        <f>VLOOKUP(XH858,$A$879:$F$2700,6,FALSE)</f>
        <v>392</v>
      </c>
      <c r="XL858" s="179" t="s">
        <v>63</v>
      </c>
      <c r="XM858" s="10">
        <f>XK858*1.4</f>
        <v>548.79999999999995</v>
      </c>
      <c r="XO858" s="239"/>
      <c r="XP858" s="179" t="s">
        <v>116</v>
      </c>
      <c r="XQ858" s="360" t="s">
        <v>623</v>
      </c>
      <c r="XS858" s="180"/>
      <c r="XT858" s="180">
        <f>VLOOKUP(XQ858,$A$879:$F$2700,6,FALSE)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VLOOKUP(XZ858,$A$879:$F$2700,6,FALSE)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3252</v>
      </c>
      <c r="YK858" s="180"/>
      <c r="YL858" s="180">
        <f>VLOOKUP(YI858,$A$879:$F$2700,6,FALSE)</f>
        <v>392</v>
      </c>
      <c r="YM858" s="179" t="s">
        <v>63</v>
      </c>
      <c r="YN858" s="10">
        <f>YL858*1.4</f>
        <v>548.79999999999995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VLOOKUP(YR858,$A$879:$F$2700,6,FALSE)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VLOOKUP(ZA858,$A$879:$F$2700,6,FALSE)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60" t="s">
        <v>1148</v>
      </c>
      <c r="ZL858" s="180"/>
      <c r="ZM858" s="180">
        <f>VLOOKUP(ZJ858,$A$879:$F$2700,6,FALSE)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VLOOKUP(ZS858,$A$879:$F$2700,6,FALSE)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VLOOKUP(AAB858,$A$879:$F$2700,6,FALSE)</f>
        <v>67</v>
      </c>
      <c r="AAF858" s="179" t="s">
        <v>63</v>
      </c>
      <c r="AAG858" s="10">
        <f>AAE858*1.4</f>
        <v>93.8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VLOOKUP(AAK858,$A$879:$F$2700,6,FALSE)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3321</v>
      </c>
      <c r="AAV858" s="180"/>
      <c r="AAW858" s="180">
        <f>VLOOKUP(AAT858,$A$879:$F$2700,6,FALSE)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VLOOKUP(ABC858,$A$879:$F$2700,6,FALSE)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VLOOKUP(ABL858,$A$879:$F$2700,6,FALSE)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VLOOKUP(ABU858,$A$879:$F$2700,6,FALSE)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VLOOKUP(ACD858,$A$879:$F$2700,6,FALSE)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VLOOKUP(ACM858,$A$879:$F$2700,6,FALSE)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VLOOKUP(ACV858,$A$879:$F$2700,6,FALSE)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VLOOKUP(ADE858,$A$879:$F$2700,6,FALSE)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VLOOKUP(ADN858,$A$879:$F$2700,6,FALSE)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VLOOKUP(ADW858,$A$879:$F$2700,6,FALSE)</f>
        <v>8</v>
      </c>
      <c r="AEA858" s="179" t="s">
        <v>63</v>
      </c>
      <c r="AEB858" s="10">
        <f>ADZ858*1.4</f>
        <v>11.2</v>
      </c>
      <c r="AED858" s="239"/>
      <c r="AEE858" s="179" t="s">
        <v>116</v>
      </c>
      <c r="AEF858" s="75" t="s">
        <v>183</v>
      </c>
      <c r="AEH858" s="180"/>
      <c r="AEI858" s="180" t="e">
        <f>VLOOKUP(AEF858,$A$879:$F$2700,6,FALSE)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VLOOKUP(AEO858,$A$879:$F$2700,6,FALSE)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VLOOKUP(AEX858,$A$879:$F$2700,6,FALSE)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VLOOKUP(AFG858,$A$879:$F$2700,6,FALSE)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VLOOKUP(AFP858,$A$879:$F$2700,6,FALSE)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VLOOKUP(AFY858,$A$879:$F$2700,6,FALSE)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VLOOKUP(AGH858,$A$879:$F$2700,6,FALSE)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VLOOKUP(AGQ858,$A$879:$F$2700,6,FALSE)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VLOOKUP(AGZ858,$A$879:$F$2700,6,FALSE)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3252</v>
      </c>
      <c r="AHK858" s="180"/>
      <c r="AHL858" s="180">
        <f>VLOOKUP(AHI858,$A$879:$F$2700,6,FALSE)</f>
        <v>392</v>
      </c>
      <c r="AHM858" s="179" t="s">
        <v>63</v>
      </c>
      <c r="AHN858" s="10">
        <f>AHL858*1.4</f>
        <v>548.79999999999995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VLOOKUP(AHR858,$A$879:$F$2700,6,FALSE)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VLOOKUP(AIA858,$A$879:$F$2700,6,FALSE)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VLOOKUP(AIJ858,$A$879:$F$2700,6,FALSE)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VLOOKUP(AIS858,$A$879:$F$2700,6,FALSE)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3251</v>
      </c>
      <c r="AJD858" s="180"/>
      <c r="AJE858" s="180">
        <f>VLOOKUP(AJB858,$A$879:$F$2700,6,FALSE)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3464</v>
      </c>
      <c r="AJM858" s="180"/>
      <c r="AJN858" s="180">
        <f>VLOOKUP(AJK858,$A$879:$F$2700,6,FALSE)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VLOOKUP(AJT858,$A$879:$F$2700,6,FALSE)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VLOOKUP(AKC858,$A$879:$F$2700,6,FALSE)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3296</v>
      </c>
      <c r="AKN858" s="180"/>
      <c r="AKO858" s="180">
        <f>VLOOKUP(AKL858,$A$879:$F$2700,6,FALSE)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VLOOKUP(AKU858,$A$879:$F$2700,6,FALSE)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3111</v>
      </c>
      <c r="ALF858" s="180"/>
      <c r="ALG858" s="180">
        <f>VLOOKUP(ALD858,$A$879:$F$2700,6,FALSE)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3375</v>
      </c>
      <c r="ALO858" s="180"/>
      <c r="ALP858" s="180">
        <f>VLOOKUP(ALM858,$A$879:$F$2700,6,FALSE)</f>
        <v>21</v>
      </c>
      <c r="ALQ858" s="179" t="s">
        <v>63</v>
      </c>
      <c r="ALR858" s="10">
        <f>ALP858*1.4</f>
        <v>29.4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VLOOKUP(ALV858,$A$879:$F$2700,6,FALSE)</f>
        <v>61</v>
      </c>
      <c r="ALZ858" s="179" t="s">
        <v>63</v>
      </c>
      <c r="AMA858" s="10">
        <f>ALY858*1.4</f>
        <v>85.399999999999991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VLOOKUP(AME858,$A$879:$F$2700,6,FALSE)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VLOOKUP(AMN858,$A$879:$F$2700,6,FALSE)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VLOOKUP(AMW858,$A$879:$F$2700,6,FALSE)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VLOOKUP(ANF858,$A$879:$F$2700,6,FALSE)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VLOOKUP(ANO858,$A$879:$F$2700,6,FALSE)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VLOOKUP(ANX858,$A$879:$F$2700,6,FALSE)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VLOOKUP(AOG858,$A$879:$F$2700,6,FALSE)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VLOOKUP(AOP858,$A$879:$F$2700,6,FALSE)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5" t="s">
        <v>3251</v>
      </c>
      <c r="APA858" s="180"/>
      <c r="APB858" s="180">
        <f>VLOOKUP(AOY858,$A$879:$F$2700,6,FALSE)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VLOOKUP(APH858,$A$879:$F$2700,6,FALSE)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VLOOKUP(APQ858,$A$879:$F$2700,6,FALSE)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VLOOKUP(APZ858,$A$879:$F$2700,6,FALSE)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3387</v>
      </c>
      <c r="AQK858" s="180"/>
      <c r="AQL858" s="180">
        <f>VLOOKUP(AQI858,$A$879:$F$2700,6,FALSE)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VLOOKUP(AQR858,$A$879:$F$2700,6,FALSE)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VLOOKUP(ARA858,$A$879:$F$2700,6,FALSE)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VLOOKUP(ARJ858,$A$879:$F$2700,6,FALSE)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VLOOKUP(ARS858,$A$879:$F$2700,6,FALSE)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VLOOKUP(ASB858,$A$879:$F$2700,6,FALSE)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VLOOKUP(ASK858,$A$879:$F$2700,6,FALSE)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VLOOKUP(AST858,$A$879:$F$2700,6,FALSE)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VLOOKUP(ATC858,$A$879:$F$2700,6,FALSE)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VLOOKUP(ATL858,$A$879:$F$2700,6,FALSE)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VLOOKUP(ATU858,$A$879:$F$2700,6,FALSE)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VLOOKUP(AUD858,$A$879:$F$2700,6,FALSE)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VLOOKUP(AUM858,$A$879:$F$2700,6,FALSE)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VLOOKUP(AUV858,$A$879:$F$2700,6,FALSE)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VLOOKUP(AVE858,$A$879:$F$2700,6,FALSE)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VLOOKUP(AVN858,$A$879:$F$2700,6,FALSE)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VLOOKUP(AVW858,$A$879:$F$2700,6,FALSE)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VLOOKUP(AWF858,$A$879:$F$2700,6,FALSE)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VLOOKUP(AWO858,$A$879:$F$2700,6,FALSE)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VLOOKUP(AWX858,$A$879:$F$2700,6,FALSE)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VLOOKUP(AXG858,$A$879:$F$2700,6,FALSE)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VLOOKUP(AXP858,$A$879:$F$2700,6,FALSE)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3464</v>
      </c>
      <c r="AYA858" s="180"/>
      <c r="AYB858" s="180">
        <f>VLOOKUP(AXY858,$A$879:$F$2700,6,FALSE)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VLOOKUP(AYH858,$A$879:$F$2700,6,FALSE)</f>
        <v>82</v>
      </c>
      <c r="AYL858" s="179" t="s">
        <v>63</v>
      </c>
      <c r="AYM858" s="10">
        <f>AYK858*1.4</f>
        <v>114.8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VLOOKUP(AYQ858,$A$879:$F$2700,6,FALSE)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VLOOKUP(AYZ858,$A$879:$F$2700,6,FALSE)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VLOOKUP(AZI858,$A$879:$F$2700,6,FALSE)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VLOOKUP(AZR858,$A$879:$F$2700,6,FALSE)</f>
        <v>82</v>
      </c>
      <c r="AZV858" s="179" t="s">
        <v>63</v>
      </c>
      <c r="AZW858" s="10">
        <f>AZU858*1.4</f>
        <v>114.8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VLOOKUP(BAA858,$A$879:$F$2700,6,FALSE)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3252</v>
      </c>
      <c r="BAL858" s="180"/>
      <c r="BAM858" s="180">
        <f>VLOOKUP(BAJ858,$A$879:$F$2700,6,FALSE)</f>
        <v>392</v>
      </c>
      <c r="BAN858" s="179" t="s">
        <v>63</v>
      </c>
      <c r="BAO858" s="10">
        <f>BAM858*1.4</f>
        <v>548.79999999999995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VLOOKUP(BAS858,$A$879:$F$2700,6,FALSE)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3115</v>
      </c>
      <c r="BBD858" s="180"/>
      <c r="BBE858" s="180">
        <f>VLOOKUP(BBB858,$A$879:$F$2700,6,FALSE)</f>
        <v>34</v>
      </c>
      <c r="BBF858" s="179" t="s">
        <v>63</v>
      </c>
      <c r="BBG858" s="10">
        <f>BBE858*1.4</f>
        <v>47.599999999999994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VLOOKUP(BBK858,$A$879:$F$2700,6,FALSE)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VLOOKUP(BBT858,$A$879:$F$2700,6,FALSE)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VLOOKUP(BCC858,$A$879:$F$2700,6,FALSE)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VLOOKUP(BCL858,$A$879:$F$2700,6,FALSE)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VLOOKUP(BCU858,$A$879:$F$2700,6,FALSE)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VLOOKUP(BDD858,$A$879:$F$2700,6,FALSE)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VLOOKUP(BDM858,$A$879:$F$2700,6,FALSE)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VLOOKUP(BDV858,$A$879:$F$2700,6,FALSE)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VLOOKUP(BEE858,$A$879:$F$2700,6,FALSE)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VLOOKUP(BEN858,$A$879:$F$2700,6,FALSE)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VLOOKUP(BEW858,$A$879:$F$2700,6,FALSE)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VLOOKUP(BFF858,$A$879:$F$2700,6,FALSE)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3464</v>
      </c>
      <c r="BFQ858" s="180"/>
      <c r="BFR858" s="180">
        <f>VLOOKUP(BFO858,$A$879:$F$2700,6,FALSE)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VLOOKUP(BFX858,$A$879:$F$2700,6,FALSE)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2655</v>
      </c>
      <c r="BGI858" s="180"/>
      <c r="BGJ858" s="180">
        <f>VLOOKUP(BGG858,$A$879:$F$2700,6,FALSE)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VLOOKUP(BGP858,$A$879:$F$2700,6,FALSE)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VLOOKUP(BGY858,$A$879:$F$2700,6,FALSE)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3464</v>
      </c>
      <c r="D859" s="180"/>
      <c r="E859" s="180">
        <f>VLOOKUP(B859,$A$879:$F$2700,6,FALSE)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60" t="s">
        <v>3134</v>
      </c>
      <c r="M859" s="180"/>
      <c r="N859" s="180">
        <f>VLOOKUP(K859,$A$879:$F$2700,6,FALSE)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VLOOKUP(T859,$A$879:$F$2700,6,FALSE)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VLOOKUP(AC859,$A$879:$F$2700,6,FALSE)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60" t="s">
        <v>3464</v>
      </c>
      <c r="AN859" s="180"/>
      <c r="AO859" s="180">
        <f>VLOOKUP(AL859,$A$879:$F$2700,6,FALSE)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VLOOKUP(AU859,$A$879:$F$2700,6,FALSE)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3464</v>
      </c>
      <c r="BF859" s="180"/>
      <c r="BG859" s="180">
        <f>VLOOKUP(BD859,$A$879:$F$2700,6,FALSE)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VLOOKUP(BM859,$A$879:$F$2700,6,FALSE)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VLOOKUP(BV859,$A$879:$F$2700,6,FALSE)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3134</v>
      </c>
      <c r="CG859" s="180"/>
      <c r="CH859" s="180">
        <f>VLOOKUP(CE859,$A$879:$F$2700,6,FALSE)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3464</v>
      </c>
      <c r="CP859" s="180"/>
      <c r="CQ859" s="180">
        <f>VLOOKUP(CN859,$A$879:$F$2700,6,FALSE)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60" t="s">
        <v>3464</v>
      </c>
      <c r="CY859" s="180"/>
      <c r="CZ859" s="180">
        <f>VLOOKUP(CW859,$A$879:$F$2700,6,FALSE)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VLOOKUP(DF859,$A$879:$F$2700,6,FALSE)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VLOOKUP(DO859,$A$879:$F$2700,6,FALSE)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VLOOKUP(DX859,$A$879:$F$2700,6,FALSE)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3252</v>
      </c>
      <c r="EI859" s="180"/>
      <c r="EJ859" s="180">
        <f>VLOOKUP(EG859,$A$879:$F$2700,6,FALSE)</f>
        <v>392</v>
      </c>
      <c r="EK859" s="179" t="s">
        <v>65</v>
      </c>
      <c r="EL859" s="10">
        <f>EJ859*1.3</f>
        <v>509.6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VLOOKUP(EP859,$A$879:$F$2700,6,FALSE)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3464</v>
      </c>
      <c r="FA859" s="180"/>
      <c r="FB859" s="180">
        <f>VLOOKUP(EY859,$A$879:$F$2700,6,FALSE)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VLOOKUP(FH859,$A$879:$F$2700,6,FALSE)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VLOOKUP(FQ859,$A$879:$F$2700,6,FALSE)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VLOOKUP(FZ859,$A$879:$F$2700,6,FALSE)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VLOOKUP(GI859,$A$879:$F$2700,6,FALSE)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3464</v>
      </c>
      <c r="GT859" s="180"/>
      <c r="GU859" s="180">
        <f>VLOOKUP(GR859,$A$879:$F$2700,6,FALSE)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VLOOKUP(HA859,$A$879:$F$2700,6,FALSE)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VLOOKUP(HJ859,$A$879:$F$2700,6,FALSE)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VLOOKUP(HS859,$A$879:$F$2700,6,FALSE)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VLOOKUP(IB859,$A$879:$F$2700,6,FALSE)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VLOOKUP(IK859,$A$879:$F$2700,6,FALSE)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60" t="s">
        <v>3296</v>
      </c>
      <c r="IV859" s="180"/>
      <c r="IW859" s="180">
        <f>VLOOKUP(IT859,$A$879:$F$2700,6,FALSE)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3464</v>
      </c>
      <c r="JE859" s="180"/>
      <c r="JF859" s="180">
        <f>VLOOKUP(JC859,$A$879:$F$2700,6,FALSE)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VLOOKUP(JL859,$A$879:$F$2700,6,FALSE)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VLOOKUP(JU859,$A$879:$F$2700,6,FALSE)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VLOOKUP(KD859,$A$879:$F$2700,6,FALSE)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VLOOKUP(KM859,$A$879:$F$2700,6,FALSE)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VLOOKUP(KV859,$A$879:$F$2700,6,FALSE)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VLOOKUP(LE859,$A$879:$F$2700,6,FALSE)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VLOOKUP(LN859,$A$879:$F$2700,6,FALSE)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VLOOKUP(LW859,$A$879:$F$2700,6,FALSE)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VLOOKUP(MF859,$A$879:$F$2700,6,FALSE)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VLOOKUP(MO859,$A$879:$F$2700,6,FALSE)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3464</v>
      </c>
      <c r="MZ859" s="180"/>
      <c r="NA859" s="180">
        <f>VLOOKUP(MX859,$A$879:$F$2700,6,FALSE)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VLOOKUP(NG859,$A$879:$F$2700,6,FALSE)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VLOOKUP(NP859,$A$879:$F$2700,6,FALSE)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3252</v>
      </c>
      <c r="OA859" s="180"/>
      <c r="OB859" s="180">
        <f>VLOOKUP(NY859,$A$879:$F$2700,6,FALSE)</f>
        <v>392</v>
      </c>
      <c r="OC859" s="179" t="s">
        <v>65</v>
      </c>
      <c r="OD859" s="10">
        <f>OB859*1.3</f>
        <v>509.6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VLOOKUP(OH859,$A$879:$F$2700,6,FALSE)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VLOOKUP(OQ859,$A$879:$F$2700,6,FALSE)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VLOOKUP(OZ859,$A$879:$F$2700,6,FALSE)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3464</v>
      </c>
      <c r="PK859" s="180"/>
      <c r="PL859" s="180">
        <f>VLOOKUP(PI859,$A$879:$F$2700,6,FALSE)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VLOOKUP(PR859,$A$879:$F$2700,6,FALSE)</f>
        <v>82</v>
      </c>
      <c r="PV859" s="179" t="s">
        <v>65</v>
      </c>
      <c r="PW859" s="10">
        <f>PU859*1.3</f>
        <v>106.60000000000001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VLOOKUP(QA859,$A$879:$F$2700,6,FALSE)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VLOOKUP(QJ859,$A$879:$F$2700,6,FALSE)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3464</v>
      </c>
      <c r="QU859" s="180"/>
      <c r="QV859" s="180">
        <f>VLOOKUP(QS859,$A$879:$F$2700,6,FALSE)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VLOOKUP(RB859,$A$879:$F$2700,6,FALSE)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VLOOKUP(RK859,$A$879:$F$2700,6,FALSE)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VLOOKUP(RT859,$A$879:$F$2700,6,FALSE)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3111</v>
      </c>
      <c r="SE859" s="180"/>
      <c r="SF859" s="180">
        <f>VLOOKUP(SC859,$A$879:$F$2700,6,FALSE)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VLOOKUP(SL859,$A$879:$F$2700,6,FALSE)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3252</v>
      </c>
      <c r="SW859" s="180"/>
      <c r="SX859" s="180">
        <f>VLOOKUP(SU859,$A$879:$F$2700,6,FALSE)</f>
        <v>392</v>
      </c>
      <c r="SY859" s="179" t="s">
        <v>65</v>
      </c>
      <c r="SZ859" s="10">
        <f>SX859*1.3</f>
        <v>509.6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VLOOKUP(TD859,$A$879:$F$2700,6,FALSE)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VLOOKUP(TM859,$A$879:$F$2700,6,FALSE)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VLOOKUP(TV859,$A$879:$F$2700,6,FALSE)</f>
        <v>19</v>
      </c>
      <c r="TZ859" s="179" t="s">
        <v>65</v>
      </c>
      <c r="UA859" s="10">
        <f>TY859*1.3</f>
        <v>24.7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VLOOKUP(UE859,$A$879:$F$2700,6,FALSE)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VLOOKUP(UN859,$A$879:$F$2700,6,FALSE)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3267</v>
      </c>
      <c r="UY859" s="180"/>
      <c r="UZ859" s="180">
        <f>VLOOKUP(UW859,$A$879:$F$2700,6,FALSE)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VLOOKUP(VF859,$A$879:$F$2700,6,FALSE)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VLOOKUP(VO859,$A$879:$F$2700,6,FALSE)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VLOOKUP(VX859,$A$879:$F$2700,6,FALSE)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3252</v>
      </c>
      <c r="WI859" s="180"/>
      <c r="WJ859" s="180">
        <f>VLOOKUP(WG859,$A$879:$F$2700,6,FALSE)</f>
        <v>392</v>
      </c>
      <c r="WK859" s="179" t="s">
        <v>65</v>
      </c>
      <c r="WL859" s="10">
        <f>WJ859*1.3</f>
        <v>509.6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VLOOKUP(WP859,$A$879:$F$2700,6,FALSE)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VLOOKUP(WY859,$A$879:$F$2700,6,FALSE)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VLOOKUP(XH859,$A$879:$F$2700,6,FALSE)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60" t="s">
        <v>838</v>
      </c>
      <c r="XS859" s="180"/>
      <c r="XT859" s="180">
        <f>VLOOKUP(XQ859,$A$879:$F$2700,6,FALSE)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VLOOKUP(XZ859,$A$879:$F$2700,6,FALSE)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VLOOKUP(YI859,$A$879:$F$2700,6,FALSE)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VLOOKUP(YR859,$A$879:$F$2700,6,FALSE)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60" t="s">
        <v>2130</v>
      </c>
      <c r="ZC859" s="180"/>
      <c r="ZD859" s="180">
        <f>VLOOKUP(ZA859,$A$879:$F$2700,6,FALSE)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VLOOKUP(ZJ859,$A$879:$F$2700,6,FALSE)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VLOOKUP(ZS859,$A$879:$F$2700,6,FALSE)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VLOOKUP(AAB859,$A$879:$F$2700,6,FALSE)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VLOOKUP(AAK859,$A$879:$F$2700,6,FALSE)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VLOOKUP(AAT859,$A$879:$F$2700,6,FALSE)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4" t="s">
        <v>3252</v>
      </c>
      <c r="ABE859" s="180"/>
      <c r="ABF859" s="180">
        <f>VLOOKUP(ABC859,$A$879:$F$2700,6,FALSE)</f>
        <v>392</v>
      </c>
      <c r="ABG859" s="179" t="s">
        <v>65</v>
      </c>
      <c r="ABH859" s="10">
        <f>ABF859*1.3</f>
        <v>509.6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VLOOKUP(ABL859,$A$879:$F$2700,6,FALSE)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VLOOKUP(ABU859,$A$879:$F$2700,6,FALSE)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VLOOKUP(ACD859,$A$879:$F$2700,6,FALSE)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VLOOKUP(ACM859,$A$879:$F$2700,6,FALSE)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VLOOKUP(ACV859,$A$879:$F$2700,6,FALSE)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VLOOKUP(ADE859,$A$879:$F$2700,6,FALSE)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VLOOKUP(ADN859,$A$879:$F$2700,6,FALSE)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2656</v>
      </c>
      <c r="ADY859" s="180"/>
      <c r="ADZ859" s="180">
        <f>VLOOKUP(ADW859,$A$879:$F$2700,6,FALSE)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VLOOKUP(AEF859,$A$879:$F$2700,6,FALSE)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VLOOKUP(AEO859,$A$879:$F$2700,6,FALSE)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VLOOKUP(AEX859,$A$879:$F$2700,6,FALSE)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VLOOKUP(AFG859,$A$879:$F$2700,6,FALSE)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VLOOKUP(AFP859,$A$879:$F$2700,6,FALSE)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VLOOKUP(AFY859,$A$879:$F$2700,6,FALSE)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VLOOKUP(AGH859,$A$879:$F$2700,6,FALSE)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VLOOKUP(AGQ859,$A$879:$F$2700,6,FALSE)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VLOOKUP(AGZ859,$A$879:$F$2700,6,FALSE)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VLOOKUP(AHI859,$A$879:$F$2700,6,FALSE)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VLOOKUP(AHR859,$A$879:$F$2700,6,FALSE)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3296</v>
      </c>
      <c r="AIC859" s="180"/>
      <c r="AID859" s="180">
        <f>VLOOKUP(AIA859,$A$879:$F$2700,6,FALSE)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3111</v>
      </c>
      <c r="AIL859" s="180"/>
      <c r="AIM859" s="180">
        <f>VLOOKUP(AIJ859,$A$879:$F$2700,6,FALSE)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VLOOKUP(AIS859,$A$879:$F$2700,6,FALSE)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3111</v>
      </c>
      <c r="AJD859" s="180"/>
      <c r="AJE859" s="180">
        <f>VLOOKUP(AJB859,$A$879:$F$2700,6,FALSE)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3252</v>
      </c>
      <c r="AJM859" s="180"/>
      <c r="AJN859" s="180">
        <f>VLOOKUP(AJK859,$A$879:$F$2700,6,FALSE)</f>
        <v>392</v>
      </c>
      <c r="AJO859" s="179" t="s">
        <v>65</v>
      </c>
      <c r="AJP859" s="10">
        <f>AJN859*1.3</f>
        <v>509.6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VLOOKUP(AJT859,$A$879:$F$2700,6,FALSE)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VLOOKUP(AKC859,$A$879:$F$2700,6,FALSE)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VLOOKUP(AKL859,$A$879:$F$2700,6,FALSE)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VLOOKUP(AKU859,$A$879:$F$2700,6,FALSE)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3296</v>
      </c>
      <c r="ALF859" s="180"/>
      <c r="ALG859" s="180">
        <f>VLOOKUP(ALD859,$A$879:$F$2700,6,FALSE)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VLOOKUP(ALM859,$A$879:$F$2700,6,FALSE)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60" t="s">
        <v>3252</v>
      </c>
      <c r="ALX859" s="180"/>
      <c r="ALY859" s="180">
        <f>VLOOKUP(ALV859,$A$879:$F$2700,6,FALSE)</f>
        <v>392</v>
      </c>
      <c r="ALZ859" s="179" t="s">
        <v>65</v>
      </c>
      <c r="AMA859" s="10">
        <f>ALY859*1.3</f>
        <v>509.6</v>
      </c>
      <c r="AMB859" s="10"/>
      <c r="AMC859" s="239"/>
      <c r="AMD859" s="179" t="s">
        <v>117</v>
      </c>
      <c r="AME859" s="442" t="s">
        <v>3252</v>
      </c>
      <c r="AMG859" s="180"/>
      <c r="AMH859" s="180">
        <f>VLOOKUP(AME859,$A$879:$F$2700,6,FALSE)</f>
        <v>392</v>
      </c>
      <c r="AMI859" s="179" t="s">
        <v>65</v>
      </c>
      <c r="AMJ859" s="10">
        <f>AMH859*1.3</f>
        <v>509.6</v>
      </c>
      <c r="AMK859" s="10"/>
      <c r="AML859" s="239"/>
      <c r="AMM859" s="179" t="s">
        <v>117</v>
      </c>
      <c r="AMN859" s="362" t="s">
        <v>3252</v>
      </c>
      <c r="AMP859" s="180"/>
      <c r="AMQ859" s="180">
        <f>VLOOKUP(AMN859,$A$879:$F$2700,6,FALSE)</f>
        <v>392</v>
      </c>
      <c r="AMR859" s="179" t="s">
        <v>65</v>
      </c>
      <c r="AMS859" s="10">
        <f>AMQ859*1.3</f>
        <v>509.6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VLOOKUP(AMW859,$A$879:$F$2700,6,FALSE)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VLOOKUP(ANF859,$A$879:$F$2700,6,FALSE)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VLOOKUP(ANO859,$A$879:$F$2700,6,FALSE)</f>
        <v>108</v>
      </c>
      <c r="ANS859" s="179" t="s">
        <v>65</v>
      </c>
      <c r="ANT859" s="10">
        <f>ANR859*1.3</f>
        <v>140.4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VLOOKUP(ANX859,$A$879:$F$2700,6,FALSE)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VLOOKUP(AOG859,$A$879:$F$2700,6,FALSE)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VLOOKUP(AOP859,$A$879:$F$2700,6,FALSE)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3375</v>
      </c>
      <c r="APA859" s="180"/>
      <c r="APB859" s="180">
        <f>VLOOKUP(AOY859,$A$879:$F$2700,6,FALSE)</f>
        <v>21</v>
      </c>
      <c r="APC859" s="179" t="s">
        <v>65</v>
      </c>
      <c r="APD859" s="10">
        <f>APB859*1.3</f>
        <v>27.3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VLOOKUP(APH859,$A$879:$F$2700,6,FALSE)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VLOOKUP(APQ859,$A$879:$F$2700,6,FALSE)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VLOOKUP(APZ859,$A$879:$F$2700,6,FALSE)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VLOOKUP(AQI859,$A$879:$F$2700,6,FALSE)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VLOOKUP(AQR859,$A$879:$F$2700,6,FALSE)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VLOOKUP(ARA859,$A$879:$F$2700,6,FALSE)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VLOOKUP(ARJ859,$A$879:$F$2700,6,FALSE)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VLOOKUP(ARS859,$A$879:$F$2700,6,FALSE)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3296</v>
      </c>
      <c r="ASD859" s="180"/>
      <c r="ASE859" s="180">
        <f>VLOOKUP(ASB859,$A$879:$F$2700,6,FALSE)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VLOOKUP(ASK859,$A$879:$F$2700,6,FALSE)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VLOOKUP(AST859,$A$879:$F$2700,6,FALSE)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VLOOKUP(ATC859,$A$879:$F$2700,6,FALSE)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VLOOKUP(ATL859,$A$879:$F$2700,6,FALSE)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VLOOKUP(ATU859,$A$879:$F$2700,6,FALSE)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VLOOKUP(AUD859,$A$879:$F$2700,6,FALSE)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VLOOKUP(AUM859,$A$879:$F$2700,6,FALSE)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VLOOKUP(AUV859,$A$879:$F$2700,6,FALSE)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VLOOKUP(AVE859,$A$879:$F$2700,6,FALSE)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VLOOKUP(AVN859,$A$879:$F$2700,6,FALSE)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VLOOKUP(AVW859,$A$879:$F$2700,6,FALSE)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VLOOKUP(AWF859,$A$879:$F$2700,6,FALSE)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VLOOKUP(AWO859,$A$879:$F$2700,6,FALSE)</f>
        <v>61</v>
      </c>
      <c r="AWS859" s="179" t="s">
        <v>65</v>
      </c>
      <c r="AWT859" s="10">
        <f>AWR859*1.3</f>
        <v>79.3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VLOOKUP(AWX859,$A$879:$F$2700,6,FALSE)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VLOOKUP(AXG859,$A$879:$F$2700,6,FALSE)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VLOOKUP(AXP859,$A$879:$F$2700,6,FALSE)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60" t="s">
        <v>3252</v>
      </c>
      <c r="AYA859" s="180"/>
      <c r="AYB859" s="180">
        <f>VLOOKUP(AXY859,$A$879:$F$2700,6,FALSE)</f>
        <v>392</v>
      </c>
      <c r="AYC859" s="179" t="s">
        <v>65</v>
      </c>
      <c r="AYD859" s="10">
        <f>AYB859*1.3</f>
        <v>509.6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VLOOKUP(AYH859,$A$879:$F$2700,6,FALSE)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3296</v>
      </c>
      <c r="AYS859" s="180"/>
      <c r="AYT859" s="180">
        <f>VLOOKUP(AYQ859,$A$879:$F$2700,6,FALSE)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VLOOKUP(AYZ859,$A$879:$F$2700,6,FALSE)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VLOOKUP(AZI859,$A$879:$F$2700,6,FALSE)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VLOOKUP(AZR859,$A$879:$F$2700,6,FALSE)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3134</v>
      </c>
      <c r="BAC859" s="180"/>
      <c r="BAD859" s="180">
        <f>VLOOKUP(BAA859,$A$879:$F$2700,6,FALSE)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VLOOKUP(BAJ859,$A$879:$F$2700,6,FALSE)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VLOOKUP(BAS859,$A$879:$F$2700,6,FALSE)</f>
        <v>61</v>
      </c>
      <c r="BAW859" s="179" t="s">
        <v>65</v>
      </c>
      <c r="BAX859" s="10">
        <f>BAV859*1.3</f>
        <v>79.3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VLOOKUP(BBB859,$A$879:$F$2700,6,FALSE)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VLOOKUP(BBK859,$A$879:$F$2700,6,FALSE)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3251</v>
      </c>
      <c r="BBV859" s="180"/>
      <c r="BBW859" s="180">
        <f>VLOOKUP(BBT859,$A$879:$F$2700,6,FALSE)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VLOOKUP(BCC859,$A$879:$F$2700,6,FALSE)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60" t="s">
        <v>3464</v>
      </c>
      <c r="BCN859" s="180"/>
      <c r="BCO859" s="180">
        <f>VLOOKUP(BCL859,$A$879:$F$2700,6,FALSE)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VLOOKUP(BCU859,$A$879:$F$2700,6,FALSE)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VLOOKUP(BDD859,$A$879:$F$2700,6,FALSE)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3464</v>
      </c>
      <c r="BDO859" s="180"/>
      <c r="BDP859" s="180">
        <f>VLOOKUP(BDM859,$A$879:$F$2700,6,FALSE)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VLOOKUP(BDV859,$A$879:$F$2700,6,FALSE)</f>
        <v>108</v>
      </c>
      <c r="BDZ859" s="179" t="s">
        <v>65</v>
      </c>
      <c r="BEA859" s="10">
        <f>BDY859*1.3</f>
        <v>140.4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VLOOKUP(BEE859,$A$879:$F$2700,6,FALSE)</f>
        <v>35</v>
      </c>
      <c r="BEI859" s="179" t="s">
        <v>65</v>
      </c>
      <c r="BEJ859" s="10">
        <f>BEH859*1.3</f>
        <v>45.5</v>
      </c>
      <c r="BEK859" s="10"/>
      <c r="BEL859" s="239"/>
      <c r="BEM859" s="179" t="s">
        <v>117</v>
      </c>
      <c r="BEN859" s="360" t="s">
        <v>3474</v>
      </c>
      <c r="BEP859" s="180"/>
      <c r="BEQ859" s="180">
        <f>VLOOKUP(BEN859,$A$879:$F$2700,6,FALSE)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VLOOKUP(BEW859,$A$879:$F$2700,6,FALSE)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VLOOKUP(BFF859,$A$879:$F$2700,6,FALSE)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VLOOKUP(BFO859,$A$879:$F$2700,6,FALSE)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VLOOKUP(BFX859,$A$879:$F$2700,6,FALSE)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VLOOKUP(BGG859,$A$879:$F$2700,6,FALSE)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3111</v>
      </c>
      <c r="BGR859" s="180"/>
      <c r="BGS859" s="180">
        <f>VLOOKUP(BGP859,$A$879:$F$2700,6,FALSE)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VLOOKUP(BGY859,$A$879:$F$2700,6,FALSE)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3252</v>
      </c>
      <c r="D860" s="180"/>
      <c r="E860" s="180">
        <f>VLOOKUP(B860,$A$879:$F$2700,6,FALSE)</f>
        <v>392</v>
      </c>
      <c r="F860" s="179" t="s">
        <v>67</v>
      </c>
      <c r="G860" s="10">
        <f>E860*1.2</f>
        <v>470.4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VLOOKUP(K860,$A$879:$F$2700,6,FALSE)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VLOOKUP(T860,$A$879:$F$2700,6,FALSE)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VLOOKUP(AC860,$A$879:$F$2700,6,FALSE)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VLOOKUP(AL860,$A$879:$F$2700,6,FALSE)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VLOOKUP(AU860,$A$879:$F$2700,6,FALSE)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VLOOKUP(BD860,$A$879:$F$2700,6,FALSE)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VLOOKUP(BM860,$A$879:$F$2700,6,FALSE)</f>
        <v>82</v>
      </c>
      <c r="BQ860" s="179" t="s">
        <v>67</v>
      </c>
      <c r="BR860" s="10">
        <f>BP860*1.2</f>
        <v>98.399999999999991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VLOOKUP(BV860,$A$879:$F$2700,6,FALSE)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VLOOKUP(CE860,$A$879:$F$2700,6,FALSE)</f>
        <v>43</v>
      </c>
      <c r="CI860" s="179" t="s">
        <v>67</v>
      </c>
      <c r="CJ860" s="10">
        <f>CH860*1.2</f>
        <v>51.6</v>
      </c>
      <c r="CK860" s="10"/>
      <c r="CL860" s="233"/>
      <c r="CM860" s="179" t="s">
        <v>118</v>
      </c>
      <c r="CN860" s="360" t="s">
        <v>3134</v>
      </c>
      <c r="CP860" s="180"/>
      <c r="CQ860" s="180">
        <f>VLOOKUP(CN860,$A$879:$F$2700,6,FALSE)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VLOOKUP(CW860,$A$879:$F$2700,6,FALSE)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VLOOKUP(DF860,$A$879:$F$2700,6,FALSE)</f>
        <v>61</v>
      </c>
      <c r="DJ860" s="179" t="s">
        <v>67</v>
      </c>
      <c r="DK860" s="10">
        <f>DI860*1.2</f>
        <v>73.2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VLOOKUP(DO860,$A$879:$F$2700,6,FALSE)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VLOOKUP(DX860,$A$879:$F$2700,6,FALSE)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VLOOKUP(EG860,$A$879:$F$2700,6,FALSE)</f>
        <v>82</v>
      </c>
      <c r="EK860" s="179" t="s">
        <v>67</v>
      </c>
      <c r="EL860" s="10">
        <f>EJ860*1.2</f>
        <v>98.399999999999991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VLOOKUP(EP860,$A$879:$F$2700,6,FALSE)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VLOOKUP(EY860,$A$879:$F$2700,6,FALSE)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VLOOKUP(FH860,$A$879:$F$2700,6,FALSE)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VLOOKUP(FQ860,$A$879:$F$2700,6,FALSE)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VLOOKUP(FZ860,$A$879:$F$2700,6,FALSE)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VLOOKUP(GI860,$A$879:$F$2700,6,FALSE)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3134</v>
      </c>
      <c r="GT860" s="180"/>
      <c r="GU860" s="180">
        <f>VLOOKUP(GR860,$A$879:$F$2700,6,FALSE)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3529</v>
      </c>
      <c r="HC860" s="180"/>
      <c r="HD860" s="180">
        <f>VLOOKUP(HA860,$A$879:$F$2700,6,FALSE)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VLOOKUP(HJ860,$A$879:$F$2700,6,FALSE)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60" t="s">
        <v>3134</v>
      </c>
      <c r="HU860" s="180"/>
      <c r="HV860" s="180">
        <f>VLOOKUP(HS860,$A$879:$F$2700,6,FALSE)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VLOOKUP(IB860,$A$879:$F$2700,6,FALSE)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VLOOKUP(IK860,$A$879:$F$2700,6,FALSE)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VLOOKUP(IT860,$A$879:$F$2700,6,FALSE)</f>
        <v>35</v>
      </c>
      <c r="IX860" s="179" t="s">
        <v>67</v>
      </c>
      <c r="IY860" s="10">
        <f>IW860*1.2</f>
        <v>42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VLOOKUP(JC860,$A$879:$F$2700,6,FALSE)</f>
        <v>61</v>
      </c>
      <c r="JG860" s="179" t="s">
        <v>67</v>
      </c>
      <c r="JH860" s="10">
        <f>JF860*1.2</f>
        <v>73.2</v>
      </c>
      <c r="JI860" s="10"/>
      <c r="JJ860" s="233"/>
      <c r="JK860" s="179" t="s">
        <v>118</v>
      </c>
      <c r="JL860" s="360" t="s">
        <v>3252</v>
      </c>
      <c r="JN860" s="180"/>
      <c r="JO860" s="180">
        <f>VLOOKUP(JL860,$A$879:$F$2700,6,FALSE)</f>
        <v>392</v>
      </c>
      <c r="JP860" s="179" t="s">
        <v>67</v>
      </c>
      <c r="JQ860" s="10">
        <f>JO860*1.2</f>
        <v>470.4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VLOOKUP(JU860,$A$879:$F$2700,6,FALSE)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VLOOKUP(KD860,$A$879:$F$2700,6,FALSE)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VLOOKUP(KM860,$A$879:$F$2700,6,FALSE)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VLOOKUP(KV860,$A$879:$F$2700,6,FALSE)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VLOOKUP(LE860,$A$879:$F$2700,6,FALSE)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VLOOKUP(LN860,$A$879:$F$2700,6,FALSE)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VLOOKUP(LW860,$A$879:$F$2700,6,FALSE)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3387</v>
      </c>
      <c r="MH860" s="180"/>
      <c r="MI860" s="180">
        <f>VLOOKUP(MF860,$A$879:$F$2700,6,FALSE)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VLOOKUP(MO860,$A$879:$F$2700,6,FALSE)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3252</v>
      </c>
      <c r="MZ860" s="180"/>
      <c r="NA860" s="180">
        <f>VLOOKUP(MX860,$A$879:$F$2700,6,FALSE)</f>
        <v>392</v>
      </c>
      <c r="NB860" s="179" t="s">
        <v>67</v>
      </c>
      <c r="NC860" s="10">
        <f>NA860*1.2</f>
        <v>470.4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VLOOKUP(NG860,$A$879:$F$2700,6,FALSE)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VLOOKUP(NP860,$A$879:$F$2700,6,FALSE)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VLOOKUP(NY860,$A$879:$F$2700,6,FALSE)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VLOOKUP(OH860,$A$879:$F$2700,6,FALSE)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3375</v>
      </c>
      <c r="OS860" s="180"/>
      <c r="OT860" s="180">
        <f>VLOOKUP(OQ860,$A$879:$F$2700,6,FALSE)</f>
        <v>21</v>
      </c>
      <c r="OU860" s="179" t="s">
        <v>67</v>
      </c>
      <c r="OV860" s="10">
        <f>OT860*1.2</f>
        <v>25.2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VLOOKUP(OZ860,$A$879:$F$2700,6,FALSE)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VLOOKUP(PI860,$A$879:$F$2700,6,FALSE)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VLOOKUP(PR860,$A$879:$F$2700,6,FALSE)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VLOOKUP(QA860,$A$879:$F$2700,6,FALSE)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VLOOKUP(QJ860,$A$879:$F$2700,6,FALSE)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VLOOKUP(QS860,$A$879:$F$2700,6,FALSE)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3146</v>
      </c>
      <c r="RD860" s="180"/>
      <c r="RE860" s="180">
        <f>VLOOKUP(RB860,$A$879:$F$2700,6,FALSE)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VLOOKUP(RK860,$A$879:$F$2700,6,FALSE)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VLOOKUP(RT860,$A$879:$F$2700,6,FALSE)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VLOOKUP(SC860,$A$879:$F$2700,6,FALSE)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VLOOKUP(SL860,$A$879:$F$2700,6,FALSE)</f>
        <v>35</v>
      </c>
      <c r="SP860" s="179" t="s">
        <v>67</v>
      </c>
      <c r="SQ860" s="10">
        <f>SO860*1.2</f>
        <v>42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VLOOKUP(SU860,$A$879:$F$2700,6,FALSE)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VLOOKUP(TD860,$A$879:$F$2700,6,FALSE)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3252</v>
      </c>
      <c r="TO860" s="180"/>
      <c r="TP860" s="180">
        <f>VLOOKUP(TM860,$A$879:$F$2700,6,FALSE)</f>
        <v>392</v>
      </c>
      <c r="TQ860" s="179" t="s">
        <v>67</v>
      </c>
      <c r="TR860" s="10">
        <f>TP860*1.2</f>
        <v>470.4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VLOOKUP(TV860,$A$879:$F$2700,6,FALSE)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VLOOKUP(UE860,$A$879:$F$2700,6,FALSE)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VLOOKUP(UN860,$A$879:$F$2700,6,FALSE)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3255</v>
      </c>
      <c r="UY860" s="180"/>
      <c r="UZ860" s="180">
        <f>VLOOKUP(UW860,$A$879:$F$2700,6,FALSE)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VLOOKUP(VF860,$A$879:$F$2700,6,FALSE)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VLOOKUP(VO860,$A$879:$F$2700,6,FALSE)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VLOOKUP(VX860,$A$879:$F$2700,6,FALSE)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VLOOKUP(WG860,$A$879:$F$2700,6,FALSE)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VLOOKUP(WP860,$A$879:$F$2700,6,FALSE)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VLOOKUP(WY860,$A$879:$F$2700,6,FALSE)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VLOOKUP(XH860,$A$879:$F$2700,6,FALSE)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3333</v>
      </c>
      <c r="XS860" s="180"/>
      <c r="XT860" s="180">
        <f>VLOOKUP(XQ860,$A$879:$F$2700,6,FALSE)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VLOOKUP(XZ860,$A$879:$F$2700,6,FALSE)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VLOOKUP(YI860,$A$879:$F$2700,6,FALSE)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60" t="s">
        <v>3317</v>
      </c>
      <c r="YT860" s="180"/>
      <c r="YU860" s="180">
        <f>VLOOKUP(YR860,$A$879:$F$2700,6,FALSE)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VLOOKUP(ZA860,$A$879:$F$2700,6,FALSE)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VLOOKUP(ZJ860,$A$879:$F$2700,6,FALSE)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VLOOKUP(ZS860,$A$879:$F$2700,6,FALSE)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VLOOKUP(AAB860,$A$879:$F$2700,6,FALSE)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VLOOKUP(AAK860,$A$879:$F$2700,6,FALSE)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VLOOKUP(AAT860,$A$879:$F$2700,6,FALSE)</f>
        <v>67</v>
      </c>
      <c r="AAX860" s="179" t="s">
        <v>67</v>
      </c>
      <c r="AAY860" s="10">
        <f>AAW860*1.2</f>
        <v>80.399999999999991</v>
      </c>
      <c r="AAZ860" s="10"/>
      <c r="ABA860" s="239"/>
      <c r="ABB860" s="179" t="s">
        <v>118</v>
      </c>
      <c r="ABC860" s="374" t="s">
        <v>3464</v>
      </c>
      <c r="ABE860" s="180"/>
      <c r="ABF860" s="180">
        <f>VLOOKUP(ABC860,$A$879:$F$2700,6,FALSE)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VLOOKUP(ABL860,$A$879:$F$2700,6,FALSE)</f>
        <v>61</v>
      </c>
      <c r="ABP860" s="179" t="s">
        <v>67</v>
      </c>
      <c r="ABQ860" s="10">
        <f>ABO860*1.2</f>
        <v>73.2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VLOOKUP(ABU860,$A$879:$F$2700,6,FALSE)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VLOOKUP(ACD860,$A$879:$F$2700,6,FALSE)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VLOOKUP(ACM860,$A$879:$F$2700,6,FALSE)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VLOOKUP(ACV860,$A$879:$F$2700,6,FALSE)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VLOOKUP(ADE860,$A$879:$F$2700,6,FALSE)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VLOOKUP(ADN860,$A$879:$F$2700,6,FALSE)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2655</v>
      </c>
      <c r="ADY860" s="180"/>
      <c r="ADZ860" s="180">
        <f>VLOOKUP(ADW860,$A$879:$F$2700,6,FALSE)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VLOOKUP(AEF860,$A$879:$F$2700,6,FALSE)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VLOOKUP(AEO860,$A$879:$F$2700,6,FALSE)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VLOOKUP(AEX860,$A$879:$F$2700,6,FALSE)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VLOOKUP(AFG860,$A$879:$F$2700,6,FALSE)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VLOOKUP(AFP860,$A$879:$F$2700,6,FALSE)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3252</v>
      </c>
      <c r="AGA860" s="180"/>
      <c r="AGB860" s="180">
        <f>VLOOKUP(AFY860,$A$879:$F$2700,6,FALSE)</f>
        <v>392</v>
      </c>
      <c r="AGC860" s="179" t="s">
        <v>67</v>
      </c>
      <c r="AGD860" s="10">
        <f>AGB860*1.2</f>
        <v>470.4</v>
      </c>
      <c r="AGE860" s="10"/>
      <c r="AGF860" s="239"/>
      <c r="AGG860" s="179" t="s">
        <v>118</v>
      </c>
      <c r="AGH860" s="360" t="s">
        <v>3134</v>
      </c>
      <c r="AGJ860" s="180"/>
      <c r="AGK860" s="180">
        <f>VLOOKUP(AGH860,$A$879:$F$2700,6,FALSE)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VLOOKUP(AGQ860,$A$879:$F$2700,6,FALSE)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VLOOKUP(AGZ860,$A$879:$F$2700,6,FALSE)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9" t="s">
        <v>3466</v>
      </c>
      <c r="AHK860" s="180"/>
      <c r="AHL860" s="180">
        <f>VLOOKUP(AHI860,$A$879:$F$2700,6,FALSE)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3134</v>
      </c>
      <c r="AHT860" s="180"/>
      <c r="AHU860" s="180">
        <f>VLOOKUP(AHR860,$A$879:$F$2700,6,FALSE)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3111</v>
      </c>
      <c r="AIC860" s="180"/>
      <c r="AID860" s="180">
        <f>VLOOKUP(AIA860,$A$879:$F$2700,6,FALSE)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3134</v>
      </c>
      <c r="AIL860" s="180"/>
      <c r="AIM860" s="180">
        <f>VLOOKUP(AIJ860,$A$879:$F$2700,6,FALSE)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VLOOKUP(AIS860,$A$879:$F$2700,6,FALSE)</f>
        <v>61</v>
      </c>
      <c r="AIW860" s="179" t="s">
        <v>67</v>
      </c>
      <c r="AIX860" s="10">
        <f>AIV860*1.2</f>
        <v>73.2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VLOOKUP(AJB860,$A$879:$F$2700,6,FALSE)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3134</v>
      </c>
      <c r="AJM860" s="180"/>
      <c r="AJN860" s="180">
        <f>VLOOKUP(AJK860,$A$879:$F$2700,6,FALSE)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VLOOKUP(AJT860,$A$879:$F$2700,6,FALSE)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VLOOKUP(AKC860,$A$879:$F$2700,6,FALSE)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60" t="s">
        <v>3464</v>
      </c>
      <c r="AKN860" s="180"/>
      <c r="AKO860" s="180">
        <f>VLOOKUP(AKL860,$A$879:$F$2700,6,FALSE)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VLOOKUP(AKU860,$A$879:$F$2700,6,FALSE)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VLOOKUP(ALD860,$A$879:$F$2700,6,FALSE)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3111</v>
      </c>
      <c r="ALO860" s="180"/>
      <c r="ALP860" s="180">
        <f>VLOOKUP(ALM860,$A$879:$F$2700,6,FALSE)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VLOOKUP(ALV860,$A$879:$F$2700,6,FALSE)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3464</v>
      </c>
      <c r="AMG860" s="180"/>
      <c r="AMH860" s="180">
        <f>VLOOKUP(AME860,$A$879:$F$2700,6,FALSE)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62" t="s">
        <v>3464</v>
      </c>
      <c r="AMP860" s="180"/>
      <c r="AMQ860" s="180">
        <f>VLOOKUP(AMN860,$A$879:$F$2700,6,FALSE)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VLOOKUP(AMW860,$A$879:$F$2700,6,FALSE)</f>
        <v>61</v>
      </c>
      <c r="ANA860" s="179" t="s">
        <v>67</v>
      </c>
      <c r="ANB860" s="10">
        <f>AMZ860*1.2</f>
        <v>73.2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VLOOKUP(ANF860,$A$879:$F$2700,6,FALSE)</f>
        <v>61</v>
      </c>
      <c r="ANJ860" s="179" t="s">
        <v>67</v>
      </c>
      <c r="ANK860" s="10">
        <f>ANI860*1.2</f>
        <v>73.2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VLOOKUP(ANO860,$A$879:$F$2700,6,FALSE)</f>
        <v>67</v>
      </c>
      <c r="ANS860" s="179" t="s">
        <v>67</v>
      </c>
      <c r="ANT860" s="10">
        <f>ANR860*1.2</f>
        <v>80.399999999999991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VLOOKUP(ANX860,$A$879:$F$2700,6,FALSE)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VLOOKUP(AOG860,$A$879:$F$2700,6,FALSE)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2986</v>
      </c>
      <c r="AOR860" s="180"/>
      <c r="AOS860" s="180">
        <f>VLOOKUP(AOP860,$A$879:$F$2700,6,FALSE)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VLOOKUP(AOY860,$A$879:$F$2700,6,FALSE)</f>
        <v>61</v>
      </c>
      <c r="APC860" s="179" t="s">
        <v>67</v>
      </c>
      <c r="APD860" s="10">
        <f>APB860*1.2</f>
        <v>73.2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VLOOKUP(APH860,$A$879:$F$2700,6,FALSE)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VLOOKUP(APQ860,$A$879:$F$2700,6,FALSE)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VLOOKUP(APZ860,$A$879:$F$2700,6,FALSE)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VLOOKUP(AQI860,$A$879:$F$2700,6,FALSE)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VLOOKUP(AQR860,$A$879:$F$2700,6,FALSE)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VLOOKUP(ARA860,$A$879:$F$2700,6,FALSE)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VLOOKUP(ARJ860,$A$879:$F$2700,6,FALSE)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VLOOKUP(ARS860,$A$879:$F$2700,6,FALSE)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VLOOKUP(ASB860,$A$879:$F$2700,6,FALSE)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VLOOKUP(ASK860,$A$879:$F$2700,6,FALSE)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3529</v>
      </c>
      <c r="ASV860" s="180"/>
      <c r="ASW860" s="180">
        <f>VLOOKUP(AST860,$A$879:$F$2700,6,FALSE)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VLOOKUP(ATC860,$A$879:$F$2700,6,FALSE)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VLOOKUP(ATL860,$A$879:$F$2700,6,FALSE)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VLOOKUP(ATU860,$A$879:$F$2700,6,FALSE)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VLOOKUP(AUD860,$A$879:$F$2700,6,FALSE)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VLOOKUP(AUM860,$A$879:$F$2700,6,FALSE)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VLOOKUP(AUV860,$A$879:$F$2700,6,FALSE)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VLOOKUP(AVE860,$A$879:$F$2700,6,FALSE)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VLOOKUP(AVN860,$A$879:$F$2700,6,FALSE)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VLOOKUP(AVW860,$A$879:$F$2700,6,FALSE)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VLOOKUP(AWF860,$A$879:$F$2700,6,FALSE)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VLOOKUP(AWO860,$A$879:$F$2700,6,FALSE)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VLOOKUP(AWX860,$A$879:$F$2700,6,FALSE)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VLOOKUP(AXG860,$A$879:$F$2700,6,FALSE)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VLOOKUP(AXP860,$A$879:$F$2700,6,FALSE)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3111</v>
      </c>
      <c r="AYA860" s="180"/>
      <c r="AYB860" s="180">
        <f>VLOOKUP(AXY860,$A$879:$F$2700,6,FALSE)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VLOOKUP(AYH860,$A$879:$F$2700,6,FALSE)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VLOOKUP(AYQ860,$A$879:$F$2700,6,FALSE)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VLOOKUP(AYZ860,$A$879:$F$2700,6,FALSE)</f>
        <v>61</v>
      </c>
      <c r="AZD860" s="179" t="s">
        <v>67</v>
      </c>
      <c r="AZE860" s="10">
        <f>AZC860*1.2</f>
        <v>73.2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VLOOKUP(AZI860,$A$879:$F$2700,6,FALSE)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VLOOKUP(AZR860,$A$879:$F$2700,6,FALSE)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VLOOKUP(BAA860,$A$879:$F$2700,6,FALSE)</f>
        <v>35</v>
      </c>
      <c r="BAE860" s="179" t="s">
        <v>67</v>
      </c>
      <c r="BAF860" s="10">
        <f>BAD860*1.2</f>
        <v>42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VLOOKUP(BAJ860,$A$879:$F$2700,6,FALSE)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VLOOKUP(BAS860,$A$879:$F$2700,6,FALSE)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VLOOKUP(BBB860,$A$879:$F$2700,6,FALSE)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VLOOKUP(BBK860,$A$879:$F$2700,6,FALSE)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VLOOKUP(BBT860,$A$879:$F$2700,6,FALSE)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VLOOKUP(BCC860,$A$879:$F$2700,6,FALSE)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VLOOKUP(BCL860,$A$879:$F$2700,6,FALSE)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VLOOKUP(BCU860,$A$879:$F$2700,6,FALSE)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VLOOKUP(BDD860,$A$879:$F$2700,6,FALSE)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VLOOKUP(BDM860,$A$879:$F$2700,6,FALSE)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VLOOKUP(BDV860,$A$879:$F$2700,6,FALSE)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3317</v>
      </c>
      <c r="BEG860" s="180"/>
      <c r="BEH860" s="180">
        <f>VLOOKUP(BEE860,$A$879:$F$2700,6,FALSE)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VLOOKUP(BEN860,$A$879:$F$2700,6,FALSE)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VLOOKUP(BEW860,$A$879:$F$2700,6,FALSE)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VLOOKUP(BFF860,$A$879:$F$2700,6,FALSE)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VLOOKUP(BFO860,$A$879:$F$2700,6,FALSE)</f>
        <v>61</v>
      </c>
      <c r="BFS860" s="179" t="s">
        <v>67</v>
      </c>
      <c r="BFT860" s="10">
        <f>BFR860*1.2</f>
        <v>73.2</v>
      </c>
      <c r="BFU860" s="10"/>
      <c r="BFV860" s="239"/>
      <c r="BFW860" s="179" t="s">
        <v>118</v>
      </c>
      <c r="BFX860" s="370" t="s">
        <v>3296</v>
      </c>
      <c r="BFZ860" s="180"/>
      <c r="BGA860" s="180">
        <f>VLOOKUP(BFX860,$A$879:$F$2700,6,FALSE)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VLOOKUP(BGG860,$A$879:$F$2700,6,FALSE)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VLOOKUP(BGP860,$A$879:$F$2700,6,FALSE)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VLOOKUP(BGY860,$A$879:$F$2700,6,FALSE)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62" t="s">
        <v>3134</v>
      </c>
      <c r="D861" s="180"/>
      <c r="E861" s="180">
        <f>VLOOKUP(B861,$A$879:$F$2700,6,FALSE)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VLOOKUP(K861,$A$879:$F$2700,6,FALSE)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VLOOKUP(T861,$A$879:$F$2700,6,FALSE)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3252</v>
      </c>
      <c r="AE861" s="180"/>
      <c r="AF861" s="180">
        <f>VLOOKUP(AC861,$A$879:$F$2700,6,FALSE)</f>
        <v>392</v>
      </c>
      <c r="AG861" s="179" t="s">
        <v>69</v>
      </c>
      <c r="AH861" s="10">
        <f>AF861*1.1</f>
        <v>431.20000000000005</v>
      </c>
      <c r="AI861" s="10"/>
      <c r="AJ861" s="233"/>
      <c r="AK861" s="179" t="s">
        <v>119</v>
      </c>
      <c r="AL861" s="360" t="s">
        <v>3252</v>
      </c>
      <c r="AN861" s="180"/>
      <c r="AO861" s="180">
        <f>VLOOKUP(AL861,$A$879:$F$2700,6,FALSE)</f>
        <v>392</v>
      </c>
      <c r="AP861" s="179" t="s">
        <v>69</v>
      </c>
      <c r="AQ861" s="10">
        <f>AO861*1.1</f>
        <v>431.20000000000005</v>
      </c>
      <c r="AR861" s="10"/>
      <c r="AS861" s="233"/>
      <c r="AT861" s="179" t="s">
        <v>119</v>
      </c>
      <c r="AU861" s="360" t="s">
        <v>3464</v>
      </c>
      <c r="AW861" s="180"/>
      <c r="AX861" s="180">
        <f>VLOOKUP(AU861,$A$879:$F$2700,6,FALSE)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VLOOKUP(BD861,$A$879:$F$2700,6,FALSE)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60" t="s">
        <v>3375</v>
      </c>
      <c r="BO861" s="180"/>
      <c r="BP861" s="180">
        <f>VLOOKUP(BM861,$A$879:$F$2700,6,FALSE)</f>
        <v>21</v>
      </c>
      <c r="BQ861" s="179" t="s">
        <v>69</v>
      </c>
      <c r="BR861" s="10">
        <f>BP861*1.1</f>
        <v>23.1</v>
      </c>
      <c r="BS861" s="10"/>
      <c r="BT861" s="233"/>
      <c r="BU861" s="179" t="s">
        <v>119</v>
      </c>
      <c r="BV861" s="360" t="s">
        <v>3134</v>
      </c>
      <c r="BX861" s="180"/>
      <c r="BY861" s="180">
        <f>VLOOKUP(BV861,$A$879:$F$2700,6,FALSE)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VLOOKUP(CE861,$A$879:$F$2700,6,FALSE)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3251</v>
      </c>
      <c r="CP861" s="180"/>
      <c r="CQ861" s="180">
        <f>VLOOKUP(CN861,$A$879:$F$2700,6,FALSE)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VLOOKUP(CW861,$A$879:$F$2700,6,FALSE)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3464</v>
      </c>
      <c r="DH861" s="180"/>
      <c r="DI861" s="180">
        <f>VLOOKUP(DF861,$A$879:$F$2700,6,FALSE)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VLOOKUP(DO861,$A$879:$F$2700,6,FALSE)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VLOOKUP(DX861,$A$879:$F$2700,6,FALSE)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VLOOKUP(EG861,$A$879:$F$2700,6,FALSE)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VLOOKUP(EP861,$A$879:$F$2700,6,FALSE)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VLOOKUP(EY861,$A$879:$F$2700,6,FALSE)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3375</v>
      </c>
      <c r="FJ861" s="180"/>
      <c r="FK861" s="180">
        <f>VLOOKUP(FH861,$A$879:$F$2700,6,FALSE)</f>
        <v>21</v>
      </c>
      <c r="FL861" s="179" t="s">
        <v>69</v>
      </c>
      <c r="FM861" s="10">
        <f>FK861*1.1</f>
        <v>23.1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VLOOKUP(FQ861,$A$879:$F$2700,6,FALSE)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VLOOKUP(FZ861,$A$879:$F$2700,6,FALSE)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VLOOKUP(GI861,$A$879:$F$2700,6,FALSE)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VLOOKUP(GR861,$A$879:$F$2700,6,FALSE)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60" t="s">
        <v>3146</v>
      </c>
      <c r="HC861" s="180"/>
      <c r="HD861" s="180">
        <f>VLOOKUP(HA861,$A$879:$F$2700,6,FALSE)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VLOOKUP(HJ861,$A$879:$F$2700,6,FALSE)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VLOOKUP(HS861,$A$879:$F$2700,6,FALSE)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VLOOKUP(IB861,$A$879:$F$2700,6,FALSE)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VLOOKUP(IK861,$A$879:$F$2700,6,FALSE)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VLOOKUP(IT861,$A$879:$F$2700,6,FALSE)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VLOOKUP(JC861,$A$879:$F$2700,6,FALSE)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3134</v>
      </c>
      <c r="JN861" s="180"/>
      <c r="JO861" s="180">
        <f>VLOOKUP(JL861,$A$879:$F$2700,6,FALSE)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3464</v>
      </c>
      <c r="JW861" s="180"/>
      <c r="JX861" s="180">
        <f>VLOOKUP(JU861,$A$879:$F$2700,6,FALSE)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VLOOKUP(KD861,$A$879:$F$2700,6,FALSE)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VLOOKUP(KM861,$A$879:$F$2700,6,FALSE)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VLOOKUP(KV861,$A$879:$F$2700,6,FALSE)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VLOOKUP(LE861,$A$879:$F$2700,6,FALSE)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VLOOKUP(LN861,$A$879:$F$2700,6,FALSE)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VLOOKUP(LW861,$A$879:$F$2700,6,FALSE)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VLOOKUP(MF861,$A$879:$F$2700,6,FALSE)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VLOOKUP(MO861,$A$879:$F$2700,6,FALSE)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VLOOKUP(MX861,$A$879:$F$2700,6,FALSE)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VLOOKUP(NG861,$A$879:$F$2700,6,FALSE)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VLOOKUP(NP861,$A$879:$F$2700,6,FALSE)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60" t="s">
        <v>3111</v>
      </c>
      <c r="OA861" s="180"/>
      <c r="OB861" s="180">
        <f>VLOOKUP(NY861,$A$879:$F$2700,6,FALSE)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VLOOKUP(OH861,$A$879:$F$2700,6,FALSE)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3251</v>
      </c>
      <c r="OS861" s="180"/>
      <c r="OT861" s="180">
        <f>VLOOKUP(OQ861,$A$879:$F$2700,6,FALSE)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3321</v>
      </c>
      <c r="PB861" s="180"/>
      <c r="PC861" s="180">
        <f>VLOOKUP(OZ861,$A$879:$F$2700,6,FALSE)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VLOOKUP(PI861,$A$879:$F$2700,6,FALSE)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2655</v>
      </c>
      <c r="PT861" s="180"/>
      <c r="PU861" s="180">
        <f>VLOOKUP(PR861,$A$879:$F$2700,6,FALSE)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VLOOKUP(QA861,$A$879:$F$2700,6,FALSE)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VLOOKUP(QJ861,$A$879:$F$2700,6,FALSE)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VLOOKUP(QS861,$A$879:$F$2700,6,FALSE)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VLOOKUP(RB861,$A$879:$F$2700,6,FALSE)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VLOOKUP(RK861,$A$879:$F$2700,6,FALSE)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VLOOKUP(RT861,$A$879:$F$2700,6,FALSE)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VLOOKUP(SC861,$A$879:$F$2700,6,FALSE)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3251</v>
      </c>
      <c r="SN861" s="180"/>
      <c r="SO861" s="180">
        <f>VLOOKUP(SL861,$A$879:$F$2700,6,FALSE)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3134</v>
      </c>
      <c r="SW861" s="180"/>
      <c r="SX861" s="180">
        <f>VLOOKUP(SU861,$A$879:$F$2700,6,FALSE)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VLOOKUP(TD861,$A$879:$F$2700,6,FALSE)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VLOOKUP(TM861,$A$879:$F$2700,6,FALSE)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VLOOKUP(TV861,$A$879:$F$2700,6,FALSE)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VLOOKUP(UE861,$A$879:$F$2700,6,FALSE)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VLOOKUP(UN861,$A$879:$F$2700,6,FALSE)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VLOOKUP(UW861,$A$879:$F$2700,6,FALSE)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VLOOKUP(VF861,$A$879:$F$2700,6,FALSE)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VLOOKUP(VO861,$A$879:$F$2700,6,FALSE)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VLOOKUP(VX861,$A$879:$F$2700,6,FALSE)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3134</v>
      </c>
      <c r="WI861" s="180"/>
      <c r="WJ861" s="180">
        <f>VLOOKUP(WG861,$A$879:$F$2700,6,FALSE)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VLOOKUP(WP861,$A$879:$F$2700,6,FALSE)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VLOOKUP(WY861,$A$879:$F$2700,6,FALSE)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70" t="s">
        <v>3464</v>
      </c>
      <c r="XJ861" s="180"/>
      <c r="XK861" s="180">
        <f>VLOOKUP(XH861,$A$879:$F$2700,6,FALSE)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60" t="s">
        <v>2117</v>
      </c>
      <c r="XS861" s="180"/>
      <c r="XT861" s="180">
        <f>VLOOKUP(XQ861,$A$879:$F$2700,6,FALSE)</f>
        <v>43</v>
      </c>
      <c r="XU861" s="179" t="s">
        <v>69</v>
      </c>
      <c r="XV861" s="10">
        <f>XT861*1.1</f>
        <v>47.300000000000004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VLOOKUP(XZ861,$A$879:$F$2700,6,FALSE)</f>
        <v>61</v>
      </c>
      <c r="YD861" s="179" t="s">
        <v>69</v>
      </c>
      <c r="YE861" s="10">
        <f>YC861*1.1</f>
        <v>67.100000000000009</v>
      </c>
      <c r="YG861" s="239"/>
      <c r="YH861" s="179" t="s">
        <v>119</v>
      </c>
      <c r="YI861" s="360" t="s">
        <v>2331</v>
      </c>
      <c r="YK861" s="180"/>
      <c r="YL861" s="180">
        <f>VLOOKUP(YI861,$A$879:$F$2700,6,FALSE)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VLOOKUP(YR861,$A$879:$F$2700,6,FALSE)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VLOOKUP(ZA861,$A$879:$F$2700,6,FALSE)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VLOOKUP(ZJ861,$A$879:$F$2700,6,FALSE)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VLOOKUP(ZS861,$A$879:$F$2700,6,FALSE)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VLOOKUP(AAB861,$A$879:$F$2700,6,FALSE)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VLOOKUP(AAK861,$A$879:$F$2700,6,FALSE)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VLOOKUP(AAT861,$A$879:$F$2700,6,FALSE)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VLOOKUP(ABC861,$A$879:$F$2700,6,FALSE)</f>
        <v>43</v>
      </c>
      <c r="ABG861" s="179" t="s">
        <v>69</v>
      </c>
      <c r="ABH861" s="10">
        <f>ABF861*1.1</f>
        <v>47.300000000000004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VLOOKUP(ABL861,$A$879:$F$2700,6,FALSE)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VLOOKUP(ABU861,$A$879:$F$2700,6,FALSE)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VLOOKUP(ACD861,$A$879:$F$2700,6,FALSE)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VLOOKUP(ACM861,$A$879:$F$2700,6,FALSE)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VLOOKUP(ACV861,$A$879:$F$2700,6,FALSE)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VLOOKUP(ADE861,$A$879:$F$2700,6,FALSE)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VLOOKUP(ADN861,$A$879:$F$2700,6,FALSE)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3251</v>
      </c>
      <c r="ADY861" s="180"/>
      <c r="ADZ861" s="180">
        <f>VLOOKUP(ADW861,$A$879:$F$2700,6,FALSE)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VLOOKUP(AEF861,$A$879:$F$2700,6,FALSE)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VLOOKUP(AEO861,$A$879:$F$2700,6,FALSE)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VLOOKUP(AEX861,$A$879:$F$2700,6,FALSE)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VLOOKUP(AFG861,$A$879:$F$2700,6,FALSE)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VLOOKUP(AFP861,$A$879:$F$2700,6,FALSE)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VLOOKUP(AFY861,$A$879:$F$2700,6,FALSE)</f>
        <v>61</v>
      </c>
      <c r="AGC861" s="179" t="s">
        <v>69</v>
      </c>
      <c r="AGD861" s="10">
        <f>AGB861*1.1</f>
        <v>67.100000000000009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VLOOKUP(AGH861,$A$879:$F$2700,6,FALSE)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3296</v>
      </c>
      <c r="AGS861" s="180"/>
      <c r="AGT861" s="180">
        <f>VLOOKUP(AGQ861,$A$879:$F$2700,6,FALSE)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VLOOKUP(AGZ861,$A$879:$F$2700,6,FALSE)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9" t="s">
        <v>3111</v>
      </c>
      <c r="AHK861" s="180"/>
      <c r="AHL861" s="180">
        <f>VLOOKUP(AHI861,$A$879:$F$2700,6,FALSE)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VLOOKUP(AHR861,$A$879:$F$2700,6,FALSE)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VLOOKUP(AIA861,$A$879:$F$2700,6,FALSE)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VLOOKUP(AIJ861,$A$879:$F$2700,6,FALSE)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3464</v>
      </c>
      <c r="AIU861" s="180"/>
      <c r="AIV861" s="180">
        <f>VLOOKUP(AIS861,$A$879:$F$2700,6,FALSE)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VLOOKUP(AJB861,$A$879:$F$2700,6,FALSE)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3333</v>
      </c>
      <c r="AJM861" s="180"/>
      <c r="AJN861" s="180">
        <f>VLOOKUP(AJK861,$A$879:$F$2700,6,FALSE)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3134</v>
      </c>
      <c r="AJV861" s="180"/>
      <c r="AJW861" s="180">
        <f>VLOOKUP(AJT861,$A$879:$F$2700,6,FALSE)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VLOOKUP(AKC861,$A$879:$F$2700,6,FALSE)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3333</v>
      </c>
      <c r="AKN861" s="180"/>
      <c r="AKO861" s="180">
        <f>VLOOKUP(AKL861,$A$879:$F$2700,6,FALSE)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VLOOKUP(AKU861,$A$879:$F$2700,6,FALSE)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VLOOKUP(ALD861,$A$879:$F$2700,6,FALSE)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VLOOKUP(ALM861,$A$879:$F$2700,6,FALSE)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VLOOKUP(ALV861,$A$879:$F$2700,6,FALSE)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42" t="s">
        <v>3134</v>
      </c>
      <c r="AMG861" s="180"/>
      <c r="AMH861" s="180">
        <f>VLOOKUP(AME861,$A$879:$F$2700,6,FALSE)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VLOOKUP(AMN861,$A$879:$F$2700,6,FALSE)</f>
        <v>61</v>
      </c>
      <c r="AMR861" s="179" t="s">
        <v>69</v>
      </c>
      <c r="AMS861" s="10">
        <f>AMQ861*1.1</f>
        <v>67.100000000000009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VLOOKUP(AMW861,$A$879:$F$2700,6,FALSE)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3464</v>
      </c>
      <c r="ANH861" s="180"/>
      <c r="ANI861" s="180">
        <f>VLOOKUP(ANF861,$A$879:$F$2700,6,FALSE)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70" t="s">
        <v>3255</v>
      </c>
      <c r="ANQ861" s="180"/>
      <c r="ANR861" s="180">
        <f>VLOOKUP(ANO861,$A$879:$F$2700,6,FALSE)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VLOOKUP(ANX861,$A$879:$F$2700,6,FALSE)</f>
        <v>108</v>
      </c>
      <c r="AOB861" s="179" t="s">
        <v>69</v>
      </c>
      <c r="AOC861" s="10">
        <f>AOA861*1.1</f>
        <v>118.80000000000001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VLOOKUP(AOG861,$A$879:$F$2700,6,FALSE)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VLOOKUP(AOP861,$A$879:$F$2700,6,FALSE)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VLOOKUP(AOY861,$A$879:$F$2700,6,FALSE)</f>
        <v>108</v>
      </c>
      <c r="APC861" s="179" t="s">
        <v>69</v>
      </c>
      <c r="APD861" s="10">
        <f>APB861*1.1</f>
        <v>118.80000000000001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VLOOKUP(APH861,$A$879:$F$2700,6,FALSE)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VLOOKUP(APQ861,$A$879:$F$2700,6,FALSE)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VLOOKUP(APZ861,$A$879:$F$2700,6,FALSE)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60" t="s">
        <v>3115</v>
      </c>
      <c r="AQK861" s="180"/>
      <c r="AQL861" s="180">
        <f>VLOOKUP(AQI861,$A$879:$F$2700,6,FALSE)</f>
        <v>34</v>
      </c>
      <c r="AQM861" s="179" t="s">
        <v>69</v>
      </c>
      <c r="AQN861" s="10">
        <f>AQL861*1.1</f>
        <v>37.400000000000006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VLOOKUP(AQR861,$A$879:$F$2700,6,FALSE)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VLOOKUP(ARA861,$A$879:$F$2700,6,FALSE)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VLOOKUP(ARJ861,$A$879:$F$2700,6,FALSE)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VLOOKUP(ARS861,$A$879:$F$2700,6,FALSE)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VLOOKUP(ASB861,$A$879:$F$2700,6,FALSE)</f>
        <v>67</v>
      </c>
      <c r="ASF861" s="179" t="s">
        <v>69</v>
      </c>
      <c r="ASG861" s="10">
        <f>ASE861*1.1</f>
        <v>73.7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VLOOKUP(ASK861,$A$879:$F$2700,6,FALSE)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3111</v>
      </c>
      <c r="ASV861" s="180"/>
      <c r="ASW861" s="180">
        <f>VLOOKUP(AST861,$A$879:$F$2700,6,FALSE)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VLOOKUP(ATC861,$A$879:$F$2700,6,FALSE)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VLOOKUP(ATL861,$A$879:$F$2700,6,FALSE)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VLOOKUP(ATU861,$A$879:$F$2700,6,FALSE)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VLOOKUP(AUD861,$A$879:$F$2700,6,FALSE)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VLOOKUP(AUM861,$A$879:$F$2700,6,FALSE)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VLOOKUP(AUV861,$A$879:$F$2700,6,FALSE)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VLOOKUP(AVE861,$A$879:$F$2700,6,FALSE)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VLOOKUP(AVN861,$A$879:$F$2700,6,FALSE)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VLOOKUP(AVW861,$A$879:$F$2700,6,FALSE)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VLOOKUP(AWF861,$A$879:$F$2700,6,FALSE)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VLOOKUP(AWO861,$A$879:$F$2700,6,FALSE)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VLOOKUP(AWX861,$A$879:$F$2700,6,FALSE)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VLOOKUP(AXG861,$A$879:$F$2700,6,FALSE)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VLOOKUP(AXP861,$A$879:$F$2700,6,FALSE)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VLOOKUP(AXY861,$A$879:$F$2700,6,FALSE)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VLOOKUP(AYH861,$A$879:$F$2700,6,FALSE)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VLOOKUP(AYQ861,$A$879:$F$2700,6,FALSE)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VLOOKUP(AYZ861,$A$879:$F$2700,6,FALSE)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VLOOKUP(AZI861,$A$879:$F$2700,6,FALSE)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VLOOKUP(AZR861,$A$879:$F$2700,6,FALSE)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3375</v>
      </c>
      <c r="BAC861" s="180"/>
      <c r="BAD861" s="180">
        <f>VLOOKUP(BAA861,$A$879:$F$2700,6,FALSE)</f>
        <v>21</v>
      </c>
      <c r="BAE861" s="179" t="s">
        <v>69</v>
      </c>
      <c r="BAF861" s="10">
        <f>BAD861*1.1</f>
        <v>23.1</v>
      </c>
      <c r="BAG861" s="10"/>
      <c r="BAH861" s="239"/>
      <c r="BAI861" s="179" t="s">
        <v>119</v>
      </c>
      <c r="BAJ861" s="439" t="s">
        <v>3333</v>
      </c>
      <c r="BAL861" s="180"/>
      <c r="BAM861" s="180">
        <f>VLOOKUP(BAJ861,$A$879:$F$2700,6,FALSE)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VLOOKUP(BAS861,$A$879:$F$2700,6,FALSE)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VLOOKUP(BBB861,$A$879:$F$2700,6,FALSE)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VLOOKUP(BBK861,$A$879:$F$2700,6,FALSE)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VLOOKUP(BBT861,$A$879:$F$2700,6,FALSE)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VLOOKUP(BCC861,$A$879:$F$2700,6,FALSE)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VLOOKUP(BCL861,$A$879:$F$2700,6,FALSE)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VLOOKUP(BCU861,$A$879:$F$2700,6,FALSE)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VLOOKUP(BDD861,$A$879:$F$2700,6,FALSE)</f>
        <v>61</v>
      </c>
      <c r="BDH861" s="179" t="s">
        <v>69</v>
      </c>
      <c r="BDI861" s="10">
        <f>BDG861*1.1</f>
        <v>67.100000000000009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VLOOKUP(BDM861,$A$879:$F$2700,6,FALSE)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VLOOKUP(BDV861,$A$879:$F$2700,6,FALSE)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3134</v>
      </c>
      <c r="BEG861" s="180"/>
      <c r="BEH861" s="180">
        <f>VLOOKUP(BEE861,$A$879:$F$2700,6,FALSE)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VLOOKUP(BEN861,$A$879:$F$2700,6,FALSE)</f>
        <v>43</v>
      </c>
      <c r="BER861" s="179" t="s">
        <v>69</v>
      </c>
      <c r="BES861" s="10">
        <f>BEQ861*1.1</f>
        <v>47.300000000000004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VLOOKUP(BEW861,$A$879:$F$2700,6,FALSE)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VLOOKUP(BFF861,$A$879:$F$2700,6,FALSE)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VLOOKUP(BFO861,$A$879:$F$2700,6,FALSE)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VLOOKUP(BFX861,$A$879:$F$2700,6,FALSE)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VLOOKUP(BGG861,$A$879:$F$2700,6,FALSE)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VLOOKUP(BGP861,$A$879:$F$2700,6,FALSE)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VLOOKUP(BGY861,$A$879:$F$2700,6,FALSE)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971.5</v>
      </c>
      <c r="I862" s="233"/>
      <c r="J862" s="179"/>
      <c r="K862" s="436"/>
      <c r="M862" s="179"/>
      <c r="N862" s="179"/>
      <c r="O862" s="179"/>
      <c r="P862" s="10"/>
      <c r="Q862" s="10">
        <f>SUM(P857:P861)</f>
        <v>860.6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1240.0999999999999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1133.3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770.90000000000009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607.30000000000007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878.65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1280.5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773.5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536.6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989.4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622.5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835.19999999999993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970.9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1114.1000000000001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574.1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478.2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1222.5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924.69999999999993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571.79999999999995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638.29999999999995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1261.7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464.3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686.9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316.7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417.29999999999995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260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975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775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837.10000000000014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977.90000000000009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835.3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282.20000000000005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894.9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1281.8999999999999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316.59999999999997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1175.4000000000001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214.39999999999998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692.4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378.80000000000007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399.9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275.39999999999998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261.2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481.30000000000007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837.5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804.5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659.8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1096.9000000000001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652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74.8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786.4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316.59999999999997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1013.8999999999999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103.9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364.40000000000003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1062.5999999999999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607.30000000000007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173.00000000000003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213.9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218.29999999999995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1072.8999999999999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126.80000000000001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113.2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1288.6499999999999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666.69999999999993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1046.5999999999999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618.29999999999995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487.8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971.8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622.5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131.9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1049.6000000000001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513.9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516.6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368.40000000000003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896.2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790.40000000000009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784.2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835.35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556.20000000000005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450.7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569.70000000000005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520.79999999999995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160.30000000000001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472.79999999999995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89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312.5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842.4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327.3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524.40000000000009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398.4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267.40000000000003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170.7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849.99999999999989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498.7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679.80000000000007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223.9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654.1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443.5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463.6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513.1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238.2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103.7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113.20000000000002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373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346.20000000000005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234.8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VLOOKUP(B863,$A$879:$F$2700,6,FALSE)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VLOOKUP(K863,$A$879:$F$2700,6,FALSE)</f>
        <v>68</v>
      </c>
      <c r="O863" s="179" t="s">
        <v>61</v>
      </c>
      <c r="P863" s="10">
        <f>N863*1.5*M863</f>
        <v>224.4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VLOOKUP(T863,$A$879:$F$2700,6,FALSE)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VLOOKUP(AC863,$A$879:$F$2700,6,FALSE)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VLOOKUP(AL863,$A$879:$F$2700,6,FALSE)</f>
        <v>68</v>
      </c>
      <c r="AP863" s="179" t="s">
        <v>61</v>
      </c>
      <c r="AQ863" s="10">
        <f>AO863*1.5*AN863</f>
        <v>102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VLOOKUP(AU863,$A$879:$F$2700,6,FALSE)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60" t="s">
        <v>3338</v>
      </c>
      <c r="BF863" s="248">
        <f>IF(BE863="Kopman",2.2,1)</f>
        <v>1</v>
      </c>
      <c r="BG863" s="180">
        <f>VLOOKUP(BD863,$A$879:$F$2700,6,FALSE)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VLOOKUP(BM863,$A$879:$F$2700,6,FALSE)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VLOOKUP(BV863,$A$879:$F$2700,6,FALSE)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VLOOKUP(CE863,$A$879:$F$2700,6,FALSE)</f>
        <v>68</v>
      </c>
      <c r="CI863" s="179" t="s">
        <v>61</v>
      </c>
      <c r="CJ863" s="10">
        <f>CH863*1.5*CG863</f>
        <v>224.4</v>
      </c>
      <c r="CK863" s="10"/>
      <c r="CL863" s="233"/>
      <c r="CM863" s="179" t="s">
        <v>120</v>
      </c>
      <c r="CN863" s="360" t="s">
        <v>3338</v>
      </c>
      <c r="CP863" s="248">
        <f>IF(CO863="Kopman",2.2,1)</f>
        <v>1</v>
      </c>
      <c r="CQ863" s="180">
        <f>VLOOKUP(CN863,$A$879:$F$2700,6,FALSE)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VLOOKUP(CW863,$A$879:$F$2700,6,FALSE)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3498</v>
      </c>
      <c r="DH863" s="248">
        <f>IF(DG863="Kopman",2.2,1)</f>
        <v>1</v>
      </c>
      <c r="DI863" s="180">
        <f>VLOOKUP(DF863,$A$879:$F$2700,6,FALSE)</f>
        <v>307</v>
      </c>
      <c r="DJ863" s="179" t="s">
        <v>61</v>
      </c>
      <c r="DK863" s="10">
        <f>DI863*1.5*DH863</f>
        <v>460.5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VLOOKUP(DO863,$A$879:$F$2700,6,FALSE)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3498</v>
      </c>
      <c r="DZ863" s="248">
        <f>IF(DY863="Kopman",2.2,1)</f>
        <v>1</v>
      </c>
      <c r="EA863" s="180">
        <f>VLOOKUP(DX863,$A$879:$F$2700,6,FALSE)</f>
        <v>307</v>
      </c>
      <c r="EB863" s="179" t="s">
        <v>61</v>
      </c>
      <c r="EC863" s="10">
        <f>EA863*1.5*DZ863</f>
        <v>460.5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VLOOKUP(EG863,$A$879:$F$2700,6,FALSE)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VLOOKUP(EP863,$A$879:$F$2700,6,FALSE)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VLOOKUP(EY863,$A$879:$F$2700,6,FALSE)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VLOOKUP(FH863,$A$879:$F$2700,6,FALSE)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VLOOKUP(FQ863,$A$879:$F$2700,6,FALSE)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VLOOKUP(FZ863,$A$879:$F$2700,6,FALSE)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VLOOKUP(GI863,$A$879:$F$2700,6,FALSE)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60" t="s">
        <v>3338</v>
      </c>
      <c r="GT863" s="248">
        <f>IF(GS863="Kopman",2.2,1)</f>
        <v>1</v>
      </c>
      <c r="GU863" s="180">
        <f>VLOOKUP(GR863,$A$879:$F$2700,6,FALSE)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VLOOKUP(HA863,$A$879:$F$2700,6,FALSE)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3338</v>
      </c>
      <c r="HK863" s="14" t="s">
        <v>1662</v>
      </c>
      <c r="HL863" s="248">
        <f>IF(HK863="Kopman",2.2,1)</f>
        <v>2.2000000000000002</v>
      </c>
      <c r="HM863" s="180">
        <f>VLOOKUP(HJ863,$A$879:$F$2700,6,FALSE)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3338</v>
      </c>
      <c r="HU863" s="248">
        <f>IF(HT863="Kopman",2.2,1)</f>
        <v>1</v>
      </c>
      <c r="HV863" s="180">
        <f>VLOOKUP(HS863,$A$879:$F$2700,6,FALSE)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VLOOKUP(IB863,$A$879:$F$2700,6,FALSE)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VLOOKUP(IK863,$A$879:$F$2700,6,FALSE)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VLOOKUP(IT863,$A$879:$F$2700,6,FALSE)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3491</v>
      </c>
      <c r="JE863" s="248">
        <f>IF(JD863="Kopman",2.2,1)</f>
        <v>1</v>
      </c>
      <c r="JF863" s="180">
        <f>VLOOKUP(JC863,$A$879:$F$2700,6,FALSE)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VLOOKUP(JL863,$A$879:$F$2700,6,FALSE)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VLOOKUP(JU863,$A$879:$F$2700,6,FALSE)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VLOOKUP(KD863,$A$879:$F$2700,6,FALSE)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VLOOKUP(KM863,$A$879:$F$2700,6,FALSE)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3338</v>
      </c>
      <c r="KX863" s="248">
        <f>IF(KW863="Kopman",2.2,1)</f>
        <v>1</v>
      </c>
      <c r="KY863" s="180">
        <f>VLOOKUP(KV863,$A$879:$F$2700,6,FALSE)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VLOOKUP(LE863,$A$879:$F$2700,6,FALSE)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VLOOKUP(LN863,$A$879:$F$2700,6,FALSE)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VLOOKUP(LW863,$A$879:$F$2700,6,FALSE)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3338</v>
      </c>
      <c r="MH863" s="248">
        <f>IF(MG863="Kopman",2.2,1)</f>
        <v>1</v>
      </c>
      <c r="MI863" s="180">
        <f>VLOOKUP(MF863,$A$879:$F$2700,6,FALSE)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VLOOKUP(MO863,$A$879:$F$2700,6,FALSE)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VLOOKUP(MX863,$A$879:$F$2700,6,FALSE)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VLOOKUP(NG863,$A$879:$F$2700,6,FALSE)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3498</v>
      </c>
      <c r="NR863" s="248">
        <f>IF(NQ863="Kopman",2.2,1)</f>
        <v>1</v>
      </c>
      <c r="NS863" s="180">
        <f>VLOOKUP(NP863,$A$879:$F$2700,6,FALSE)</f>
        <v>307</v>
      </c>
      <c r="NT863" s="179" t="s">
        <v>61</v>
      </c>
      <c r="NU863" s="10">
        <f>NS863*1.5*NR863</f>
        <v>460.5</v>
      </c>
      <c r="NV863" s="10"/>
      <c r="NW863" s="233"/>
      <c r="NX863" s="179" t="s">
        <v>120</v>
      </c>
      <c r="NY863" s="361" t="s">
        <v>3498</v>
      </c>
      <c r="NZ863" s="14" t="s">
        <v>1662</v>
      </c>
      <c r="OA863" s="248">
        <f>IF(NZ863="Kopman",2.2,1)</f>
        <v>2.2000000000000002</v>
      </c>
      <c r="OB863" s="180">
        <f>VLOOKUP(NY863,$A$879:$F$2700,6,FALSE)</f>
        <v>307</v>
      </c>
      <c r="OC863" s="179" t="s">
        <v>61</v>
      </c>
      <c r="OD863" s="10">
        <f>OB863*1.5*OA863</f>
        <v>1013.1000000000001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VLOOKUP(OH863,$A$879:$F$2700,6,FALSE)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VLOOKUP(OQ863,$A$879:$F$2700,6,FALSE)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VLOOKUP(OZ863,$A$879:$F$2700,6,FALSE)</f>
        <v>68</v>
      </c>
      <c r="PD863" s="179" t="s">
        <v>61</v>
      </c>
      <c r="PE863" s="10">
        <f>PC863*1.5*PB863</f>
        <v>102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VLOOKUP(PI863,$A$879:$F$2700,6,FALSE)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VLOOKUP(PR863,$A$879:$F$2700,6,FALSE)</f>
        <v>4</v>
      </c>
      <c r="PV863" s="179" t="s">
        <v>61</v>
      </c>
      <c r="PW863" s="10">
        <f>PU863*1.5*PT863</f>
        <v>6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VLOOKUP(QA863,$A$879:$F$2700,6,FALSE)</f>
        <v>68</v>
      </c>
      <c r="QE863" s="179" t="s">
        <v>61</v>
      </c>
      <c r="QF863" s="10">
        <f>QD863*1.5*QC863</f>
        <v>102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VLOOKUP(QJ863,$A$879:$F$2700,6,FALSE)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3179</v>
      </c>
      <c r="QU863" s="248">
        <f>IF(QT863="Kopman",2.2,1)</f>
        <v>1</v>
      </c>
      <c r="QV863" s="180">
        <f>VLOOKUP(QS863,$A$879:$F$2700,6,FALSE)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VLOOKUP(RB863,$A$879:$F$2700,6,FALSE)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3498</v>
      </c>
      <c r="RM863" s="248">
        <f>IF(RL863="Kopman",2.2,1)</f>
        <v>1</v>
      </c>
      <c r="RN863" s="180">
        <f>VLOOKUP(RK863,$A$879:$F$2700,6,FALSE)</f>
        <v>307</v>
      </c>
      <c r="RO863" s="179" t="s">
        <v>61</v>
      </c>
      <c r="RP863" s="10">
        <f>RN863*1.5*RM863</f>
        <v>460.5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VLOOKUP(RT863,$A$879:$F$2700,6,FALSE)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3460</v>
      </c>
      <c r="SE863" s="248">
        <f>IF(SD863="Kopman",2.2,1)</f>
        <v>1</v>
      </c>
      <c r="SF863" s="180">
        <f>VLOOKUP(SC863,$A$879:$F$2700,6,FALSE)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2658</v>
      </c>
      <c r="SN863" s="248">
        <f>IF(SM863="Kopman",2.2,1)</f>
        <v>1</v>
      </c>
      <c r="SO863" s="180">
        <f>VLOOKUP(SL863,$A$879:$F$2700,6,FALSE)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3338</v>
      </c>
      <c r="SW863" s="248">
        <f>IF(SV863="Kopman",2.2,1)</f>
        <v>1</v>
      </c>
      <c r="SX863" s="180">
        <f>VLOOKUP(SU863,$A$879:$F$2700,6,FALSE)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VLOOKUP(TD863,$A$879:$F$2700,6,FALSE)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2660</v>
      </c>
      <c r="TO863" s="248">
        <f>IF(TN863="Kopman",2.2,1)</f>
        <v>1</v>
      </c>
      <c r="TP863" s="180">
        <f>VLOOKUP(TM863,$A$879:$F$2700,6,FALSE)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3169</v>
      </c>
      <c r="TX863" s="248">
        <f>IF(TW863="Kopman",2.2,1)</f>
        <v>1</v>
      </c>
      <c r="TY863" s="180">
        <f>VLOOKUP(TV863,$A$879:$F$2700,6,FALSE)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3351</v>
      </c>
      <c r="UG863" s="248">
        <f>IF(UF863="Kopman",2.2,1)</f>
        <v>1</v>
      </c>
      <c r="UH863" s="180">
        <f>VLOOKUP(UE863,$A$879:$F$2700,6,FALSE)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VLOOKUP(UN863,$A$879:$F$2700,6,FALSE)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2654</v>
      </c>
      <c r="UY863" s="248">
        <f>IF(UX863="Kopman",2.2,1)</f>
        <v>1</v>
      </c>
      <c r="UZ863" s="180">
        <f>VLOOKUP(UW863,$A$879:$F$2700,6,FALSE)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VLOOKUP(VF863,$A$879:$F$2700,6,FALSE)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VLOOKUP(VO863,$A$879:$F$2700,6,FALSE)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VLOOKUP(VX863,$A$879:$F$2700,6,FALSE)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2658</v>
      </c>
      <c r="WI863" s="248">
        <f>IF(WH863="Kopman",2.2,1)</f>
        <v>1</v>
      </c>
      <c r="WJ863" s="180">
        <f>VLOOKUP(WG863,$A$879:$F$2700,6,FALSE)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VLOOKUP(WP863,$A$879:$F$2700,6,FALSE)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3498</v>
      </c>
      <c r="XA863" s="248">
        <f>IF(WZ863="Kopman",2.2,1)</f>
        <v>1</v>
      </c>
      <c r="XB863" s="180">
        <f>VLOOKUP(WY863,$A$879:$F$2700,6,FALSE)</f>
        <v>307</v>
      </c>
      <c r="XC863" s="179" t="s">
        <v>61</v>
      </c>
      <c r="XD863" s="10">
        <f>XB863*1.5*XA863</f>
        <v>460.5</v>
      </c>
      <c r="XF863" s="239"/>
      <c r="XG863" s="179" t="s">
        <v>120</v>
      </c>
      <c r="XH863" s="370" t="s">
        <v>2658</v>
      </c>
      <c r="XJ863" s="248">
        <f>IF(XI863="Kopman",2.2,1)</f>
        <v>1</v>
      </c>
      <c r="XK863" s="180">
        <f>VLOOKUP(XH863,$A$879:$F$2700,6,FALSE)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VLOOKUP(XQ863,$A$879:$F$2700,6,FALSE)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VLOOKUP(XZ863,$A$879:$F$2700,6,FALSE)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60" t="s">
        <v>2658</v>
      </c>
      <c r="YK863" s="248">
        <f>IF(YJ863="Kopman",2.2,1)</f>
        <v>1</v>
      </c>
      <c r="YL863" s="180">
        <f>VLOOKUP(YI863,$A$879:$F$2700,6,FALSE)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VLOOKUP(YR863,$A$879:$F$2700,6,FALSE)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60" t="s">
        <v>2654</v>
      </c>
      <c r="ZC863" s="248">
        <f>IF(ZB863="Kopman",2.2,1)</f>
        <v>1</v>
      </c>
      <c r="ZD863" s="180">
        <f>VLOOKUP(ZA863,$A$879:$F$2700,6,FALSE)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VLOOKUP(ZJ863,$A$879:$F$2700,6,FALSE)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VLOOKUP(ZS863,$A$879:$F$2700,6,FALSE)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VLOOKUP(AAB863,$A$879:$F$2700,6,FALSE)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VLOOKUP(AAK863,$A$879:$F$2700,6,FALSE)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3338</v>
      </c>
      <c r="AAV863" s="248">
        <f>IF(AAU863="Kopman",2.2,1)</f>
        <v>1</v>
      </c>
      <c r="AAW863" s="180">
        <f>VLOOKUP(AAT863,$A$879:$F$2700,6,FALSE)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3338</v>
      </c>
      <c r="ABE863" s="248">
        <f>IF(ABD863="Kopman",2.2,1)</f>
        <v>1</v>
      </c>
      <c r="ABF863" s="180">
        <f>VLOOKUP(ABC863,$A$879:$F$2700,6,FALSE)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VLOOKUP(ABL863,$A$879:$F$2700,6,FALSE)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VLOOKUP(ABU863,$A$879:$F$2700,6,FALSE)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VLOOKUP(ACD863,$A$879:$F$2700,6,FALSE)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VLOOKUP(ACM863,$A$879:$F$2700,6,FALSE)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VLOOKUP(ACV863,$A$879:$F$2700,6,FALSE)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3483</v>
      </c>
      <c r="ADG863" s="248">
        <f>IF(ADF863="Kopman",2.2,1)</f>
        <v>1</v>
      </c>
      <c r="ADH863" s="180">
        <f>VLOOKUP(ADE863,$A$879:$F$2700,6,FALSE)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VLOOKUP(ADN863,$A$879:$F$2700,6,FALSE)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2658</v>
      </c>
      <c r="ADY863" s="248">
        <f>IF(ADX863="Kopman",2.2,1)</f>
        <v>1</v>
      </c>
      <c r="ADZ863" s="180">
        <f>VLOOKUP(ADW863,$A$879:$F$2700,6,FALSE)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VLOOKUP(AEF863,$A$879:$F$2700,6,FALSE)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VLOOKUP(AEO863,$A$879:$F$2700,6,FALSE)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VLOOKUP(AEX863,$A$879:$F$2700,6,FALSE)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VLOOKUP(AFG863,$A$879:$F$2700,6,FALSE)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VLOOKUP(AFP863,$A$879:$F$2700,6,FALSE)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3338</v>
      </c>
      <c r="AGA863" s="248">
        <f>IF(AFZ863="Kopman",2.2,1)</f>
        <v>1</v>
      </c>
      <c r="AGB863" s="180">
        <f>VLOOKUP(AFY863,$A$879:$F$2700,6,FALSE)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VLOOKUP(AGH863,$A$879:$F$2700,6,FALSE)</f>
        <v>68</v>
      </c>
      <c r="AGL863" s="179" t="s">
        <v>61</v>
      </c>
      <c r="AGM863" s="10">
        <f>AGK863*1.5*AGJ863</f>
        <v>102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VLOOKUP(AGQ863,$A$879:$F$2700,6,FALSE)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3338</v>
      </c>
      <c r="AHB863" s="248">
        <f>IF(AHA863="Kopman",2.2,1)</f>
        <v>1</v>
      </c>
      <c r="AHC863" s="180">
        <f>VLOOKUP(AGZ863,$A$879:$F$2700,6,FALSE)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VLOOKUP(AHI863,$A$879:$F$2700,6,FALSE)</f>
        <v>68</v>
      </c>
      <c r="AHM863" s="179" t="s">
        <v>61</v>
      </c>
      <c r="AHN863" s="10">
        <f>AHL863*1.5*AHK863</f>
        <v>102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VLOOKUP(AHR863,$A$879:$F$2700,6,FALSE)</f>
        <v>68</v>
      </c>
      <c r="AHV863" s="179" t="s">
        <v>61</v>
      </c>
      <c r="AHW863" s="10">
        <f>AHU863*1.5*AHT863</f>
        <v>102</v>
      </c>
      <c r="AHX863" s="10"/>
      <c r="AHY863" s="239"/>
      <c r="AHZ863" s="179" t="s">
        <v>120</v>
      </c>
      <c r="AIA863" s="360" t="s">
        <v>3338</v>
      </c>
      <c r="AIC863" s="248">
        <f>IF(AIB863="Kopman",2.2,1)</f>
        <v>1</v>
      </c>
      <c r="AID863" s="180">
        <f>VLOOKUP(AIA863,$A$879:$F$2700,6,FALSE)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3349</v>
      </c>
      <c r="AIL863" s="248">
        <f>IF(AIK863="Kopman",2.2,1)</f>
        <v>1</v>
      </c>
      <c r="AIM863" s="180">
        <f>VLOOKUP(AIJ863,$A$879:$F$2700,6,FALSE)</f>
        <v>202</v>
      </c>
      <c r="AIN863" s="179" t="s">
        <v>61</v>
      </c>
      <c r="AIO863" s="10">
        <f>AIM863*1.5*AIL863</f>
        <v>303</v>
      </c>
      <c r="AIP863" s="10"/>
      <c r="AIQ863" s="239"/>
      <c r="AIR863" s="179" t="s">
        <v>120</v>
      </c>
      <c r="AIS863" s="360" t="s">
        <v>3416</v>
      </c>
      <c r="AIU863" s="248">
        <f>IF(AIT863="Kopman",2.2,1)</f>
        <v>1</v>
      </c>
      <c r="AIV863" s="180">
        <f>VLOOKUP(AIS863,$A$879:$F$2700,6,FALSE)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70" t="s">
        <v>3359</v>
      </c>
      <c r="AJD863" s="248">
        <f>IF(AJC863="Kopman",2.2,1)</f>
        <v>1</v>
      </c>
      <c r="AJE863" s="180">
        <f>VLOOKUP(AJB863,$A$879:$F$2700,6,FALSE)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VLOOKUP(AJK863,$A$879:$F$2700,6,FALSE)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VLOOKUP(AJT863,$A$879:$F$2700,6,FALSE)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VLOOKUP(AKC863,$A$879:$F$2700,6,FALSE)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VLOOKUP(AKL863,$A$879:$F$2700,6,FALSE)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VLOOKUP(AKU863,$A$879:$F$2700,6,FALSE)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60" t="s">
        <v>3498</v>
      </c>
      <c r="ALF863" s="248">
        <f>IF(ALE863="Kopman",2.2,1)</f>
        <v>1</v>
      </c>
      <c r="ALG863" s="180">
        <f>VLOOKUP(ALD863,$A$879:$F$2700,6,FALSE)</f>
        <v>307</v>
      </c>
      <c r="ALH863" s="179" t="s">
        <v>61</v>
      </c>
      <c r="ALI863" s="10">
        <f>ALG863*1.5*ALF863</f>
        <v>460.5</v>
      </c>
      <c r="ALJ863" s="10"/>
      <c r="ALK863" s="239"/>
      <c r="ALL863" s="179" t="s">
        <v>120</v>
      </c>
      <c r="ALM863" s="360" t="s">
        <v>2658</v>
      </c>
      <c r="ALO863" s="248">
        <f>IF(ALN863="Kopman",2.2,1)</f>
        <v>1</v>
      </c>
      <c r="ALP863" s="180">
        <f>VLOOKUP(ALM863,$A$879:$F$2700,6,FALSE)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VLOOKUP(ALV863,$A$879:$F$2700,6,FALSE)</f>
        <v>68</v>
      </c>
      <c r="ALZ863" s="179" t="s">
        <v>61</v>
      </c>
      <c r="AMA863" s="10">
        <f>ALY863*1.5*ALX863</f>
        <v>102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VLOOKUP(AME863,$A$879:$F$2700,6,FALSE)</f>
        <v>68</v>
      </c>
      <c r="AMI863" s="179" t="s">
        <v>61</v>
      </c>
      <c r="AMJ863" s="10">
        <f>AMH863*1.5*AMG863</f>
        <v>102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VLOOKUP(AMN863,$A$879:$F$2700,6,FALSE)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3416</v>
      </c>
      <c r="AMY863" s="248">
        <f>IF(AMX863="Kopman",2.2,1)</f>
        <v>1</v>
      </c>
      <c r="AMZ863" s="180">
        <f>VLOOKUP(AMW863,$A$879:$F$2700,6,FALSE)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60" t="s">
        <v>3416</v>
      </c>
      <c r="ANH863" s="248">
        <f>IF(ANG863="Kopman",2.2,1)</f>
        <v>1</v>
      </c>
      <c r="ANI863" s="180">
        <f>VLOOKUP(ANF863,$A$879:$F$2700,6,FALSE)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VLOOKUP(ANO863,$A$879:$F$2700,6,FALSE)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VLOOKUP(ANX863,$A$879:$F$2700,6,FALSE)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VLOOKUP(AOG863,$A$879:$F$2700,6,FALSE)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3498</v>
      </c>
      <c r="AOR863" s="248">
        <f>IF(AOQ863="Kopman",2.2,1)</f>
        <v>1</v>
      </c>
      <c r="AOS863" s="180">
        <f>VLOOKUP(AOP863,$A$879:$F$2700,6,FALSE)</f>
        <v>307</v>
      </c>
      <c r="AOT863" s="179" t="s">
        <v>61</v>
      </c>
      <c r="AOU863" s="10">
        <f>AOS863*1.5*AOR863</f>
        <v>460.5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VLOOKUP(AOY863,$A$879:$F$2700,6,FALSE)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VLOOKUP(APH863,$A$879:$F$2700,6,FALSE)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VLOOKUP(APQ863,$A$879:$F$2700,6,FALSE)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3531</v>
      </c>
      <c r="AQB863" s="248">
        <f>IF(AQA863="Kopman",2.2,1)</f>
        <v>1</v>
      </c>
      <c r="AQC863" s="180">
        <f>VLOOKUP(APZ863,$A$879:$F$2700,6,FALSE)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VLOOKUP(AQI863,$A$879:$F$2700,6,FALSE)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VLOOKUP(AQR863,$A$879:$F$2700,6,FALSE)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VLOOKUP(ARA863,$A$879:$F$2700,6,FALSE)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VLOOKUP(ARJ863,$A$879:$F$2700,6,FALSE)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VLOOKUP(ARS863,$A$879:$F$2700,6,FALSE)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VLOOKUP(ASB863,$A$879:$F$2700,6,FALSE)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VLOOKUP(ASK863,$A$879:$F$2700,6,FALSE)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VLOOKUP(AST863,$A$879:$F$2700,6,FALSE)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VLOOKUP(ATC863,$A$879:$F$2700,6,FALSE)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VLOOKUP(ATL863,$A$879:$F$2700,6,FALSE)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VLOOKUP(ATU863,$A$879:$F$2700,6,FALSE)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VLOOKUP(AUD863,$A$879:$F$2700,6,FALSE)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VLOOKUP(AUM863,$A$879:$F$2700,6,FALSE)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VLOOKUP(AUV863,$A$879:$F$2700,6,FALSE)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VLOOKUP(AVE863,$A$879:$F$2700,6,FALSE)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VLOOKUP(AVN863,$A$879:$F$2700,6,FALSE)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VLOOKUP(AVW863,$A$879:$F$2700,6,FALSE)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VLOOKUP(AWF863,$A$879:$F$2700,6,FALSE)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VLOOKUP(AWO863,$A$879:$F$2700,6,FALSE)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VLOOKUP(AWX863,$A$879:$F$2700,6,FALSE)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VLOOKUP(AXG863,$A$879:$F$2700,6,FALSE)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VLOOKUP(AXP863,$A$879:$F$2700,6,FALSE)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3338</v>
      </c>
      <c r="AYA863" s="248">
        <f>IF(AXZ863="Kopman",2.2,1)</f>
        <v>1</v>
      </c>
      <c r="AYB863" s="180">
        <f>VLOOKUP(AXY863,$A$879:$F$2700,6,FALSE)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VLOOKUP(AYH863,$A$879:$F$2700,6,FALSE)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60" t="s">
        <v>3338</v>
      </c>
      <c r="AYS863" s="248">
        <f>IF(AYR863="Kopman",2.2,1)</f>
        <v>1</v>
      </c>
      <c r="AYT863" s="180">
        <f>VLOOKUP(AYQ863,$A$879:$F$2700,6,FALSE)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VLOOKUP(AYZ863,$A$879:$F$2700,6,FALSE)</f>
        <v>36</v>
      </c>
      <c r="AZD863" s="179" t="s">
        <v>61</v>
      </c>
      <c r="AZE863" s="10">
        <f>AZC863*1.5*AZB863</f>
        <v>54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VLOOKUP(AZI863,$A$879:$F$2700,6,FALSE)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VLOOKUP(AZR863,$A$879:$F$2700,6,FALSE)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VLOOKUP(BAA863,$A$879:$F$2700,6,FALSE)</f>
        <v>68</v>
      </c>
      <c r="BAE863" s="179" t="s">
        <v>61</v>
      </c>
      <c r="BAF863" s="10">
        <f>BAD863*1.5*BAC863</f>
        <v>102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VLOOKUP(BAJ863,$A$879:$F$2700,6,FALSE)</f>
        <v>68</v>
      </c>
      <c r="BAN863" s="179" t="s">
        <v>61</v>
      </c>
      <c r="BAO863" s="10">
        <f>BAM863*1.5*BAL863</f>
        <v>102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VLOOKUP(BAS863,$A$879:$F$2700,6,FALSE)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VLOOKUP(BBB863,$A$879:$F$2700,6,FALSE)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VLOOKUP(BBK863,$A$879:$F$2700,6,FALSE)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VLOOKUP(BBT863,$A$879:$F$2700,6,FALSE)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VLOOKUP(BCC863,$A$879:$F$2700,6,FALSE)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VLOOKUP(BCL863,$A$879:$F$2700,6,FALSE)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VLOOKUP(BCU863,$A$879:$F$2700,6,FALSE)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VLOOKUP(BDD863,$A$879:$F$2700,6,FALSE)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VLOOKUP(BDM863,$A$879:$F$2700,6,FALSE)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3214</v>
      </c>
      <c r="BDX863" s="248">
        <f>IF(BDW863="Kopman",2.2,1)</f>
        <v>1</v>
      </c>
      <c r="BDY863" s="180">
        <f>VLOOKUP(BDV863,$A$879:$F$2700,6,FALSE)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3338</v>
      </c>
      <c r="BEG863" s="248">
        <f>IF(BEF863="Kopman",2.2,1)</f>
        <v>1</v>
      </c>
      <c r="BEH863" s="180">
        <f>VLOOKUP(BEE863,$A$879:$F$2700,6,FALSE)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VLOOKUP(BEN863,$A$879:$F$2700,6,FALSE)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VLOOKUP(BEW863,$A$879:$F$2700,6,FALSE)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VLOOKUP(BFF863,$A$879:$F$2700,6,FALSE)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3338</v>
      </c>
      <c r="BFQ863" s="248">
        <f>IF(BFP863="Kopman",2.2,1)</f>
        <v>1</v>
      </c>
      <c r="BFR863" s="180">
        <f>VLOOKUP(BFO863,$A$879:$F$2700,6,FALSE)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VLOOKUP(BFX863,$A$879:$F$2700,6,FALSE)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60" t="s">
        <v>3338</v>
      </c>
      <c r="BGI863" s="248">
        <f>IF(BGH863="Kopman",2.2,1)</f>
        <v>1</v>
      </c>
      <c r="BGJ863" s="180">
        <f>VLOOKUP(BGG863,$A$879:$F$2700,6,FALSE)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VLOOKUP(BGP863,$A$879:$F$2700,6,FALSE)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VLOOKUP(BGY863,$A$879:$F$2700,6,FALSE)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2" t="s">
        <v>3498</v>
      </c>
      <c r="D864" s="180"/>
      <c r="E864" s="180">
        <f>VLOOKUP(B864,$A$879:$F$2700,6,FALSE)</f>
        <v>307</v>
      </c>
      <c r="F864" s="179" t="s">
        <v>63</v>
      </c>
      <c r="G864" s="10">
        <f>E864*1.4</f>
        <v>429.79999999999995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VLOOKUP(K864,$A$879:$F$2700,6,FALSE)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60" t="s">
        <v>3498</v>
      </c>
      <c r="V864" s="180"/>
      <c r="W864" s="180">
        <f>VLOOKUP(T864,$A$879:$F$2700,6,FALSE)</f>
        <v>307</v>
      </c>
      <c r="X864" s="179" t="s">
        <v>63</v>
      </c>
      <c r="Y864" s="10">
        <f>W864*1.4</f>
        <v>429.79999999999995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VLOOKUP(AC864,$A$879:$F$2700,6,FALSE)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VLOOKUP(AL864,$A$879:$F$2700,6,FALSE)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VLOOKUP(AU864,$A$879:$F$2700,6,FALSE)</f>
        <v>68</v>
      </c>
      <c r="AY864" s="179" t="s">
        <v>63</v>
      </c>
      <c r="AZ864" s="10">
        <f>AX864*1.4</f>
        <v>95.199999999999989</v>
      </c>
      <c r="BA864" s="10"/>
      <c r="BB864" s="233"/>
      <c r="BC864" s="179" t="s">
        <v>121</v>
      </c>
      <c r="BD864" s="360" t="s">
        <v>3498</v>
      </c>
      <c r="BF864" s="180"/>
      <c r="BG864" s="180">
        <f>VLOOKUP(BD864,$A$879:$F$2700,6,FALSE)</f>
        <v>307</v>
      </c>
      <c r="BH864" s="179" t="s">
        <v>63</v>
      </c>
      <c r="BI864" s="10">
        <f>BG864*1.4</f>
        <v>429.79999999999995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VLOOKUP(BM864,$A$879:$F$2700,6,FALSE)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VLOOKUP(BV864,$A$879:$F$2700,6,FALSE)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VLOOKUP(CE864,$A$879:$F$2700,6,FALSE)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60" t="s">
        <v>3498</v>
      </c>
      <c r="CP864" s="180"/>
      <c r="CQ864" s="180">
        <f>VLOOKUP(CN864,$A$879:$F$2700,6,FALSE)</f>
        <v>307</v>
      </c>
      <c r="CR864" s="179" t="s">
        <v>63</v>
      </c>
      <c r="CS864" s="10">
        <f>CQ864*1.4</f>
        <v>429.79999999999995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VLOOKUP(CW864,$A$879:$F$2700,6,FALSE)</f>
        <v>68</v>
      </c>
      <c r="DA864" s="179" t="s">
        <v>63</v>
      </c>
      <c r="DB864" s="10">
        <f>CZ864*1.4</f>
        <v>95.199999999999989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VLOOKUP(DF864,$A$879:$F$2700,6,FALSE)</f>
        <v>68</v>
      </c>
      <c r="DJ864" s="179" t="s">
        <v>63</v>
      </c>
      <c r="DK864" s="10">
        <f>DI864*1.4</f>
        <v>95.199999999999989</v>
      </c>
      <c r="DL864" s="10"/>
      <c r="DM864" s="233"/>
      <c r="DN864" s="179" t="s">
        <v>121</v>
      </c>
      <c r="DO864" s="360" t="s">
        <v>3338</v>
      </c>
      <c r="DQ864" s="180"/>
      <c r="DR864" s="180">
        <f>VLOOKUP(DO864,$A$879:$F$2700,6,FALSE)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3338</v>
      </c>
      <c r="DZ864" s="180"/>
      <c r="EA864" s="180">
        <f>VLOOKUP(DX864,$A$879:$F$2700,6,FALSE)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3338</v>
      </c>
      <c r="EI864" s="180"/>
      <c r="EJ864" s="180">
        <f>VLOOKUP(EG864,$A$879:$F$2700,6,FALSE)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VLOOKUP(EP864,$A$879:$F$2700,6,FALSE)</f>
        <v>68</v>
      </c>
      <c r="ET864" s="179" t="s">
        <v>63</v>
      </c>
      <c r="EU864" s="10">
        <f>ES864*1.4</f>
        <v>95.199999999999989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VLOOKUP(EY864,$A$879:$F$2700,6,FALSE)</f>
        <v>68</v>
      </c>
      <c r="FC864" s="179" t="s">
        <v>63</v>
      </c>
      <c r="FD864" s="10">
        <f>FB864*1.4</f>
        <v>95.199999999999989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VLOOKUP(FH864,$A$879:$F$2700,6,FALSE)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3338</v>
      </c>
      <c r="FS864" s="180"/>
      <c r="FT864" s="180">
        <f>VLOOKUP(FQ864,$A$879:$F$2700,6,FALSE)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VLOOKUP(FZ864,$A$879:$F$2700,6,FALSE)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VLOOKUP(GI864,$A$879:$F$2700,6,FALSE)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VLOOKUP(GR864,$A$879:$F$2700,6,FALSE)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VLOOKUP(HA864,$A$879:$F$2700,6,FALSE)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VLOOKUP(HJ864,$A$879:$F$2700,6,FALSE)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60" t="s">
        <v>3498</v>
      </c>
      <c r="HU864" s="180"/>
      <c r="HV864" s="180">
        <f>VLOOKUP(HS864,$A$879:$F$2700,6,FALSE)</f>
        <v>307</v>
      </c>
      <c r="HW864" s="179" t="s">
        <v>63</v>
      </c>
      <c r="HX864" s="10">
        <f>HV864*1.4</f>
        <v>429.79999999999995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VLOOKUP(IB864,$A$879:$F$2700,6,FALSE)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3338</v>
      </c>
      <c r="IM864" s="180"/>
      <c r="IN864" s="180">
        <f>VLOOKUP(IK864,$A$879:$F$2700,6,FALSE)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VLOOKUP(IT864,$A$879:$F$2700,6,FALSE)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VLOOKUP(JC864,$A$879:$F$2700,6,FALSE)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VLOOKUP(JL864,$A$879:$F$2700,6,FALSE)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VLOOKUP(JU864,$A$879:$F$2700,6,FALSE)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VLOOKUP(KD864,$A$879:$F$2700,6,FALSE)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VLOOKUP(KM864,$A$879:$F$2700,6,FALSE)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3498</v>
      </c>
      <c r="KX864" s="180"/>
      <c r="KY864" s="180">
        <f>VLOOKUP(KV864,$A$879:$F$2700,6,FALSE)</f>
        <v>307</v>
      </c>
      <c r="KZ864" s="179" t="s">
        <v>63</v>
      </c>
      <c r="LA864" s="10">
        <f>KY864*1.4</f>
        <v>429.79999999999995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VLOOKUP(LE864,$A$879:$F$2700,6,FALSE)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VLOOKUP(LN864,$A$879:$F$2700,6,FALSE)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VLOOKUP(LW864,$A$879:$F$2700,6,FALSE)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VLOOKUP(MF864,$A$879:$F$2700,6,FALSE)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VLOOKUP(MO864,$A$879:$F$2700,6,FALSE)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VLOOKUP(MX864,$A$879:$F$2700,6,FALSE)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VLOOKUP(NG864,$A$879:$F$2700,6,FALSE)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VLOOKUP(NP864,$A$879:$F$2700,6,FALSE)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VLOOKUP(NY864,$A$879:$F$2700,6,FALSE)</f>
        <v>68</v>
      </c>
      <c r="OC864" s="179" t="s">
        <v>63</v>
      </c>
      <c r="OD864" s="10">
        <f>OB864*1.4</f>
        <v>95.199999999999989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VLOOKUP(OH864,$A$879:$F$2700,6,FALSE)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VLOOKUP(OQ864,$A$879:$F$2700,6,FALSE)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VLOOKUP(OZ864,$A$879:$F$2700,6,FALSE)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VLOOKUP(PI864,$A$879:$F$2700,6,FALSE)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VLOOKUP(PR864,$A$879:$F$2700,6,FALSE)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VLOOKUP(QA864,$A$879:$F$2700,6,FALSE)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VLOOKUP(QJ864,$A$879:$F$2700,6,FALSE)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VLOOKUP(QS864,$A$879:$F$2700,6,FALSE)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3498</v>
      </c>
      <c r="RD864" s="180"/>
      <c r="RE864" s="180">
        <f>VLOOKUP(RB864,$A$879:$F$2700,6,FALSE)</f>
        <v>307</v>
      </c>
      <c r="RF864" s="179" t="s">
        <v>63</v>
      </c>
      <c r="RG864" s="10">
        <f>RE864*1.4</f>
        <v>429.79999999999995</v>
      </c>
      <c r="RH864" s="10"/>
      <c r="RI864" s="233"/>
      <c r="RJ864" s="179" t="s">
        <v>121</v>
      </c>
      <c r="RK864" s="360" t="s">
        <v>3337</v>
      </c>
      <c r="RM864" s="180"/>
      <c r="RN864" s="180">
        <f>VLOOKUP(RK864,$A$879:$F$2700,6,FALSE)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VLOOKUP(RT864,$A$879:$F$2700,6,FALSE)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3154</v>
      </c>
      <c r="SE864" s="180"/>
      <c r="SF864" s="180">
        <f>VLOOKUP(SC864,$A$879:$F$2700,6,FALSE)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VLOOKUP(SL864,$A$879:$F$2700,6,FALSE)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3498</v>
      </c>
      <c r="SW864" s="180"/>
      <c r="SX864" s="180">
        <f>VLOOKUP(SU864,$A$879:$F$2700,6,FALSE)</f>
        <v>307</v>
      </c>
      <c r="SY864" s="179" t="s">
        <v>63</v>
      </c>
      <c r="SZ864" s="10">
        <f>SX864*1.4</f>
        <v>429.79999999999995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VLOOKUP(TD864,$A$879:$F$2700,6,FALSE)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3160</v>
      </c>
      <c r="TO864" s="180"/>
      <c r="TP864" s="180">
        <f>VLOOKUP(TM864,$A$879:$F$2700,6,FALSE)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VLOOKUP(TV864,$A$879:$F$2700,6,FALSE)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3507</v>
      </c>
      <c r="UG864" s="180"/>
      <c r="UH864" s="180">
        <f>VLOOKUP(UE864,$A$879:$F$2700,6,FALSE)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VLOOKUP(UN864,$A$879:$F$2700,6,FALSE)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VLOOKUP(UW864,$A$879:$F$2700,6,FALSE)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VLOOKUP(VF864,$A$879:$F$2700,6,FALSE)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VLOOKUP(VO864,$A$879:$F$2700,6,FALSE)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VLOOKUP(VX864,$A$879:$F$2700,6,FALSE)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3338</v>
      </c>
      <c r="WI864" s="180"/>
      <c r="WJ864" s="180">
        <f>VLOOKUP(WG864,$A$879:$F$2700,6,FALSE)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VLOOKUP(WP864,$A$879:$F$2700,6,FALSE)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VLOOKUP(WY864,$A$879:$F$2700,6,FALSE)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70" t="s">
        <v>3338</v>
      </c>
      <c r="XJ864" s="180"/>
      <c r="XK864" s="180">
        <f>VLOOKUP(XH864,$A$879:$F$2700,6,FALSE)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VLOOKUP(XQ864,$A$879:$F$2700,6,FALSE)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VLOOKUP(XZ864,$A$879:$F$2700,6,FALSE)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VLOOKUP(YI864,$A$879:$F$2700,6,FALSE)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VLOOKUP(YR864,$A$879:$F$2700,6,FALSE)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VLOOKUP(ZA864,$A$879:$F$2700,6,FALSE)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3160</v>
      </c>
      <c r="ZL864" s="180"/>
      <c r="ZM864" s="180">
        <f>VLOOKUP(ZJ864,$A$879:$F$2700,6,FALSE)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VLOOKUP(ZS864,$A$879:$F$2700,6,FALSE)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VLOOKUP(AAB864,$A$879:$F$2700,6,FALSE)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VLOOKUP(AAK864,$A$879:$F$2700,6,FALSE)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3498</v>
      </c>
      <c r="AAV864" s="180"/>
      <c r="AAW864" s="180">
        <f>VLOOKUP(AAT864,$A$879:$F$2700,6,FALSE)</f>
        <v>307</v>
      </c>
      <c r="AAX864" s="179" t="s">
        <v>63</v>
      </c>
      <c r="AAY864" s="10">
        <f>AAW864*1.4</f>
        <v>429.79999999999995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VLOOKUP(ABC864,$A$879:$F$2700,6,FALSE)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VLOOKUP(ABL864,$A$879:$F$2700,6,FALSE)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VLOOKUP(ABU864,$A$879:$F$2700,6,FALSE)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VLOOKUP(ACD864,$A$879:$F$2700,6,FALSE)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VLOOKUP(ACM864,$A$879:$F$2700,6,FALSE)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VLOOKUP(ACV864,$A$879:$F$2700,6,FALSE)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VLOOKUP(ADE864,$A$879:$F$2700,6,FALSE)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VLOOKUP(ADN864,$A$879:$F$2700,6,FALSE)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VLOOKUP(ADW864,$A$879:$F$2700,6,FALSE)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VLOOKUP(AEF864,$A$879:$F$2700,6,FALSE)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VLOOKUP(AEO864,$A$879:$F$2700,6,FALSE)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VLOOKUP(AEX864,$A$879:$F$2700,6,FALSE)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VLOOKUP(AFG864,$A$879:$F$2700,6,FALSE)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VLOOKUP(AFP864,$A$879:$F$2700,6,FALSE)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3498</v>
      </c>
      <c r="AGA864" s="180"/>
      <c r="AGB864" s="180">
        <f>VLOOKUP(AFY864,$A$879:$F$2700,6,FALSE)</f>
        <v>307</v>
      </c>
      <c r="AGC864" s="179" t="s">
        <v>63</v>
      </c>
      <c r="AGD864" s="10">
        <f>AGB864*1.4</f>
        <v>429.79999999999995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VLOOKUP(AGH864,$A$879:$F$2700,6,FALSE)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VLOOKUP(AGQ864,$A$879:$F$2700,6,FALSE)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3498</v>
      </c>
      <c r="AHB864" s="180"/>
      <c r="AHC864" s="180">
        <f>VLOOKUP(AGZ864,$A$879:$F$2700,6,FALSE)</f>
        <v>307</v>
      </c>
      <c r="AHD864" s="179" t="s">
        <v>63</v>
      </c>
      <c r="AHE864" s="10">
        <f>AHC864*1.4</f>
        <v>429.79999999999995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VLOOKUP(AHI864,$A$879:$F$2700,6,FALSE)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VLOOKUP(AHR864,$A$879:$F$2700,6,FALSE)</f>
        <v>36</v>
      </c>
      <c r="AHV864" s="179" t="s">
        <v>63</v>
      </c>
      <c r="AHW864" s="10">
        <f>AHU864*1.4</f>
        <v>50.4</v>
      </c>
      <c r="AHX864" s="10"/>
      <c r="AHY864" s="239"/>
      <c r="AHZ864" s="179" t="s">
        <v>121</v>
      </c>
      <c r="AIA864" s="360" t="s">
        <v>3498</v>
      </c>
      <c r="AIC864" s="180"/>
      <c r="AID864" s="180">
        <f>VLOOKUP(AIA864,$A$879:$F$2700,6,FALSE)</f>
        <v>307</v>
      </c>
      <c r="AIE864" s="179" t="s">
        <v>63</v>
      </c>
      <c r="AIF864" s="10">
        <f>AID864*1.4</f>
        <v>429.79999999999995</v>
      </c>
      <c r="AIG864" s="10"/>
      <c r="AIH864" s="239"/>
      <c r="AII864" s="179" t="s">
        <v>121</v>
      </c>
      <c r="AIJ864" s="360" t="s">
        <v>3166</v>
      </c>
      <c r="AIL864" s="180"/>
      <c r="AIM864" s="180">
        <f>VLOOKUP(AIJ864,$A$879:$F$2700,6,FALSE)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3498</v>
      </c>
      <c r="AIU864" s="180"/>
      <c r="AIV864" s="180">
        <f>VLOOKUP(AIS864,$A$879:$F$2700,6,FALSE)</f>
        <v>307</v>
      </c>
      <c r="AIW864" s="179" t="s">
        <v>63</v>
      </c>
      <c r="AIX864" s="10">
        <f>AIV864*1.4</f>
        <v>429.79999999999995</v>
      </c>
      <c r="AIY864" s="10"/>
      <c r="AIZ864" s="239"/>
      <c r="AJA864" s="179" t="s">
        <v>121</v>
      </c>
      <c r="AJB864" s="370" t="s">
        <v>3272</v>
      </c>
      <c r="AJD864" s="180"/>
      <c r="AJE864" s="180">
        <f>VLOOKUP(AJB864,$A$879:$F$2700,6,FALSE)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3338</v>
      </c>
      <c r="AJM864" s="180"/>
      <c r="AJN864" s="180">
        <f>VLOOKUP(AJK864,$A$879:$F$2700,6,FALSE)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VLOOKUP(AJT864,$A$879:$F$2700,6,FALSE)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VLOOKUP(AKC864,$A$879:$F$2700,6,FALSE)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3498</v>
      </c>
      <c r="AKN864" s="180"/>
      <c r="AKO864" s="180">
        <f>VLOOKUP(AKL864,$A$879:$F$2700,6,FALSE)</f>
        <v>307</v>
      </c>
      <c r="AKP864" s="179" t="s">
        <v>63</v>
      </c>
      <c r="AKQ864" s="10">
        <f>AKO864*1.4</f>
        <v>429.79999999999995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VLOOKUP(AKU864,$A$879:$F$2700,6,FALSE)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VLOOKUP(ALD864,$A$879:$F$2700,6,FALSE)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3455</v>
      </c>
      <c r="ALO864" s="180"/>
      <c r="ALP864" s="180">
        <f>VLOOKUP(ALM864,$A$879:$F$2700,6,FALSE)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3508</v>
      </c>
      <c r="ALX864" s="180"/>
      <c r="ALY864" s="180">
        <f>VLOOKUP(ALV864,$A$879:$F$2700,6,FALSE)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VLOOKUP(AME864,$A$879:$F$2700,6,FALSE)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3498</v>
      </c>
      <c r="AMP864" s="180"/>
      <c r="AMQ864" s="180">
        <f>VLOOKUP(AMN864,$A$879:$F$2700,6,FALSE)</f>
        <v>307</v>
      </c>
      <c r="AMR864" s="179" t="s">
        <v>63</v>
      </c>
      <c r="AMS864" s="10">
        <f>AMQ864*1.4</f>
        <v>429.79999999999995</v>
      </c>
      <c r="AMT864" s="10"/>
      <c r="AMU864" s="239"/>
      <c r="AMV864" s="179" t="s">
        <v>121</v>
      </c>
      <c r="AMW864" s="360" t="s">
        <v>3498</v>
      </c>
      <c r="AMY864" s="180"/>
      <c r="AMZ864" s="180">
        <f>VLOOKUP(AMW864,$A$879:$F$2700,6,FALSE)</f>
        <v>307</v>
      </c>
      <c r="ANA864" s="179" t="s">
        <v>63</v>
      </c>
      <c r="ANB864" s="10">
        <f>AMZ864*1.4</f>
        <v>429.79999999999995</v>
      </c>
      <c r="ANC864" s="10"/>
      <c r="AND864" s="239"/>
      <c r="ANE864" s="179" t="s">
        <v>121</v>
      </c>
      <c r="ANF864" s="360" t="s">
        <v>3338</v>
      </c>
      <c r="ANH864" s="180"/>
      <c r="ANI864" s="180">
        <f>VLOOKUP(ANF864,$A$879:$F$2700,6,FALSE)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VLOOKUP(ANO864,$A$879:$F$2700,6,FALSE)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VLOOKUP(ANX864,$A$879:$F$2700,6,FALSE)</f>
        <v>68</v>
      </c>
      <c r="AOB864" s="179" t="s">
        <v>63</v>
      </c>
      <c r="AOC864" s="10">
        <f>AOA864*1.4</f>
        <v>95.199999999999989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VLOOKUP(AOG864,$A$879:$F$2700,6,FALSE)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VLOOKUP(AOP864,$A$879:$F$2700,6,FALSE)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VLOOKUP(AOY864,$A$879:$F$2700,6,FALSE)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VLOOKUP(APH864,$A$879:$F$2700,6,FALSE)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VLOOKUP(APQ864,$A$879:$F$2700,6,FALSE)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3383</v>
      </c>
      <c r="AQB864" s="180"/>
      <c r="AQC864" s="180">
        <f>VLOOKUP(APZ864,$A$879:$F$2700,6,FALSE)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VLOOKUP(AQI864,$A$879:$F$2700,6,FALSE)</f>
        <v>68</v>
      </c>
      <c r="AQM864" s="179" t="s">
        <v>63</v>
      </c>
      <c r="AQN864" s="10">
        <f>AQL864*1.4</f>
        <v>95.199999999999989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VLOOKUP(AQR864,$A$879:$F$2700,6,FALSE)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VLOOKUP(ARA864,$A$879:$F$2700,6,FALSE)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VLOOKUP(ARJ864,$A$879:$F$2700,6,FALSE)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VLOOKUP(ARS864,$A$879:$F$2700,6,FALSE)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3498</v>
      </c>
      <c r="ASD864" s="180"/>
      <c r="ASE864" s="180">
        <f>VLOOKUP(ASB864,$A$879:$F$2700,6,FALSE)</f>
        <v>307</v>
      </c>
      <c r="ASF864" s="179" t="s">
        <v>63</v>
      </c>
      <c r="ASG864" s="10">
        <f>ASE864*1.4</f>
        <v>429.79999999999995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VLOOKUP(ASK864,$A$879:$F$2700,6,FALSE)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3349</v>
      </c>
      <c r="ASV864" s="180"/>
      <c r="ASW864" s="180">
        <f>VLOOKUP(AST864,$A$879:$F$2700,6,FALSE)</f>
        <v>202</v>
      </c>
      <c r="ASX864" s="179" t="s">
        <v>63</v>
      </c>
      <c r="ASY864" s="10">
        <f>ASW864*1.4</f>
        <v>282.79999999999995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VLOOKUP(ATC864,$A$879:$F$2700,6,FALSE)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VLOOKUP(ATL864,$A$879:$F$2700,6,FALSE)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VLOOKUP(ATU864,$A$879:$F$2700,6,FALSE)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VLOOKUP(AUD864,$A$879:$F$2700,6,FALSE)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VLOOKUP(AUM864,$A$879:$F$2700,6,FALSE)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VLOOKUP(AUV864,$A$879:$F$2700,6,FALSE)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VLOOKUP(AVE864,$A$879:$F$2700,6,FALSE)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VLOOKUP(AVN864,$A$879:$F$2700,6,FALSE)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VLOOKUP(AVW864,$A$879:$F$2700,6,FALSE)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VLOOKUP(AWF864,$A$879:$F$2700,6,FALSE)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VLOOKUP(AWO864,$A$879:$F$2700,6,FALSE)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VLOOKUP(AWX864,$A$879:$F$2700,6,FALSE)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VLOOKUP(AXG864,$A$879:$F$2700,6,FALSE)</f>
        <v>3</v>
      </c>
      <c r="AXK864" s="179" t="s">
        <v>63</v>
      </c>
      <c r="AXL864" s="10">
        <f>AXJ864*1.4</f>
        <v>4.1999999999999993</v>
      </c>
      <c r="AXM864" s="10"/>
      <c r="AXN864" s="239"/>
      <c r="AXO864" s="179" t="s">
        <v>121</v>
      </c>
      <c r="AXP864" s="360" t="s">
        <v>3363</v>
      </c>
      <c r="AXR864" s="180"/>
      <c r="AXS864" s="180">
        <f>VLOOKUP(AXP864,$A$879:$F$2700,6,FALSE)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3498</v>
      </c>
      <c r="AYA864" s="180"/>
      <c r="AYB864" s="180">
        <f>VLOOKUP(AXY864,$A$879:$F$2700,6,FALSE)</f>
        <v>307</v>
      </c>
      <c r="AYC864" s="179" t="s">
        <v>63</v>
      </c>
      <c r="AYD864" s="10">
        <f>AYB864*1.4</f>
        <v>429.79999999999995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VLOOKUP(AYH864,$A$879:$F$2700,6,FALSE)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3498</v>
      </c>
      <c r="AYS864" s="180"/>
      <c r="AYT864" s="180">
        <f>VLOOKUP(AYQ864,$A$879:$F$2700,6,FALSE)</f>
        <v>307</v>
      </c>
      <c r="AYU864" s="179" t="s">
        <v>63</v>
      </c>
      <c r="AYV864" s="10">
        <f>AYT864*1.4</f>
        <v>429.79999999999995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VLOOKUP(AYZ864,$A$879:$F$2700,6,FALSE)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VLOOKUP(AZI864,$A$879:$F$2700,6,FALSE)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60" t="s">
        <v>3328</v>
      </c>
      <c r="AZT864" s="180"/>
      <c r="AZU864" s="180">
        <f>VLOOKUP(AZR864,$A$879:$F$2700,6,FALSE)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VLOOKUP(BAA864,$A$879:$F$2700,6,FALSE)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VLOOKUP(BAJ864,$A$879:$F$2700,6,FALSE)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VLOOKUP(BAS864,$A$879:$F$2700,6,FALSE)</f>
        <v>36</v>
      </c>
      <c r="BAW864" s="179" t="s">
        <v>63</v>
      </c>
      <c r="BAX864" s="10">
        <f>BAV864*1.4</f>
        <v>50.4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VLOOKUP(BBB864,$A$879:$F$2700,6,FALSE)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VLOOKUP(BBK864,$A$879:$F$2700,6,FALSE)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VLOOKUP(BBT864,$A$879:$F$2700,6,FALSE)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VLOOKUP(BCC864,$A$879:$F$2700,6,FALSE)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VLOOKUP(BCL864,$A$879:$F$2700,6,FALSE)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VLOOKUP(BCU864,$A$879:$F$2700,6,FALSE)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VLOOKUP(BDD864,$A$879:$F$2700,6,FALSE)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VLOOKUP(BDM864,$A$879:$F$2700,6,FALSE)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60" t="s">
        <v>3170</v>
      </c>
      <c r="BDX864" s="180"/>
      <c r="BDY864" s="180">
        <f>VLOOKUP(BDV864,$A$879:$F$2700,6,FALSE)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3498</v>
      </c>
      <c r="BEG864" s="180"/>
      <c r="BEH864" s="180">
        <f>VLOOKUP(BEE864,$A$879:$F$2700,6,FALSE)</f>
        <v>307</v>
      </c>
      <c r="BEI864" s="179" t="s">
        <v>63</v>
      </c>
      <c r="BEJ864" s="10">
        <f>BEH864*1.4</f>
        <v>429.79999999999995</v>
      </c>
      <c r="BEK864" s="10"/>
      <c r="BEL864" s="239"/>
      <c r="BEM864" s="179" t="s">
        <v>121</v>
      </c>
      <c r="BEN864" s="360" t="s">
        <v>3278</v>
      </c>
      <c r="BEP864" s="180"/>
      <c r="BEQ864" s="180">
        <f>VLOOKUP(BEN864,$A$879:$F$2700,6,FALSE)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VLOOKUP(BEW864,$A$879:$F$2700,6,FALSE)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VLOOKUP(BFF864,$A$879:$F$2700,6,FALSE)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3498</v>
      </c>
      <c r="BFQ864" s="180"/>
      <c r="BFR864" s="180">
        <f>VLOOKUP(BFO864,$A$879:$F$2700,6,FALSE)</f>
        <v>307</v>
      </c>
      <c r="BFS864" s="179" t="s">
        <v>63</v>
      </c>
      <c r="BFT864" s="10">
        <f>BFR864*1.4</f>
        <v>429.79999999999995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VLOOKUP(BFX864,$A$879:$F$2700,6,FALSE)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VLOOKUP(BGG864,$A$879:$F$2700,6,FALSE)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VLOOKUP(BGP864,$A$879:$F$2700,6,FALSE)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VLOOKUP(BGY864,$A$879:$F$2700,6,FALSE)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VLOOKUP(B865,$A$879:$F$2700,6,FALSE)</f>
        <v>68</v>
      </c>
      <c r="F865" s="179" t="s">
        <v>65</v>
      </c>
      <c r="G865" s="10">
        <f>E865*1.3</f>
        <v>88.4</v>
      </c>
      <c r="H865" s="10"/>
      <c r="I865" s="233"/>
      <c r="J865" s="179" t="s">
        <v>122</v>
      </c>
      <c r="K865" s="360" t="s">
        <v>3338</v>
      </c>
      <c r="M865" s="180"/>
      <c r="N865" s="180">
        <f>VLOOKUP(K865,$A$879:$F$2700,6,FALSE)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VLOOKUP(T865,$A$879:$F$2700,6,FALSE)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60" t="s">
        <v>3338</v>
      </c>
      <c r="AE865" s="180"/>
      <c r="AF865" s="180">
        <f>VLOOKUP(AC865,$A$879:$F$2700,6,FALSE)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VLOOKUP(AL865,$A$879:$F$2700,6,FALSE)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VLOOKUP(AU865,$A$879:$F$2700,6,FALSE)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VLOOKUP(BD865,$A$879:$F$2700,6,FALSE)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3114</v>
      </c>
      <c r="BO865" s="180"/>
      <c r="BP865" s="180">
        <f>VLOOKUP(BM865,$A$879:$F$2700,6,FALSE)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VLOOKUP(BV865,$A$879:$F$2700,6,FALSE)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3338</v>
      </c>
      <c r="CG865" s="180"/>
      <c r="CH865" s="180">
        <f>VLOOKUP(CE865,$A$879:$F$2700,6,FALSE)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VLOOKUP(CN865,$A$879:$F$2700,6,FALSE)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VLOOKUP(CW865,$A$879:$F$2700,6,FALSE)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VLOOKUP(DF865,$A$879:$F$2700,6,FALSE)</f>
        <v>81</v>
      </c>
      <c r="DJ865" s="179" t="s">
        <v>65</v>
      </c>
      <c r="DK865" s="10">
        <f>DI865*1.3</f>
        <v>105.3</v>
      </c>
      <c r="DL865" s="10"/>
      <c r="DM865" s="233"/>
      <c r="DN865" s="179" t="s">
        <v>122</v>
      </c>
      <c r="DO865" s="360" t="s">
        <v>3498</v>
      </c>
      <c r="DQ865" s="180"/>
      <c r="DR865" s="180">
        <f>VLOOKUP(DO865,$A$879:$F$2700,6,FALSE)</f>
        <v>307</v>
      </c>
      <c r="DS865" s="179" t="s">
        <v>65</v>
      </c>
      <c r="DT865" s="10">
        <f>DR865*1.3</f>
        <v>399.1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VLOOKUP(DX865,$A$879:$F$2700,6,FALSE)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3498</v>
      </c>
      <c r="EI865" s="180"/>
      <c r="EJ865" s="180">
        <f>VLOOKUP(EG865,$A$879:$F$2700,6,FALSE)</f>
        <v>307</v>
      </c>
      <c r="EK865" s="179" t="s">
        <v>65</v>
      </c>
      <c r="EL865" s="10">
        <f>EJ865*1.3</f>
        <v>399.1</v>
      </c>
      <c r="EM865" s="10"/>
      <c r="EN865" s="233"/>
      <c r="EO865" s="179" t="s">
        <v>122</v>
      </c>
      <c r="EP865" s="360" t="s">
        <v>3498</v>
      </c>
      <c r="ER865" s="180"/>
      <c r="ES865" s="180">
        <f>VLOOKUP(EP865,$A$879:$F$2700,6,FALSE)</f>
        <v>307</v>
      </c>
      <c r="ET865" s="179" t="s">
        <v>65</v>
      </c>
      <c r="EU865" s="10">
        <f>ES865*1.3</f>
        <v>399.1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VLOOKUP(EY865,$A$879:$F$2700,6,FALSE)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VLOOKUP(FH865,$A$879:$F$2700,6,FALSE)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VLOOKUP(FQ865,$A$879:$F$2700,6,FALSE)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VLOOKUP(FZ865,$A$879:$F$2700,6,FALSE)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VLOOKUP(GI865,$A$879:$F$2700,6,FALSE)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3484</v>
      </c>
      <c r="GT865" s="180"/>
      <c r="GU865" s="180">
        <f>VLOOKUP(GR865,$A$879:$F$2700,6,FALSE)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3345</v>
      </c>
      <c r="HC865" s="180"/>
      <c r="HD865" s="180">
        <f>VLOOKUP(HA865,$A$879:$F$2700,6,FALSE)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VLOOKUP(HJ865,$A$879:$F$2700,6,FALSE)</f>
        <v>68</v>
      </c>
      <c r="HN865" s="179" t="s">
        <v>65</v>
      </c>
      <c r="HO865" s="10">
        <f>HM865*1.3</f>
        <v>88.4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VLOOKUP(HS865,$A$879:$F$2700,6,FALSE)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VLOOKUP(IB865,$A$879:$F$2700,6,FALSE)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3498</v>
      </c>
      <c r="IM865" s="180"/>
      <c r="IN865" s="180">
        <f>VLOOKUP(IK865,$A$879:$F$2700,6,FALSE)</f>
        <v>307</v>
      </c>
      <c r="IO865" s="179" t="s">
        <v>65</v>
      </c>
      <c r="IP865" s="10">
        <f>IN865*1.3</f>
        <v>399.1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VLOOKUP(IT865,$A$879:$F$2700,6,FALSE)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3416</v>
      </c>
      <c r="JE865" s="180"/>
      <c r="JF865" s="180">
        <f>VLOOKUP(JC865,$A$879:$F$2700,6,FALSE)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VLOOKUP(JL865,$A$879:$F$2700,6,FALSE)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3498</v>
      </c>
      <c r="JW865" s="180"/>
      <c r="JX865" s="180">
        <f>VLOOKUP(JU865,$A$879:$F$2700,6,FALSE)</f>
        <v>307</v>
      </c>
      <c r="JY865" s="179" t="s">
        <v>65</v>
      </c>
      <c r="JZ865" s="10">
        <f>JX865*1.3</f>
        <v>399.1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VLOOKUP(KD865,$A$879:$F$2700,6,FALSE)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2658</v>
      </c>
      <c r="KO865" s="180"/>
      <c r="KP865" s="180">
        <f>VLOOKUP(KM865,$A$879:$F$2700,6,FALSE)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VLOOKUP(KV865,$A$879:$F$2700,6,FALSE)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VLOOKUP(LE865,$A$879:$F$2700,6,FALSE)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3338</v>
      </c>
      <c r="LP865" s="180"/>
      <c r="LQ865" s="180">
        <f>VLOOKUP(LN865,$A$879:$F$2700,6,FALSE)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VLOOKUP(LW865,$A$879:$F$2700,6,FALSE)</f>
        <v>3</v>
      </c>
      <c r="MA865" s="179" t="s">
        <v>65</v>
      </c>
      <c r="MB865" s="10">
        <f>LZ865*1.3</f>
        <v>3.9000000000000004</v>
      </c>
      <c r="MC865" s="10"/>
      <c r="MD865" s="233"/>
      <c r="ME865" s="179" t="s">
        <v>122</v>
      </c>
      <c r="MF865" s="360" t="s">
        <v>3498</v>
      </c>
      <c r="MH865" s="180"/>
      <c r="MI865" s="180">
        <f>VLOOKUP(MF865,$A$879:$F$2700,6,FALSE)</f>
        <v>307</v>
      </c>
      <c r="MJ865" s="179" t="s">
        <v>65</v>
      </c>
      <c r="MK865" s="10">
        <f>MI865*1.3</f>
        <v>399.1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VLOOKUP(MO865,$A$879:$F$2700,6,FALSE)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3338</v>
      </c>
      <c r="MZ865" s="180"/>
      <c r="NA865" s="180">
        <f>VLOOKUP(MX865,$A$879:$F$2700,6,FALSE)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VLOOKUP(NG865,$A$879:$F$2700,6,FALSE)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VLOOKUP(NP865,$A$879:$F$2700,6,FALSE)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3338</v>
      </c>
      <c r="OA865" s="180"/>
      <c r="OB865" s="180">
        <f>VLOOKUP(NY865,$A$879:$F$2700,6,FALSE)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VLOOKUP(OH865,$A$879:$F$2700,6,FALSE)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VLOOKUP(OQ865,$A$879:$F$2700,6,FALSE)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VLOOKUP(OZ865,$A$879:$F$2700,6,FALSE)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3338</v>
      </c>
      <c r="PK865" s="180"/>
      <c r="PL865" s="180">
        <f>VLOOKUP(PI865,$A$879:$F$2700,6,FALSE)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VLOOKUP(PR865,$A$879:$F$2700,6,FALSE)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VLOOKUP(QA865,$A$879:$F$2700,6,FALSE)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VLOOKUP(QJ865,$A$879:$F$2700,6,FALSE)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VLOOKUP(QS865,$A$879:$F$2700,6,FALSE)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3338</v>
      </c>
      <c r="RD865" s="180"/>
      <c r="RE865" s="180">
        <f>VLOOKUP(RB865,$A$879:$F$2700,6,FALSE)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3241</v>
      </c>
      <c r="RM865" s="180"/>
      <c r="RN865" s="180">
        <f>VLOOKUP(RK865,$A$879:$F$2700,6,FALSE)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VLOOKUP(RT865,$A$879:$F$2700,6,FALSE)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VLOOKUP(SC865,$A$879:$F$2700,6,FALSE)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VLOOKUP(SL865,$A$879:$F$2700,6,FALSE)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VLOOKUP(SU865,$A$879:$F$2700,6,FALSE)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VLOOKUP(TD865,$A$879:$F$2700,6,FALSE)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VLOOKUP(TM865,$A$879:$F$2700,6,FALSE)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VLOOKUP(TV865,$A$879:$F$2700,6,FALSE)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VLOOKUP(UE865,$A$879:$F$2700,6,FALSE)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VLOOKUP(UN865,$A$879:$F$2700,6,FALSE)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3191</v>
      </c>
      <c r="UY865" s="180"/>
      <c r="UZ865" s="180">
        <f>VLOOKUP(UW865,$A$879:$F$2700,6,FALSE)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VLOOKUP(VF865,$A$879:$F$2700,6,FALSE)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3118</v>
      </c>
      <c r="VQ865" s="180"/>
      <c r="VR865" s="180">
        <f>VLOOKUP(VO865,$A$879:$F$2700,6,FALSE)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VLOOKUP(VX865,$A$879:$F$2700,6,FALSE)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VLOOKUP(WG865,$A$879:$F$2700,6,FALSE)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VLOOKUP(WP865,$A$879:$F$2700,6,FALSE)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VLOOKUP(WY865,$A$879:$F$2700,6,FALSE)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3498</v>
      </c>
      <c r="XJ865" s="180"/>
      <c r="XK865" s="180">
        <f>VLOOKUP(XH865,$A$879:$F$2700,6,FALSE)</f>
        <v>307</v>
      </c>
      <c r="XL865" s="179" t="s">
        <v>65</v>
      </c>
      <c r="XM865" s="10">
        <f>XK865*1.3</f>
        <v>399.1</v>
      </c>
      <c r="XO865" s="239"/>
      <c r="XP865" s="179" t="s">
        <v>122</v>
      </c>
      <c r="XQ865" s="360" t="s">
        <v>3110</v>
      </c>
      <c r="XS865" s="180"/>
      <c r="XT865" s="180">
        <f>VLOOKUP(XQ865,$A$879:$F$2700,6,FALSE)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3498</v>
      </c>
      <c r="YB865" s="180"/>
      <c r="YC865" s="180">
        <f>VLOOKUP(XZ865,$A$879:$F$2700,6,FALSE)</f>
        <v>307</v>
      </c>
      <c r="YD865" s="179" t="s">
        <v>65</v>
      </c>
      <c r="YE865" s="10">
        <f>YC865*1.3</f>
        <v>399.1</v>
      </c>
      <c r="YG865" s="239"/>
      <c r="YH865" s="179" t="s">
        <v>122</v>
      </c>
      <c r="YI865" s="360" t="s">
        <v>3338</v>
      </c>
      <c r="YK865" s="180"/>
      <c r="YL865" s="180">
        <f>VLOOKUP(YI865,$A$879:$F$2700,6,FALSE)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VLOOKUP(YR865,$A$879:$F$2700,6,FALSE)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3114</v>
      </c>
      <c r="ZC865" s="180"/>
      <c r="ZD865" s="180">
        <f>VLOOKUP(ZA865,$A$879:$F$2700,6,FALSE)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3351</v>
      </c>
      <c r="ZL865" s="180"/>
      <c r="ZM865" s="180">
        <f>VLOOKUP(ZJ865,$A$879:$F$2700,6,FALSE)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VLOOKUP(ZS865,$A$879:$F$2700,6,FALSE)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VLOOKUP(AAB865,$A$879:$F$2700,6,FALSE)</f>
        <v>81</v>
      </c>
      <c r="AAF865" s="179" t="s">
        <v>65</v>
      </c>
      <c r="AAG865" s="10">
        <f>AAE865*1.3</f>
        <v>105.3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VLOOKUP(AAK865,$A$879:$F$2700,6,FALSE)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3389</v>
      </c>
      <c r="AAV865" s="180"/>
      <c r="AAW865" s="180">
        <f>VLOOKUP(AAT865,$A$879:$F$2700,6,FALSE)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VLOOKUP(ABC865,$A$879:$F$2700,6,FALSE)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VLOOKUP(ABL865,$A$879:$F$2700,6,FALSE)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VLOOKUP(ABU865,$A$879:$F$2700,6,FALSE)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VLOOKUP(ACD865,$A$879:$F$2700,6,FALSE)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VLOOKUP(ACM865,$A$879:$F$2700,6,FALSE)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VLOOKUP(ACV865,$A$879:$F$2700,6,FALSE)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VLOOKUP(ADE865,$A$879:$F$2700,6,FALSE)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VLOOKUP(ADN865,$A$879:$F$2700,6,FALSE)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VLOOKUP(ADW865,$A$879:$F$2700,6,FALSE)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VLOOKUP(AEF865,$A$879:$F$2700,6,FALSE)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VLOOKUP(AEO865,$A$879:$F$2700,6,FALSE)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VLOOKUP(AEX865,$A$879:$F$2700,6,FALSE)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VLOOKUP(AFG865,$A$879:$F$2700,6,FALSE)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VLOOKUP(AFP865,$A$879:$F$2700,6,FALSE)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VLOOKUP(AFY865,$A$879:$F$2700,6,FALSE)</f>
        <v>81</v>
      </c>
      <c r="AGC865" s="179" t="s">
        <v>65</v>
      </c>
      <c r="AGD865" s="10">
        <f>AGB865*1.3</f>
        <v>105.3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VLOOKUP(AGH865,$A$879:$F$2700,6,FALSE)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VLOOKUP(AGQ865,$A$879:$F$2700,6,FALSE)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VLOOKUP(AGZ865,$A$879:$F$2700,6,FALSE)</f>
        <v>68</v>
      </c>
      <c r="AHD865" s="179" t="s">
        <v>65</v>
      </c>
      <c r="AHE865" s="10">
        <f>AHC865*1.3</f>
        <v>88.4</v>
      </c>
      <c r="AHF865" s="10"/>
      <c r="AHG865" s="239"/>
      <c r="AHH865" s="179" t="s">
        <v>122</v>
      </c>
      <c r="AHI865" s="439" t="s">
        <v>3455</v>
      </c>
      <c r="AHK865" s="180"/>
      <c r="AHL865" s="180">
        <f>VLOOKUP(AHI865,$A$879:$F$2700,6,FALSE)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VLOOKUP(AHR865,$A$879:$F$2700,6,FALSE)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VLOOKUP(AIA865,$A$879:$F$2700,6,FALSE)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3167</v>
      </c>
      <c r="AIL865" s="180"/>
      <c r="AIM865" s="180">
        <f>VLOOKUP(AIJ865,$A$879:$F$2700,6,FALSE)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VLOOKUP(AIS865,$A$879:$F$2700,6,FALSE)</f>
        <v>81</v>
      </c>
      <c r="AIW865" s="179" t="s">
        <v>65</v>
      </c>
      <c r="AIX865" s="10">
        <f>AIV865*1.3</f>
        <v>105.3</v>
      </c>
      <c r="AIY865" s="10"/>
      <c r="AIZ865" s="239"/>
      <c r="AJA865" s="179" t="s">
        <v>122</v>
      </c>
      <c r="AJB865" s="370" t="s">
        <v>3338</v>
      </c>
      <c r="AJD865" s="180"/>
      <c r="AJE865" s="180">
        <f>VLOOKUP(AJB865,$A$879:$F$2700,6,FALSE)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3498</v>
      </c>
      <c r="AJM865" s="180"/>
      <c r="AJN865" s="180">
        <f>VLOOKUP(AJK865,$A$879:$F$2700,6,FALSE)</f>
        <v>307</v>
      </c>
      <c r="AJO865" s="179" t="s">
        <v>65</v>
      </c>
      <c r="AJP865" s="10">
        <f>AJN865*1.3</f>
        <v>399.1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VLOOKUP(AJT865,$A$879:$F$2700,6,FALSE)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60" t="s">
        <v>3389</v>
      </c>
      <c r="AKE865" s="180"/>
      <c r="AKF865" s="180">
        <f>VLOOKUP(AKC865,$A$879:$F$2700,6,FALSE)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3338</v>
      </c>
      <c r="AKN865" s="180"/>
      <c r="AKO865" s="180">
        <f>VLOOKUP(AKL865,$A$879:$F$2700,6,FALSE)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2658</v>
      </c>
      <c r="AKW865" s="180"/>
      <c r="AKX865" s="180">
        <f>VLOOKUP(AKU865,$A$879:$F$2700,6,FALSE)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VLOOKUP(ALD865,$A$879:$F$2700,6,FALSE)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VLOOKUP(ALM865,$A$879:$F$2700,6,FALSE)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60" t="s">
        <v>2658</v>
      </c>
      <c r="ALX865" s="180"/>
      <c r="ALY865" s="180">
        <f>VLOOKUP(ALV865,$A$879:$F$2700,6,FALSE)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VLOOKUP(AME865,$A$879:$F$2700,6,FALSE)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VLOOKUP(AMN865,$A$879:$F$2700,6,FALSE)</f>
        <v>68</v>
      </c>
      <c r="AMR865" s="179" t="s">
        <v>65</v>
      </c>
      <c r="AMS865" s="10">
        <f>AMQ865*1.3</f>
        <v>88.4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VLOOKUP(AMW865,$A$879:$F$2700,6,FALSE)</f>
        <v>81</v>
      </c>
      <c r="ANA865" s="179" t="s">
        <v>65</v>
      </c>
      <c r="ANB865" s="10">
        <f>AMZ865*1.3</f>
        <v>105.3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VLOOKUP(ANF865,$A$879:$F$2700,6,FALSE)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VLOOKUP(ANO865,$A$879:$F$2700,6,FALSE)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VLOOKUP(ANX865,$A$879:$F$2700,6,FALSE)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VLOOKUP(AOG865,$A$879:$F$2700,6,FALSE)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3338</v>
      </c>
      <c r="AOR865" s="180"/>
      <c r="AOS865" s="180">
        <f>VLOOKUP(AOP865,$A$879:$F$2700,6,FALSE)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VLOOKUP(AOY865,$A$879:$F$2700,6,FALSE)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VLOOKUP(APH865,$A$879:$F$2700,6,FALSE)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VLOOKUP(APQ865,$A$879:$F$2700,6,FALSE)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3380</v>
      </c>
      <c r="AQB865" s="180"/>
      <c r="AQC865" s="180">
        <f>VLOOKUP(APZ865,$A$879:$F$2700,6,FALSE)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VLOOKUP(AQI865,$A$879:$F$2700,6,FALSE)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VLOOKUP(AQR865,$A$879:$F$2700,6,FALSE)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VLOOKUP(ARA865,$A$879:$F$2700,6,FALSE)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VLOOKUP(ARJ865,$A$879:$F$2700,6,FALSE)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VLOOKUP(ARS865,$A$879:$F$2700,6,FALSE)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3537</v>
      </c>
      <c r="ASD865" s="180"/>
      <c r="ASE865" s="180">
        <f>VLOOKUP(ASB865,$A$879:$F$2700,6,FALSE)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VLOOKUP(ASK865,$A$879:$F$2700,6,FALSE)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VLOOKUP(AST865,$A$879:$F$2700,6,FALSE)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VLOOKUP(ATC865,$A$879:$F$2700,6,FALSE)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VLOOKUP(ATL865,$A$879:$F$2700,6,FALSE)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VLOOKUP(ATU865,$A$879:$F$2700,6,FALSE)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VLOOKUP(AUD865,$A$879:$F$2700,6,FALSE)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VLOOKUP(AUM865,$A$879:$F$2700,6,FALSE)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VLOOKUP(AUV865,$A$879:$F$2700,6,FALSE)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VLOOKUP(AVE865,$A$879:$F$2700,6,FALSE)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VLOOKUP(AVN865,$A$879:$F$2700,6,FALSE)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VLOOKUP(AVW865,$A$879:$F$2700,6,FALSE)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VLOOKUP(AWF865,$A$879:$F$2700,6,FALSE)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VLOOKUP(AWO865,$A$879:$F$2700,6,FALSE)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VLOOKUP(AWX865,$A$879:$F$2700,6,FALSE)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VLOOKUP(AXG865,$A$879:$F$2700,6,FALSE)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VLOOKUP(AXP865,$A$879:$F$2700,6,FALSE)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VLOOKUP(AXY865,$A$879:$F$2700,6,FALSE)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VLOOKUP(AYH865,$A$879:$F$2700,6,FALSE)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VLOOKUP(AYQ865,$A$879:$F$2700,6,FALSE)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VLOOKUP(AYZ865,$A$879:$F$2700,6,FALSE)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VLOOKUP(AZI865,$A$879:$F$2700,6,FALSE)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3313</v>
      </c>
      <c r="AZT865" s="180"/>
      <c r="AZU865" s="180">
        <f>VLOOKUP(AZR865,$A$879:$F$2700,6,FALSE)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VLOOKUP(BAA865,$A$879:$F$2700,6,FALSE)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3455</v>
      </c>
      <c r="BAL865" s="180"/>
      <c r="BAM865" s="180">
        <f>VLOOKUP(BAJ865,$A$879:$F$2700,6,FALSE)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VLOOKUP(BAS865,$A$879:$F$2700,6,FALSE)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VLOOKUP(BBB865,$A$879:$F$2700,6,FALSE)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VLOOKUP(BBK865,$A$879:$F$2700,6,FALSE)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3338</v>
      </c>
      <c r="BBV865" s="180"/>
      <c r="BBW865" s="180">
        <f>VLOOKUP(BBT865,$A$879:$F$2700,6,FALSE)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3498</v>
      </c>
      <c r="BCE865" s="180"/>
      <c r="BCF865" s="180">
        <f>VLOOKUP(BCC865,$A$879:$F$2700,6,FALSE)</f>
        <v>307</v>
      </c>
      <c r="BCG865" s="179" t="s">
        <v>65</v>
      </c>
      <c r="BCH865" s="10">
        <f>BCF865*1.3</f>
        <v>399.1</v>
      </c>
      <c r="BCI865" s="10"/>
      <c r="BCJ865" s="239"/>
      <c r="BCK865" s="179" t="s">
        <v>122</v>
      </c>
      <c r="BCL865" s="360" t="s">
        <v>3498</v>
      </c>
      <c r="BCN865" s="180"/>
      <c r="BCO865" s="180">
        <f>VLOOKUP(BCL865,$A$879:$F$2700,6,FALSE)</f>
        <v>307</v>
      </c>
      <c r="BCP865" s="179" t="s">
        <v>65</v>
      </c>
      <c r="BCQ865" s="10">
        <f>BCO865*1.3</f>
        <v>399.1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VLOOKUP(BCU865,$A$879:$F$2700,6,FALSE)</f>
        <v>68</v>
      </c>
      <c r="BCY865" s="179" t="s">
        <v>65</v>
      </c>
      <c r="BCZ865" s="10">
        <f>BCX865*1.3</f>
        <v>88.4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VLOOKUP(BDD865,$A$879:$F$2700,6,FALSE)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VLOOKUP(BDM865,$A$879:$F$2700,6,FALSE)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VLOOKUP(BDV865,$A$879:$F$2700,6,FALSE)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3179</v>
      </c>
      <c r="BEG865" s="180"/>
      <c r="BEH865" s="180">
        <f>VLOOKUP(BEE865,$A$879:$F$2700,6,FALSE)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60" t="s">
        <v>3343</v>
      </c>
      <c r="BEP865" s="180"/>
      <c r="BEQ865" s="180">
        <f>VLOOKUP(BEN865,$A$879:$F$2700,6,FALSE)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VLOOKUP(BEW865,$A$879:$F$2700,6,FALSE)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VLOOKUP(BFF865,$A$879:$F$2700,6,FALSE)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VLOOKUP(BFO865,$A$879:$F$2700,6,FALSE)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VLOOKUP(BFX865,$A$879:$F$2700,6,FALSE)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VLOOKUP(BGG865,$A$879:$F$2700,6,FALSE)</f>
        <v>81</v>
      </c>
      <c r="BGK865" s="179" t="s">
        <v>65</v>
      </c>
      <c r="BGL865" s="10">
        <f>BGJ865*1.3</f>
        <v>105.3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VLOOKUP(BGP865,$A$879:$F$2700,6,FALSE)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VLOOKUP(BGY865,$A$879:$F$2700,6,FALSE)</f>
        <v>147</v>
      </c>
      <c r="BHC865" s="179" t="s">
        <v>65</v>
      </c>
      <c r="BHD865" s="10">
        <f>BHB865*1.3</f>
        <v>191.1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VLOOKUP(B866,$A$879:$F$2700,6,FALSE)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VLOOKUP(K866,$A$879:$F$2700,6,FALSE)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VLOOKUP(T866,$A$879:$F$2700,6,FALSE)</f>
        <v>68</v>
      </c>
      <c r="X866" s="179" t="s">
        <v>67</v>
      </c>
      <c r="Y866" s="10">
        <f>W866*1.2</f>
        <v>81.599999999999994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VLOOKUP(AC866,$A$879:$F$2700,6,FALSE)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3338</v>
      </c>
      <c r="AN866" s="180"/>
      <c r="AO866" s="180">
        <f>VLOOKUP(AL866,$A$879:$F$2700,6,FALSE)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VLOOKUP(AU866,$A$879:$F$2700,6,FALSE)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3416</v>
      </c>
      <c r="BF866" s="180"/>
      <c r="BG866" s="180">
        <f>VLOOKUP(BD866,$A$879:$F$2700,6,FALSE)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VLOOKUP(BM866,$A$879:$F$2700,6,FALSE)</f>
        <v>68</v>
      </c>
      <c r="BQ866" s="179" t="s">
        <v>67</v>
      </c>
      <c r="BR866" s="10">
        <f>BP866*1.2</f>
        <v>81.599999999999994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VLOOKUP(BV866,$A$879:$F$2700,6,FALSE)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VLOOKUP(CE866,$A$879:$F$2700,6,FALSE)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VLOOKUP(CN866,$A$879:$F$2700,6,FALSE)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VLOOKUP(CW866,$A$879:$F$2700,6,FALSE)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VLOOKUP(DF866,$A$879:$F$2700,6,FALSE)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VLOOKUP(DO866,$A$879:$F$2700,6,FALSE)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VLOOKUP(DX866,$A$879:$F$2700,6,FALSE)</f>
        <v>68</v>
      </c>
      <c r="EB866" s="179" t="s">
        <v>67</v>
      </c>
      <c r="EC866" s="10">
        <f>EA866*1.2</f>
        <v>81.599999999999994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VLOOKUP(EG866,$A$879:$F$2700,6,FALSE)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VLOOKUP(EP866,$A$879:$F$2700,6,FALSE)</f>
        <v>81</v>
      </c>
      <c r="ET866" s="179" t="s">
        <v>67</v>
      </c>
      <c r="EU866" s="10">
        <f>ES866*1.2</f>
        <v>97.2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VLOOKUP(EY866,$A$879:$F$2700,6,FALSE)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VLOOKUP(FH866,$A$879:$F$2700,6,FALSE)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VLOOKUP(FQ866,$A$879:$F$2700,6,FALSE)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VLOOKUP(FZ866,$A$879:$F$2700,6,FALSE)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3498</v>
      </c>
      <c r="GK866" s="180"/>
      <c r="GL866" s="180">
        <f>VLOOKUP(GI866,$A$879:$F$2700,6,FALSE)</f>
        <v>307</v>
      </c>
      <c r="GM866" s="179" t="s">
        <v>67</v>
      </c>
      <c r="GN866" s="10">
        <f>GL866*1.2</f>
        <v>368.4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VLOOKUP(GR866,$A$879:$F$2700,6,FALSE)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VLOOKUP(HA866,$A$879:$F$2700,6,FALSE)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VLOOKUP(HJ866,$A$879:$F$2700,6,FALSE)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VLOOKUP(HS866,$A$879:$F$2700,6,FALSE)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3338</v>
      </c>
      <c r="ID866" s="180"/>
      <c r="IE866" s="180">
        <f>VLOOKUP(IB866,$A$879:$F$2700,6,FALSE)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VLOOKUP(IK866,$A$879:$F$2700,6,FALSE)</f>
        <v>68</v>
      </c>
      <c r="IO866" s="179" t="s">
        <v>67</v>
      </c>
      <c r="IP866" s="10">
        <f>IN866*1.2</f>
        <v>81.599999999999994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VLOOKUP(IT866,$A$879:$F$2700,6,FALSE)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VLOOKUP(JC866,$A$879:$F$2700,6,FALSE)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60" t="s">
        <v>3179</v>
      </c>
      <c r="JN866" s="180"/>
      <c r="JO866" s="180">
        <f>VLOOKUP(JL866,$A$879:$F$2700,6,FALSE)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VLOOKUP(JU866,$A$879:$F$2700,6,FALSE)</f>
        <v>68</v>
      </c>
      <c r="JY866" s="179" t="s">
        <v>67</v>
      </c>
      <c r="JZ866" s="10">
        <f>JX866*1.2</f>
        <v>81.599999999999994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VLOOKUP(KD866,$A$879:$F$2700,6,FALSE)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3338</v>
      </c>
      <c r="KO866" s="180"/>
      <c r="KP866" s="180">
        <f>VLOOKUP(KM866,$A$879:$F$2700,6,FALSE)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VLOOKUP(KV866,$A$879:$F$2700,6,FALSE)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VLOOKUP(LE866,$A$879:$F$2700,6,FALSE)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VLOOKUP(LN866,$A$879:$F$2700,6,FALSE)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VLOOKUP(LW866,$A$879:$F$2700,6,FALSE)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3416</v>
      </c>
      <c r="MH866" s="180"/>
      <c r="MI866" s="180">
        <f>VLOOKUP(MF866,$A$879:$F$2700,6,FALSE)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VLOOKUP(MO866,$A$879:$F$2700,6,FALSE)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VLOOKUP(MX866,$A$879:$F$2700,6,FALSE)</f>
        <v>68</v>
      </c>
      <c r="NB866" s="179" t="s">
        <v>67</v>
      </c>
      <c r="NC866" s="10">
        <f>NA866*1.2</f>
        <v>81.599999999999994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VLOOKUP(NG866,$A$879:$F$2700,6,FALSE)</f>
        <v>68</v>
      </c>
      <c r="NK866" s="179" t="s">
        <v>67</v>
      </c>
      <c r="NL866" s="10">
        <f>NJ866*1.2</f>
        <v>81.599999999999994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VLOOKUP(NP866,$A$879:$F$2700,6,FALSE)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2658</v>
      </c>
      <c r="OA866" s="180"/>
      <c r="OB866" s="180">
        <f>VLOOKUP(NY866,$A$879:$F$2700,6,FALSE)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3274</v>
      </c>
      <c r="OJ866" s="180"/>
      <c r="OK866" s="180">
        <f>VLOOKUP(OH866,$A$879:$F$2700,6,FALSE)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VLOOKUP(OQ866,$A$879:$F$2700,6,FALSE)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3416</v>
      </c>
      <c r="PB866" s="180"/>
      <c r="PC866" s="180">
        <f>VLOOKUP(OZ866,$A$879:$F$2700,6,FALSE)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VLOOKUP(PI866,$A$879:$F$2700,6,FALSE)</f>
        <v>68</v>
      </c>
      <c r="PM866" s="179" t="s">
        <v>67</v>
      </c>
      <c r="PN866" s="10">
        <f>PL866*1.2</f>
        <v>81.599999999999994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VLOOKUP(PR866,$A$879:$F$2700,6,FALSE)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3498</v>
      </c>
      <c r="QC866" s="180"/>
      <c r="QD866" s="180">
        <f>VLOOKUP(QA866,$A$879:$F$2700,6,FALSE)</f>
        <v>307</v>
      </c>
      <c r="QE866" s="179" t="s">
        <v>67</v>
      </c>
      <c r="QF866" s="10">
        <f>QD866*1.2</f>
        <v>368.4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VLOOKUP(QJ866,$A$879:$F$2700,6,FALSE)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2654</v>
      </c>
      <c r="QU866" s="180"/>
      <c r="QV866" s="180">
        <f>VLOOKUP(QS866,$A$879:$F$2700,6,FALSE)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VLOOKUP(RB866,$A$879:$F$2700,6,FALSE)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60" t="s">
        <v>3320</v>
      </c>
      <c r="RM866" s="180"/>
      <c r="RN866" s="180">
        <f>VLOOKUP(RK866,$A$879:$F$2700,6,FALSE)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VLOOKUP(RT866,$A$879:$F$2700,6,FALSE)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VLOOKUP(SC866,$A$879:$F$2700,6,FALSE)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3349</v>
      </c>
      <c r="SN866" s="180"/>
      <c r="SO866" s="180">
        <f>VLOOKUP(SL866,$A$879:$F$2700,6,FALSE)</f>
        <v>202</v>
      </c>
      <c r="SP866" s="179" t="s">
        <v>67</v>
      </c>
      <c r="SQ866" s="10">
        <f>SO866*1.2</f>
        <v>242.39999999999998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VLOOKUP(SU866,$A$879:$F$2700,6,FALSE)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VLOOKUP(TD866,$A$879:$F$2700,6,FALSE)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3304</v>
      </c>
      <c r="TO866" s="180"/>
      <c r="TP866" s="180">
        <f>VLOOKUP(TM866,$A$879:$F$2700,6,FALSE)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VLOOKUP(TV866,$A$879:$F$2700,6,FALSE)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3473</v>
      </c>
      <c r="UG866" s="180"/>
      <c r="UH866" s="180">
        <f>VLOOKUP(UE866,$A$879:$F$2700,6,FALSE)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VLOOKUP(UN866,$A$879:$F$2700,6,FALSE)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3389</v>
      </c>
      <c r="UY866" s="180"/>
      <c r="UZ866" s="180">
        <f>VLOOKUP(UW866,$A$879:$F$2700,6,FALSE)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VLOOKUP(VF866,$A$879:$F$2700,6,FALSE)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3389</v>
      </c>
      <c r="VQ866" s="180"/>
      <c r="VR866" s="180">
        <f>VLOOKUP(VO866,$A$879:$F$2700,6,FALSE)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VLOOKUP(VX866,$A$879:$F$2700,6,FALSE)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3498</v>
      </c>
      <c r="WI866" s="180"/>
      <c r="WJ866" s="180">
        <f>VLOOKUP(WG866,$A$879:$F$2700,6,FALSE)</f>
        <v>307</v>
      </c>
      <c r="WK866" s="179" t="s">
        <v>67</v>
      </c>
      <c r="WL866" s="10">
        <f>WJ866*1.2</f>
        <v>368.4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VLOOKUP(WP866,$A$879:$F$2700,6,FALSE)</f>
        <v>68</v>
      </c>
      <c r="WT866" s="179" t="s">
        <v>67</v>
      </c>
      <c r="WU866" s="10">
        <f>WS866*1.2</f>
        <v>81.599999999999994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VLOOKUP(WY866,$A$879:$F$2700,6,FALSE)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VLOOKUP(XH866,$A$879:$F$2700,6,FALSE)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60" t="s">
        <v>2565</v>
      </c>
      <c r="XS866" s="180"/>
      <c r="XT866" s="180">
        <f>VLOOKUP(XQ866,$A$879:$F$2700,6,FALSE)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60" t="s">
        <v>3347</v>
      </c>
      <c r="YB866" s="180"/>
      <c r="YC866" s="180">
        <f>VLOOKUP(XZ866,$A$879:$F$2700,6,FALSE)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VLOOKUP(YI866,$A$879:$F$2700,6,FALSE)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VLOOKUP(YR866,$A$879:$F$2700,6,FALSE)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VLOOKUP(ZA866,$A$879:$F$2700,6,FALSE)</f>
        <v>81</v>
      </c>
      <c r="ZE866" s="179" t="s">
        <v>67</v>
      </c>
      <c r="ZF866" s="10">
        <f>ZD866*1.2</f>
        <v>97.2</v>
      </c>
      <c r="ZH866" s="239"/>
      <c r="ZI866" s="179" t="s">
        <v>123</v>
      </c>
      <c r="ZJ866" s="360" t="s">
        <v>727</v>
      </c>
      <c r="ZL866" s="180"/>
      <c r="ZM866" s="180">
        <f>VLOOKUP(ZJ866,$A$879:$F$2700,6,FALSE)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VLOOKUP(ZS866,$A$879:$F$2700,6,FALSE)</f>
        <v>16</v>
      </c>
      <c r="ZW866" s="179" t="s">
        <v>67</v>
      </c>
      <c r="ZX866" s="10">
        <f>ZV866*1.2</f>
        <v>19.2</v>
      </c>
      <c r="ZY866" s="10"/>
      <c r="ZZ866" s="239"/>
      <c r="AAA866" s="179" t="s">
        <v>123</v>
      </c>
      <c r="AAB866" s="360" t="s">
        <v>3516</v>
      </c>
      <c r="AAD866" s="180"/>
      <c r="AAE866" s="180">
        <f>VLOOKUP(AAB866,$A$879:$F$2700,6,FALSE)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VLOOKUP(AAK866,$A$879:$F$2700,6,FALSE)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2658</v>
      </c>
      <c r="AAV866" s="180"/>
      <c r="AAW866" s="180">
        <f>VLOOKUP(AAT866,$A$879:$F$2700,6,FALSE)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3498</v>
      </c>
      <c r="ABE866" s="180"/>
      <c r="ABF866" s="180">
        <f>VLOOKUP(ABC866,$A$879:$F$2700,6,FALSE)</f>
        <v>307</v>
      </c>
      <c r="ABG866" s="179" t="s">
        <v>67</v>
      </c>
      <c r="ABH866" s="10">
        <f>ABF866*1.2</f>
        <v>368.4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VLOOKUP(ABL866,$A$879:$F$2700,6,FALSE)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VLOOKUP(ABU866,$A$879:$F$2700,6,FALSE)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VLOOKUP(ACD866,$A$879:$F$2700,6,FALSE)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VLOOKUP(ACM866,$A$879:$F$2700,6,FALSE)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VLOOKUP(ACV866,$A$879:$F$2700,6,FALSE)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3369</v>
      </c>
      <c r="ADG866" s="180"/>
      <c r="ADH866" s="180">
        <f>VLOOKUP(ADE866,$A$879:$F$2700,6,FALSE)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VLOOKUP(ADN866,$A$879:$F$2700,6,FALSE)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3455</v>
      </c>
      <c r="ADY866" s="180"/>
      <c r="ADZ866" s="180">
        <f>VLOOKUP(ADW866,$A$879:$F$2700,6,FALSE)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VLOOKUP(AEF866,$A$879:$F$2700,6,FALSE)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VLOOKUP(AEO866,$A$879:$F$2700,6,FALSE)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VLOOKUP(AEX866,$A$879:$F$2700,6,FALSE)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VLOOKUP(AFG866,$A$879:$F$2700,6,FALSE)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VLOOKUP(AFP866,$A$879:$F$2700,6,FALSE)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VLOOKUP(AFY866,$A$879:$F$2700,6,FALSE)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2658</v>
      </c>
      <c r="AGJ866" s="180"/>
      <c r="AGK866" s="180">
        <f>VLOOKUP(AGH866,$A$879:$F$2700,6,FALSE)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VLOOKUP(AGQ866,$A$879:$F$2700,6,FALSE)</f>
        <v>266</v>
      </c>
      <c r="AGU866" s="179" t="s">
        <v>67</v>
      </c>
      <c r="AGV866" s="10">
        <f>AGT866*1.2</f>
        <v>319.2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VLOOKUP(AGZ866,$A$879:$F$2700,6,FALSE)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9" t="s">
        <v>3498</v>
      </c>
      <c r="AHK866" s="180"/>
      <c r="AHL866" s="180">
        <f>VLOOKUP(AHI866,$A$879:$F$2700,6,FALSE)</f>
        <v>307</v>
      </c>
      <c r="AHM866" s="179" t="s">
        <v>67</v>
      </c>
      <c r="AHN866" s="10">
        <f>AHL866*1.2</f>
        <v>368.4</v>
      </c>
      <c r="AHO866" s="10"/>
      <c r="AHP866" s="239"/>
      <c r="AHQ866" s="179" t="s">
        <v>123</v>
      </c>
      <c r="AHR866" s="360" t="s">
        <v>3498</v>
      </c>
      <c r="AHT866" s="180"/>
      <c r="AHU866" s="180">
        <f>VLOOKUP(AHR866,$A$879:$F$2700,6,FALSE)</f>
        <v>307</v>
      </c>
      <c r="AHV866" s="179" t="s">
        <v>67</v>
      </c>
      <c r="AHW866" s="10">
        <f>AHU866*1.2</f>
        <v>368.4</v>
      </c>
      <c r="AHX866" s="10"/>
      <c r="AHY866" s="239"/>
      <c r="AHZ866" s="179" t="s">
        <v>123</v>
      </c>
      <c r="AIA866" s="360" t="s">
        <v>3337</v>
      </c>
      <c r="AIC866" s="180"/>
      <c r="AID866" s="180">
        <f>VLOOKUP(AIA866,$A$879:$F$2700,6,FALSE)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3498</v>
      </c>
      <c r="AIL866" s="180"/>
      <c r="AIM866" s="180">
        <f>VLOOKUP(AIJ866,$A$879:$F$2700,6,FALSE)</f>
        <v>307</v>
      </c>
      <c r="AIN866" s="179" t="s">
        <v>67</v>
      </c>
      <c r="AIO866" s="10">
        <f>AIM866*1.2</f>
        <v>368.4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VLOOKUP(AIS866,$A$879:$F$2700,6,FALSE)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VLOOKUP(AJB866,$A$879:$F$2700,6,FALSE)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VLOOKUP(AJK866,$A$879:$F$2700,6,FALSE)</f>
        <v>68</v>
      </c>
      <c r="AJO866" s="179" t="s">
        <v>67</v>
      </c>
      <c r="AJP866" s="10">
        <f>AJN866*1.2</f>
        <v>81.599999999999994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VLOOKUP(AJT866,$A$879:$F$2700,6,FALSE)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VLOOKUP(AKC866,$A$879:$F$2700,6,FALSE)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VLOOKUP(AKL866,$A$879:$F$2700,6,FALSE)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VLOOKUP(AKU866,$A$879:$F$2700,6,FALSE)</f>
        <v>68</v>
      </c>
      <c r="AKY866" s="179" t="s">
        <v>67</v>
      </c>
      <c r="AKZ866" s="10">
        <f>AKX866*1.2</f>
        <v>81.599999999999994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VLOOKUP(ALD866,$A$879:$F$2700,6,FALSE)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VLOOKUP(ALM866,$A$879:$F$2700,6,FALSE)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VLOOKUP(ALV866,$A$879:$F$2700,6,FALSE)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VLOOKUP(AME866,$A$879:$F$2700,6,FALSE)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3338</v>
      </c>
      <c r="AMP866" s="180"/>
      <c r="AMQ866" s="180">
        <f>VLOOKUP(AMN866,$A$879:$F$2700,6,FALSE)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VLOOKUP(AMW866,$A$879:$F$2700,6,FALSE)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3498</v>
      </c>
      <c r="ANH866" s="180"/>
      <c r="ANI866" s="180">
        <f>VLOOKUP(ANF866,$A$879:$F$2700,6,FALSE)</f>
        <v>307</v>
      </c>
      <c r="ANJ866" s="179" t="s">
        <v>67</v>
      </c>
      <c r="ANK866" s="10">
        <f>ANI866*1.2</f>
        <v>368.4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VLOOKUP(ANO866,$A$879:$F$2700,6,FALSE)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VLOOKUP(ANX866,$A$879:$F$2700,6,FALSE)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VLOOKUP(AOG866,$A$879:$F$2700,6,FALSE)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3214</v>
      </c>
      <c r="AOR866" s="180"/>
      <c r="AOS866" s="180">
        <f>VLOOKUP(AOP866,$A$879:$F$2700,6,FALSE)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VLOOKUP(AOY866,$A$879:$F$2700,6,FALSE)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VLOOKUP(APH866,$A$879:$F$2700,6,FALSE)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VLOOKUP(APQ866,$A$879:$F$2700,6,FALSE)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3253</v>
      </c>
      <c r="AQB866" s="180"/>
      <c r="AQC866" s="180">
        <f>VLOOKUP(APZ866,$A$879:$F$2700,6,FALSE)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3498</v>
      </c>
      <c r="AQK866" s="180"/>
      <c r="AQL866" s="180">
        <f>VLOOKUP(AQI866,$A$879:$F$2700,6,FALSE)</f>
        <v>307</v>
      </c>
      <c r="AQM866" s="179" t="s">
        <v>67</v>
      </c>
      <c r="AQN866" s="10">
        <f>AQL866*1.2</f>
        <v>368.4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VLOOKUP(AQR866,$A$879:$F$2700,6,FALSE)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VLOOKUP(ARA866,$A$879:$F$2700,6,FALSE)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VLOOKUP(ARJ866,$A$879:$F$2700,6,FALSE)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VLOOKUP(ARS866,$A$879:$F$2700,6,FALSE)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3343</v>
      </c>
      <c r="ASD866" s="180"/>
      <c r="ASE866" s="180">
        <f>VLOOKUP(ASB866,$A$879:$F$2700,6,FALSE)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VLOOKUP(ASK866,$A$879:$F$2700,6,FALSE)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3268</v>
      </c>
      <c r="ASV866" s="180"/>
      <c r="ASW866" s="180">
        <f>VLOOKUP(AST866,$A$879:$F$2700,6,FALSE)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VLOOKUP(ATC866,$A$879:$F$2700,6,FALSE)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VLOOKUP(ATL866,$A$879:$F$2700,6,FALSE)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VLOOKUP(ATU866,$A$879:$F$2700,6,FALSE)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VLOOKUP(AUD866,$A$879:$F$2700,6,FALSE)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VLOOKUP(AUM866,$A$879:$F$2700,6,FALSE)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VLOOKUP(AUV866,$A$879:$F$2700,6,FALSE)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VLOOKUP(AVE866,$A$879:$F$2700,6,FALSE)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VLOOKUP(AVN866,$A$879:$F$2700,6,FALSE)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VLOOKUP(AVW866,$A$879:$F$2700,6,FALSE)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VLOOKUP(AWF866,$A$879:$F$2700,6,FALSE)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3495</v>
      </c>
      <c r="AWQ866" s="180"/>
      <c r="AWR866" s="180">
        <f>VLOOKUP(AWO866,$A$879:$F$2700,6,FALSE)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VLOOKUP(AWX866,$A$879:$F$2700,6,FALSE)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VLOOKUP(AXG866,$A$879:$F$2700,6,FALSE)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3309</v>
      </c>
      <c r="AXR866" s="180"/>
      <c r="AXS866" s="180">
        <f>VLOOKUP(AXP866,$A$879:$F$2700,6,FALSE)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VLOOKUP(AXY866,$A$879:$F$2700,6,FALSE)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VLOOKUP(AYH866,$A$879:$F$2700,6,FALSE)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3337</v>
      </c>
      <c r="AYS866" s="180"/>
      <c r="AYT866" s="180">
        <f>VLOOKUP(AYQ866,$A$879:$F$2700,6,FALSE)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VLOOKUP(AYZ866,$A$879:$F$2700,6,FALSE)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VLOOKUP(AZI866,$A$879:$F$2700,6,FALSE)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3256</v>
      </c>
      <c r="AZT866" s="180"/>
      <c r="AZU866" s="180">
        <f>VLOOKUP(AZR866,$A$879:$F$2700,6,FALSE)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VLOOKUP(BAA866,$A$879:$F$2700,6,FALSE)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3416</v>
      </c>
      <c r="BAL866" s="180"/>
      <c r="BAM866" s="180">
        <f>VLOOKUP(BAJ866,$A$879:$F$2700,6,FALSE)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VLOOKUP(BAS866,$A$879:$F$2700,6,FALSE)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VLOOKUP(BBB866,$A$879:$F$2700,6,FALSE)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VLOOKUP(BBK866,$A$879:$F$2700,6,FALSE)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2658</v>
      </c>
      <c r="BBV866" s="180"/>
      <c r="BBW866" s="180">
        <f>VLOOKUP(BBT866,$A$879:$F$2700,6,FALSE)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VLOOKUP(BCC866,$A$879:$F$2700,6,FALSE)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VLOOKUP(BCL866,$A$879:$F$2700,6,FALSE)</f>
        <v>68</v>
      </c>
      <c r="BCP866" s="179" t="s">
        <v>67</v>
      </c>
      <c r="BCQ866" s="10">
        <f>BCO866*1.2</f>
        <v>81.599999999999994</v>
      </c>
      <c r="BCR866" s="10"/>
      <c r="BCS866" s="239"/>
      <c r="BCT866" s="179" t="s">
        <v>123</v>
      </c>
      <c r="BCU866" s="370" t="s">
        <v>3472</v>
      </c>
      <c r="BCW866" s="180"/>
      <c r="BCX866" s="180">
        <f>VLOOKUP(BCU866,$A$879:$F$2700,6,FALSE)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VLOOKUP(BDD866,$A$879:$F$2700,6,FALSE)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60" t="s">
        <v>3498</v>
      </c>
      <c r="BDO866" s="180"/>
      <c r="BDP866" s="180">
        <f>VLOOKUP(BDM866,$A$879:$F$2700,6,FALSE)</f>
        <v>307</v>
      </c>
      <c r="BDQ866" s="179" t="s">
        <v>67</v>
      </c>
      <c r="BDR866" s="10">
        <f>BDP866*1.2</f>
        <v>368.4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VLOOKUP(BDV866,$A$879:$F$2700,6,FALSE)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3499</v>
      </c>
      <c r="BEG866" s="180"/>
      <c r="BEH866" s="180">
        <f>VLOOKUP(BEE866,$A$879:$F$2700,6,FALSE)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3265</v>
      </c>
      <c r="BEP866" s="180"/>
      <c r="BEQ866" s="180">
        <f>VLOOKUP(BEN866,$A$879:$F$2700,6,FALSE)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VLOOKUP(BEW866,$A$879:$F$2700,6,FALSE)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VLOOKUP(BFF866,$A$879:$F$2700,6,FALSE)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VLOOKUP(BFO866,$A$879:$F$2700,6,FALSE)</f>
        <v>81</v>
      </c>
      <c r="BFS866" s="179" t="s">
        <v>67</v>
      </c>
      <c r="BFT866" s="10">
        <f>BFR866*1.2</f>
        <v>97.2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VLOOKUP(BFX866,$A$879:$F$2700,6,FALSE)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VLOOKUP(BGG866,$A$879:$F$2700,6,FALSE)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3338</v>
      </c>
      <c r="BGR866" s="180"/>
      <c r="BGS866" s="180">
        <f>VLOOKUP(BGP866,$A$879:$F$2700,6,FALSE)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3167</v>
      </c>
      <c r="BHA866" s="180"/>
      <c r="BHB866" s="180">
        <f>VLOOKUP(BGY866,$A$879:$F$2700,6,FALSE)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3338</v>
      </c>
      <c r="D867" s="180"/>
      <c r="E867" s="180">
        <f>VLOOKUP(B867,$A$879:$F$2700,6,FALSE)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VLOOKUP(K867,$A$879:$F$2700,6,FALSE)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VLOOKUP(T867,$A$879:$F$2700,6,FALSE)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3498</v>
      </c>
      <c r="AE867" s="180"/>
      <c r="AF867" s="180">
        <f>VLOOKUP(AC867,$A$879:$F$2700,6,FALSE)</f>
        <v>307</v>
      </c>
      <c r="AG867" s="179" t="s">
        <v>69</v>
      </c>
      <c r="AH867" s="10">
        <f>AF867*1.1</f>
        <v>337.70000000000005</v>
      </c>
      <c r="AI867" s="10"/>
      <c r="AJ867" s="233"/>
      <c r="AK867" s="179" t="s">
        <v>124</v>
      </c>
      <c r="AL867" s="360" t="s">
        <v>3498</v>
      </c>
      <c r="AN867" s="180"/>
      <c r="AO867" s="180">
        <f>VLOOKUP(AL867,$A$879:$F$2700,6,FALSE)</f>
        <v>307</v>
      </c>
      <c r="AP867" s="179" t="s">
        <v>69</v>
      </c>
      <c r="AQ867" s="10">
        <f>AO867*1.1</f>
        <v>337.70000000000005</v>
      </c>
      <c r="AR867" s="10"/>
      <c r="AS867" s="233"/>
      <c r="AT867" s="179" t="s">
        <v>124</v>
      </c>
      <c r="AU867" s="360" t="s">
        <v>3338</v>
      </c>
      <c r="AW867" s="180"/>
      <c r="AX867" s="180">
        <f>VLOOKUP(AU867,$A$879:$F$2700,6,FALSE)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VLOOKUP(BD867,$A$879:$F$2700,6,FALSE)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VLOOKUP(BM867,$A$879:$F$2700,6,FALSE)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VLOOKUP(BV867,$A$879:$F$2700,6,FALSE)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VLOOKUP(CE867,$A$879:$F$2700,6,FALSE)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VLOOKUP(CN867,$A$879:$F$2700,6,FALSE)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VLOOKUP(CW867,$A$879:$F$2700,6,FALSE)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60" t="s">
        <v>3338</v>
      </c>
      <c r="DH867" s="180"/>
      <c r="DI867" s="180">
        <f>VLOOKUP(DF867,$A$879:$F$2700,6,FALSE)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VLOOKUP(DO867,$A$879:$F$2700,6,FALSE)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VLOOKUP(DX867,$A$879:$F$2700,6,FALSE)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VLOOKUP(EG867,$A$879:$F$2700,6,FALSE)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VLOOKUP(EP867,$A$879:$F$2700,6,FALSE)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VLOOKUP(EY867,$A$879:$F$2700,6,FALSE)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VLOOKUP(FH867,$A$879:$F$2700,6,FALSE)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VLOOKUP(FQ867,$A$879:$F$2700,6,FALSE)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VLOOKUP(FZ867,$A$879:$F$2700,6,FALSE)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VLOOKUP(GI867,$A$879:$F$2700,6,FALSE)</f>
        <v>68</v>
      </c>
      <c r="GM867" s="179" t="s">
        <v>69</v>
      </c>
      <c r="GN867" s="10">
        <f>GL867*1.1</f>
        <v>74.800000000000011</v>
      </c>
      <c r="GO867" s="10"/>
      <c r="GP867" s="233"/>
      <c r="GQ867" s="179" t="s">
        <v>124</v>
      </c>
      <c r="GR867" s="360" t="s">
        <v>3416</v>
      </c>
      <c r="GT867" s="180"/>
      <c r="GU867" s="180">
        <f>VLOOKUP(GR867,$A$879:$F$2700,6,FALSE)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60" t="s">
        <v>3497</v>
      </c>
      <c r="HC867" s="180"/>
      <c r="HD867" s="180">
        <f>VLOOKUP(HA867,$A$879:$F$2700,6,FALSE)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3455</v>
      </c>
      <c r="HL867" s="180"/>
      <c r="HM867" s="180">
        <f>VLOOKUP(HJ867,$A$879:$F$2700,6,FALSE)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VLOOKUP(HS867,$A$879:$F$2700,6,FALSE)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VLOOKUP(IB867,$A$879:$F$2700,6,FALSE)</f>
        <v>36</v>
      </c>
      <c r="IF867" s="179" t="s">
        <v>69</v>
      </c>
      <c r="IG867" s="10">
        <f>IE867*1.1</f>
        <v>39.6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VLOOKUP(IK867,$A$879:$F$2700,6,FALSE)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VLOOKUP(IT867,$A$879:$F$2700,6,FALSE)</f>
        <v>4</v>
      </c>
      <c r="IX867" s="179" t="s">
        <v>69</v>
      </c>
      <c r="IY867" s="10">
        <f>IW867*1.1</f>
        <v>4.4000000000000004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VLOOKUP(JC867,$A$879:$F$2700,6,FALSE)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VLOOKUP(JL867,$A$879:$F$2700,6,FALSE)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VLOOKUP(JU867,$A$879:$F$2700,6,FALSE)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VLOOKUP(KD867,$A$879:$F$2700,6,FALSE)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VLOOKUP(KM867,$A$879:$F$2700,6,FALSE)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VLOOKUP(KV867,$A$879:$F$2700,6,FALSE)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VLOOKUP(LE867,$A$879:$F$2700,6,FALSE)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VLOOKUP(LN867,$A$879:$F$2700,6,FALSE)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3308</v>
      </c>
      <c r="LY867" s="180"/>
      <c r="LZ867" s="180">
        <f>VLOOKUP(LW867,$A$879:$F$2700,6,FALSE)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3420</v>
      </c>
      <c r="MH867" s="180"/>
      <c r="MI867" s="180">
        <f>VLOOKUP(MF867,$A$879:$F$2700,6,FALSE)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VLOOKUP(MO867,$A$879:$F$2700,6,FALSE)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VLOOKUP(MX867,$A$879:$F$2700,6,FALSE)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VLOOKUP(NG867,$A$879:$F$2700,6,FALSE)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3154</v>
      </c>
      <c r="NR867" s="180"/>
      <c r="NS867" s="180">
        <f>VLOOKUP(NP867,$A$879:$F$2700,6,FALSE)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VLOOKUP(NY867,$A$879:$F$2700,6,FALSE)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VLOOKUP(OH867,$A$879:$F$2700,6,FALSE)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VLOOKUP(OQ867,$A$879:$F$2700,6,FALSE)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VLOOKUP(OZ867,$A$879:$F$2700,6,FALSE)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VLOOKUP(PI867,$A$879:$F$2700,6,FALSE)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3362</v>
      </c>
      <c r="PT867" s="180"/>
      <c r="PU867" s="180">
        <f>VLOOKUP(PR867,$A$879:$F$2700,6,FALSE)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VLOOKUP(QA867,$A$879:$F$2700,6,FALSE)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VLOOKUP(QJ867,$A$879:$F$2700,6,FALSE)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3514</v>
      </c>
      <c r="QU867" s="180"/>
      <c r="QV867" s="180">
        <f>VLOOKUP(QS867,$A$879:$F$2700,6,FALSE)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VLOOKUP(RB867,$A$879:$F$2700,6,FALSE)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VLOOKUP(RK867,$A$879:$F$2700,6,FALSE)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VLOOKUP(RT867,$A$879:$F$2700,6,FALSE)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VLOOKUP(SC867,$A$879:$F$2700,6,FALSE)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VLOOKUP(SL867,$A$879:$F$2700,6,FALSE)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VLOOKUP(SU867,$A$879:$F$2700,6,FALSE)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VLOOKUP(TD867,$A$879:$F$2700,6,FALSE)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3336</v>
      </c>
      <c r="TO867" s="180"/>
      <c r="TP867" s="180">
        <f>VLOOKUP(TM867,$A$879:$F$2700,6,FALSE)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3544</v>
      </c>
      <c r="TX867" s="180"/>
      <c r="TY867" s="180">
        <f>VLOOKUP(TV867,$A$879:$F$2700,6,FALSE)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VLOOKUP(UE867,$A$879:$F$2700,6,FALSE)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VLOOKUP(UN867,$A$879:$F$2700,6,FALSE)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3351</v>
      </c>
      <c r="UY867" s="180"/>
      <c r="UZ867" s="180">
        <f>VLOOKUP(UW867,$A$879:$F$2700,6,FALSE)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VLOOKUP(VF867,$A$879:$F$2700,6,FALSE)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3188</v>
      </c>
      <c r="VQ867" s="180"/>
      <c r="VR867" s="180">
        <f>VLOOKUP(VO867,$A$879:$F$2700,6,FALSE)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VLOOKUP(VX867,$A$879:$F$2700,6,FALSE)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3455</v>
      </c>
      <c r="WI867" s="180"/>
      <c r="WJ867" s="180">
        <f>VLOOKUP(WG867,$A$879:$F$2700,6,FALSE)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VLOOKUP(WP867,$A$879:$F$2700,6,FALSE)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VLOOKUP(WY867,$A$879:$F$2700,6,FALSE)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VLOOKUP(XH867,$A$879:$F$2700,6,FALSE)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VLOOKUP(XQ867,$A$879:$F$2700,6,FALSE)</f>
        <v>53</v>
      </c>
      <c r="XU867" s="179" t="s">
        <v>69</v>
      </c>
      <c r="XV867" s="10">
        <f>XT867*1.1</f>
        <v>58.300000000000004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VLOOKUP(XZ867,$A$879:$F$2700,6,FALSE)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3498</v>
      </c>
      <c r="YK867" s="180"/>
      <c r="YL867" s="180">
        <f>VLOOKUP(YI867,$A$879:$F$2700,6,FALSE)</f>
        <v>307</v>
      </c>
      <c r="YM867" s="179" t="s">
        <v>69</v>
      </c>
      <c r="YN867" s="10">
        <f>YL867*1.1</f>
        <v>337.70000000000005</v>
      </c>
      <c r="YO867" s="10"/>
      <c r="YP867" s="239"/>
      <c r="YQ867" s="179" t="s">
        <v>124</v>
      </c>
      <c r="YR867" s="360" t="s">
        <v>3491</v>
      </c>
      <c r="YT867" s="180"/>
      <c r="YU867" s="180">
        <f>VLOOKUP(YR867,$A$879:$F$2700,6,FALSE)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3179</v>
      </c>
      <c r="ZC867" s="180"/>
      <c r="ZD867" s="180">
        <f>VLOOKUP(ZA867,$A$879:$F$2700,6,FALSE)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60" t="s">
        <v>3169</v>
      </c>
      <c r="ZL867" s="180"/>
      <c r="ZM867" s="180">
        <f>VLOOKUP(ZJ867,$A$879:$F$2700,6,FALSE)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VLOOKUP(ZS867,$A$879:$F$2700,6,FALSE)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3491</v>
      </c>
      <c r="AAD867" s="180"/>
      <c r="AAE867" s="180">
        <f>VLOOKUP(AAB867,$A$879:$F$2700,6,FALSE)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VLOOKUP(AAK867,$A$879:$F$2700,6,FALSE)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VLOOKUP(AAT867,$A$879:$F$2700,6,FALSE)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VLOOKUP(ABC867,$A$879:$F$2700,6,FALSE)</f>
        <v>36</v>
      </c>
      <c r="ABG867" s="179" t="s">
        <v>69</v>
      </c>
      <c r="ABH867" s="10">
        <f>ABF867*1.1</f>
        <v>39.6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VLOOKUP(ABL867,$A$879:$F$2700,6,FALSE)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VLOOKUP(ABU867,$A$879:$F$2700,6,FALSE)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VLOOKUP(ACD867,$A$879:$F$2700,6,FALSE)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VLOOKUP(ACM867,$A$879:$F$2700,6,FALSE)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VLOOKUP(ACV867,$A$879:$F$2700,6,FALSE)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VLOOKUP(ADE867,$A$879:$F$2700,6,FALSE)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VLOOKUP(ADN867,$A$879:$F$2700,6,FALSE)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VLOOKUP(ADW867,$A$879:$F$2700,6,FALSE)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VLOOKUP(AEF867,$A$879:$F$2700,6,FALSE)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VLOOKUP(AEO867,$A$879:$F$2700,6,FALSE)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VLOOKUP(AEX867,$A$879:$F$2700,6,FALSE)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VLOOKUP(AFG867,$A$879:$F$2700,6,FALSE)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VLOOKUP(AFP867,$A$879:$F$2700,6,FALSE)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VLOOKUP(AFY867,$A$879:$F$2700,6,FALSE)</f>
        <v>68</v>
      </c>
      <c r="AGC867" s="179" t="s">
        <v>69</v>
      </c>
      <c r="AGD867" s="10">
        <f>AGB867*1.1</f>
        <v>74.800000000000011</v>
      </c>
      <c r="AGE867" s="10"/>
      <c r="AGF867" s="239"/>
      <c r="AGG867" s="179" t="s">
        <v>124</v>
      </c>
      <c r="AGH867" s="360" t="s">
        <v>3498</v>
      </c>
      <c r="AGJ867" s="180"/>
      <c r="AGK867" s="180">
        <f>VLOOKUP(AGH867,$A$879:$F$2700,6,FALSE)</f>
        <v>307</v>
      </c>
      <c r="AGL867" s="179" t="s">
        <v>69</v>
      </c>
      <c r="AGM867" s="10">
        <f>AGK867*1.1</f>
        <v>337.70000000000005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VLOOKUP(AGQ867,$A$879:$F$2700,6,FALSE)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VLOOKUP(AGZ867,$A$879:$F$2700,6,FALSE)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3345</v>
      </c>
      <c r="AHK867" s="180"/>
      <c r="AHL867" s="180">
        <f>VLOOKUP(AHI867,$A$879:$F$2700,6,FALSE)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3338</v>
      </c>
      <c r="AHT867" s="180"/>
      <c r="AHU867" s="180">
        <f>VLOOKUP(AHR867,$A$879:$F$2700,6,FALSE)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VLOOKUP(AIA867,$A$879:$F$2700,6,FALSE)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VLOOKUP(AIJ867,$A$879:$F$2700,6,FALSE)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VLOOKUP(AIS867,$A$879:$F$2700,6,FALSE)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VLOOKUP(AJB867,$A$879:$F$2700,6,FALSE)</f>
        <v>36</v>
      </c>
      <c r="AJF867" s="179" t="s">
        <v>69</v>
      </c>
      <c r="AJG867" s="10">
        <f>AJE867*1.1</f>
        <v>39.6</v>
      </c>
      <c r="AJH867" s="10"/>
      <c r="AJI867" s="239"/>
      <c r="AJJ867" s="179" t="s">
        <v>124</v>
      </c>
      <c r="AJK867" s="360" t="s">
        <v>3389</v>
      </c>
      <c r="AJM867" s="180"/>
      <c r="AJN867" s="180">
        <f>VLOOKUP(AJK867,$A$879:$F$2700,6,FALSE)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VLOOKUP(AJT867,$A$879:$F$2700,6,FALSE)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VLOOKUP(AKC867,$A$879:$F$2700,6,FALSE)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VLOOKUP(AKL867,$A$879:$F$2700,6,FALSE)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3416</v>
      </c>
      <c r="AKW867" s="180"/>
      <c r="AKX867" s="180">
        <f>VLOOKUP(AKU867,$A$879:$F$2700,6,FALSE)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VLOOKUP(ALD867,$A$879:$F$2700,6,FALSE)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VLOOKUP(ALM867,$A$879:$F$2700,6,FALSE)</f>
        <v>68</v>
      </c>
      <c r="ALQ867" s="179" t="s">
        <v>69</v>
      </c>
      <c r="ALR867" s="10">
        <f>ALP867*1.1</f>
        <v>74.800000000000011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VLOOKUP(ALV867,$A$879:$F$2700,6,FALSE)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VLOOKUP(AME867,$A$879:$F$2700,6,FALSE)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VLOOKUP(AMN867,$A$879:$F$2700,6,FALSE)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VLOOKUP(AMW867,$A$879:$F$2700,6,FALSE)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VLOOKUP(ANF867,$A$879:$F$2700,6,FALSE)</f>
        <v>68</v>
      </c>
      <c r="ANJ867" s="179" t="s">
        <v>69</v>
      </c>
      <c r="ANK867" s="10">
        <f>ANI867*1.1</f>
        <v>74.800000000000011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VLOOKUP(ANO867,$A$879:$F$2700,6,FALSE)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3114</v>
      </c>
      <c r="ANZ867" s="180"/>
      <c r="AOA867" s="180">
        <f>VLOOKUP(ANX867,$A$879:$F$2700,6,FALSE)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VLOOKUP(AOG867,$A$879:$F$2700,6,FALSE)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VLOOKUP(AOP867,$A$879:$F$2700,6,FALSE)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5" t="s">
        <v>3499</v>
      </c>
      <c r="APA867" s="180"/>
      <c r="APB867" s="180">
        <f>VLOOKUP(AOY867,$A$879:$F$2700,6,FALSE)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VLOOKUP(APH867,$A$879:$F$2700,6,FALSE)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VLOOKUP(APQ867,$A$879:$F$2700,6,FALSE)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VLOOKUP(APZ867,$A$879:$F$2700,6,FALSE)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VLOOKUP(AQI867,$A$879:$F$2700,6,FALSE)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VLOOKUP(AQR867,$A$879:$F$2700,6,FALSE)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VLOOKUP(ARA867,$A$879:$F$2700,6,FALSE)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VLOOKUP(ARJ867,$A$879:$F$2700,6,FALSE)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VLOOKUP(ARS867,$A$879:$F$2700,6,FALSE)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VLOOKUP(ASB867,$A$879:$F$2700,6,FALSE)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VLOOKUP(ASK867,$A$879:$F$2700,6,FALSE)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3132</v>
      </c>
      <c r="ASV867" s="180"/>
      <c r="ASW867" s="180">
        <f>VLOOKUP(AST867,$A$879:$F$2700,6,FALSE)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VLOOKUP(ATC867,$A$879:$F$2700,6,FALSE)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VLOOKUP(ATL867,$A$879:$F$2700,6,FALSE)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VLOOKUP(ATU867,$A$879:$F$2700,6,FALSE)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VLOOKUP(AUD867,$A$879:$F$2700,6,FALSE)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VLOOKUP(AUM867,$A$879:$F$2700,6,FALSE)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VLOOKUP(AUV867,$A$879:$F$2700,6,FALSE)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VLOOKUP(AVE867,$A$879:$F$2700,6,FALSE)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VLOOKUP(AVN867,$A$879:$F$2700,6,FALSE)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VLOOKUP(AVW867,$A$879:$F$2700,6,FALSE)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VLOOKUP(AWF867,$A$879:$F$2700,6,FALSE)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VLOOKUP(AWO867,$A$879:$F$2700,6,FALSE)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VLOOKUP(AWX867,$A$879:$F$2700,6,FALSE)</f>
        <v>16</v>
      </c>
      <c r="AXB867" s="179" t="s">
        <v>69</v>
      </c>
      <c r="AXC867" s="10">
        <f>AXA867*1.1</f>
        <v>17.600000000000001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VLOOKUP(AXG867,$A$879:$F$2700,6,FALSE)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VLOOKUP(AXP867,$A$879:$F$2700,6,FALSE)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3416</v>
      </c>
      <c r="AYA867" s="180"/>
      <c r="AYB867" s="180">
        <f>VLOOKUP(AXY867,$A$879:$F$2700,6,FALSE)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VLOOKUP(AYH867,$A$879:$F$2700,6,FALSE)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VLOOKUP(AYQ867,$A$879:$F$2700,6,FALSE)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VLOOKUP(AYZ867,$A$879:$F$2700,6,FALSE)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VLOOKUP(AZI867,$A$879:$F$2700,6,FALSE)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VLOOKUP(AZR867,$A$879:$F$2700,6,FALSE)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3498</v>
      </c>
      <c r="BAC867" s="180"/>
      <c r="BAD867" s="180">
        <f>VLOOKUP(BAA867,$A$879:$F$2700,6,FALSE)</f>
        <v>307</v>
      </c>
      <c r="BAE867" s="179" t="s">
        <v>69</v>
      </c>
      <c r="BAF867" s="10">
        <f>BAD867*1.1</f>
        <v>337.70000000000005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VLOOKUP(BAJ867,$A$879:$F$2700,6,FALSE)</f>
        <v>81</v>
      </c>
      <c r="BAN867" s="179" t="s">
        <v>69</v>
      </c>
      <c r="BAO867" s="10">
        <f>BAM867*1.1</f>
        <v>89.100000000000009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VLOOKUP(BAS867,$A$879:$F$2700,6,FALSE)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VLOOKUP(BBB867,$A$879:$F$2700,6,FALSE)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3338</v>
      </c>
      <c r="BBM867" s="180"/>
      <c r="BBN867" s="180">
        <f>VLOOKUP(BBK867,$A$879:$F$2700,6,FALSE)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3480</v>
      </c>
      <c r="BBV867" s="180"/>
      <c r="BBW867" s="180">
        <f>VLOOKUP(BBT867,$A$879:$F$2700,6,FALSE)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VLOOKUP(BCC867,$A$879:$F$2700,6,FALSE)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VLOOKUP(BCL867,$A$879:$F$2700,6,FALSE)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VLOOKUP(BCU867,$A$879:$F$2700,6,FALSE)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VLOOKUP(BDD867,$A$879:$F$2700,6,FALSE)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VLOOKUP(BDM867,$A$879:$F$2700,6,FALSE)</f>
        <v>68</v>
      </c>
      <c r="BDQ867" s="179" t="s">
        <v>69</v>
      </c>
      <c r="BDR867" s="10">
        <f>BDP867*1.1</f>
        <v>74.800000000000011</v>
      </c>
      <c r="BDS867" s="10"/>
      <c r="BDT867" s="239"/>
      <c r="BDU867" s="179" t="s">
        <v>124</v>
      </c>
      <c r="BDV867" s="360" t="s">
        <v>3482</v>
      </c>
      <c r="BDX867" s="180"/>
      <c r="BDY867" s="180">
        <f>VLOOKUP(BDV867,$A$879:$F$2700,6,FALSE)</f>
        <v>36</v>
      </c>
      <c r="BDZ867" s="179" t="s">
        <v>69</v>
      </c>
      <c r="BEA867" s="10">
        <f>BDY867*1.1</f>
        <v>39.6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VLOOKUP(BEE867,$A$879:$F$2700,6,FALSE)</f>
        <v>147</v>
      </c>
      <c r="BEI867" s="179" t="s">
        <v>69</v>
      </c>
      <c r="BEJ867" s="10">
        <f>BEH867*1.1</f>
        <v>161.70000000000002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VLOOKUP(BEN867,$A$879:$F$2700,6,FALSE)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VLOOKUP(BEW867,$A$879:$F$2700,6,FALSE)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VLOOKUP(BFF867,$A$879:$F$2700,6,FALSE)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VLOOKUP(BFO867,$A$879:$F$2700,6,FALSE)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VLOOKUP(BFX867,$A$879:$F$2700,6,FALSE)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VLOOKUP(BGG867,$A$879:$F$2700,6,FALSE)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3114</v>
      </c>
      <c r="BGR867" s="180"/>
      <c r="BGS867" s="180">
        <f>VLOOKUP(BGP867,$A$879:$F$2700,6,FALSE)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VLOOKUP(BGY867,$A$879:$F$2700,6,FALSE)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800.8</v>
      </c>
      <c r="I868" s="232"/>
      <c r="Q868" s="10">
        <f>SUM(P863:P867)</f>
        <v>492.4</v>
      </c>
      <c r="R868" s="232"/>
      <c r="Z868" s="10">
        <f>SUM(Y863:Y867)</f>
        <v>708</v>
      </c>
      <c r="AA868" s="232"/>
      <c r="AI868" s="10">
        <f>SUM(AH863:AH867)</f>
        <v>633.70000000000005</v>
      </c>
      <c r="AJ868" s="232"/>
      <c r="AR868" s="10">
        <f>SUM(AQ863:AQ867)</f>
        <v>708.5</v>
      </c>
      <c r="AS868" s="232"/>
      <c r="AW868" s="1"/>
      <c r="BA868" s="10">
        <f>SUM(AZ863:AZ867)</f>
        <v>349.4</v>
      </c>
      <c r="BB868" s="232"/>
      <c r="BF868" s="1"/>
      <c r="BJ868" s="10">
        <f>SUM(BI863:BI867)</f>
        <v>469.4</v>
      </c>
      <c r="BK868" s="232"/>
      <c r="BO868" s="1"/>
      <c r="BS868" s="10">
        <f>SUM(BR863:BR867)</f>
        <v>374.19999999999993</v>
      </c>
      <c r="BT868" s="232"/>
      <c r="BX868" s="1"/>
      <c r="CB868" s="10">
        <f>SUM(CA863:CA867)</f>
        <v>318.59999999999997</v>
      </c>
      <c r="CC868" s="232"/>
      <c r="CG868" s="1"/>
      <c r="CK868" s="10">
        <f>SUM(CJ863:CJ867)</f>
        <v>691.8</v>
      </c>
      <c r="CL868" s="232"/>
      <c r="CP868" s="1"/>
      <c r="CT868" s="10">
        <f>SUM(CS863:CS867)</f>
        <v>682.09999999999991</v>
      </c>
      <c r="CU868" s="232"/>
      <c r="CY868" s="1"/>
      <c r="DC868" s="10">
        <f>SUM(DB863:DB867)</f>
        <v>557.70000000000005</v>
      </c>
      <c r="DD868" s="232"/>
      <c r="DH868" s="1"/>
      <c r="DL868" s="10">
        <f>SUM(DK863:DK867)</f>
        <v>683.8</v>
      </c>
      <c r="DM868" s="232"/>
      <c r="DQ868" s="1"/>
      <c r="DU868" s="10">
        <f>SUM(DT863:DT867)</f>
        <v>828.30000000000007</v>
      </c>
      <c r="DV868" s="232"/>
      <c r="DX868" s="14"/>
      <c r="DZ868" s="1"/>
      <c r="ED868" s="10">
        <f>SUM(EC863:EC867)</f>
        <v>793.2</v>
      </c>
      <c r="EE868" s="232"/>
      <c r="EI868" s="1"/>
      <c r="EM868" s="10">
        <f>SUM(EL863:EL867)</f>
        <v>655.1</v>
      </c>
      <c r="EN868" s="232"/>
      <c r="ER868" s="1"/>
      <c r="EV868" s="10">
        <f>SUM(EU863:EU867)</f>
        <v>871.3</v>
      </c>
      <c r="EW868" s="232"/>
      <c r="FA868" s="1"/>
      <c r="FE868" s="10">
        <f>SUM(FD863:FD867)</f>
        <v>395.8</v>
      </c>
      <c r="FF868" s="232"/>
      <c r="FJ868" s="1"/>
      <c r="FN868" s="10">
        <f>SUM(FM863:FM867)</f>
        <v>509.1</v>
      </c>
      <c r="FO868" s="232"/>
      <c r="FS868" s="1"/>
      <c r="FW868" s="10">
        <f>SUM(FV863:FV867)</f>
        <v>511.5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984.8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331.59999999999997</v>
      </c>
      <c r="HQ868" s="232"/>
      <c r="HR868" s="1"/>
      <c r="HU868" s="1"/>
      <c r="HV868" s="1"/>
      <c r="HW868" s="1"/>
      <c r="HX868" s="1"/>
      <c r="HY868" s="10">
        <f>SUM(HX863:HX867)</f>
        <v>452.99999999999994</v>
      </c>
      <c r="HZ868" s="232"/>
      <c r="IA868" s="1"/>
      <c r="IB868" s="251"/>
      <c r="IE868" s="1"/>
      <c r="IF868" s="1"/>
      <c r="IG868" s="1"/>
      <c r="IH868" s="10">
        <f>SUM(IG863:IG867)</f>
        <v>339.5</v>
      </c>
      <c r="II868" s="232"/>
      <c r="IJ868" s="1"/>
      <c r="IM868" s="1"/>
      <c r="IN868" s="1"/>
      <c r="IO868" s="1"/>
      <c r="IP868" s="1"/>
      <c r="IQ868" s="10">
        <f>SUM(IP863:IP867)</f>
        <v>937.80000000000007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89.8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585.6</v>
      </c>
      <c r="JS868" s="232"/>
      <c r="JT868" s="1"/>
      <c r="JW868" s="1"/>
      <c r="JX868" s="1"/>
      <c r="JY868" s="1"/>
      <c r="JZ868" s="1"/>
      <c r="KA868" s="10">
        <f>SUM(JZ863:JZ867)</f>
        <v>726.30000000000007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389.59999999999997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678.69999999999993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275.10000000000002</v>
      </c>
      <c r="MD868" s="232"/>
      <c r="ME868" s="1"/>
      <c r="MH868" s="1"/>
      <c r="MI868" s="1"/>
      <c r="MJ868" s="1"/>
      <c r="MK868" s="1"/>
      <c r="ML868" s="10">
        <f>SUM(MK863:MK867)</f>
        <v>453.30000000000007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376.9</v>
      </c>
      <c r="NE868" s="232"/>
      <c r="NF868" s="1"/>
      <c r="NI868" s="1"/>
      <c r="NJ868" s="1"/>
      <c r="NK868" s="1"/>
      <c r="NL868" s="1"/>
      <c r="NM868" s="10">
        <f>SUM(NL863:NL867)</f>
        <v>158.19999999999999</v>
      </c>
      <c r="NN868" s="232"/>
      <c r="NO868" s="1"/>
      <c r="NR868" s="1"/>
      <c r="NS868" s="1"/>
      <c r="NT868" s="1"/>
      <c r="NU868" s="1"/>
      <c r="NV868" s="10">
        <f>SUM(NU863:NU867)</f>
        <v>592.1</v>
      </c>
      <c r="NW868" s="232"/>
      <c r="NX868" s="1"/>
      <c r="NY868" s="14"/>
      <c r="OB868" s="1"/>
      <c r="OC868" s="1"/>
      <c r="OD868" s="1"/>
      <c r="OE868" s="10">
        <f>SUM(OD863:OD867)</f>
        <v>1162.9000000000001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465.59999999999997</v>
      </c>
      <c r="PG868" s="232"/>
      <c r="PH868" s="1"/>
      <c r="PK868" s="1"/>
      <c r="PL868" s="1"/>
      <c r="PM868" s="1"/>
      <c r="PN868" s="1"/>
      <c r="PO868" s="10">
        <f>SUM(PN863:PN867)</f>
        <v>544.5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251.4</v>
      </c>
      <c r="PY868" s="232"/>
      <c r="PZ868" s="1"/>
      <c r="QC868" s="1"/>
      <c r="QD868" s="1"/>
      <c r="QE868" s="1"/>
      <c r="QF868" s="1"/>
      <c r="QG868" s="10">
        <f>SUM(QF863:QF867)</f>
        <v>723.69999999999993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9</v>
      </c>
      <c r="QZ868" s="232"/>
      <c r="RA868" s="1"/>
      <c r="RD868" s="1"/>
      <c r="RE868" s="1"/>
      <c r="RF868" s="1"/>
      <c r="RG868" s="1"/>
      <c r="RH868" s="10">
        <f>SUM(RG863:RG867)</f>
        <v>746.7</v>
      </c>
      <c r="RI868" s="232"/>
      <c r="RJ868" s="1"/>
      <c r="RK868" s="14"/>
      <c r="RN868" s="1"/>
      <c r="RO868" s="1"/>
      <c r="RP868" s="1"/>
      <c r="RQ868" s="10">
        <f>SUM(RP863:RP867)</f>
        <v>494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549.9</v>
      </c>
      <c r="SS868" s="41"/>
      <c r="ST868" s="2"/>
      <c r="SW868" s="1"/>
      <c r="SX868" s="1"/>
      <c r="SY868" s="1"/>
      <c r="SZ868" s="1"/>
      <c r="TA868" s="10">
        <f>SUM(SZ863:SZ867)</f>
        <v>665.39999999999986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448.29999999999995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158.19999999999999</v>
      </c>
      <c r="WW868" s="41"/>
      <c r="WX868" s="2"/>
      <c r="XE868" s="10">
        <f>SUM(XD863:XD867)</f>
        <v>798.3</v>
      </c>
      <c r="XF868" s="41"/>
      <c r="XG868" s="2"/>
      <c r="XN868" s="10">
        <f>SUM(XM863:XM867)</f>
        <v>683.5</v>
      </c>
      <c r="XO868" s="41"/>
      <c r="XP868" s="2"/>
      <c r="XS868" s="1"/>
      <c r="XT868" s="1"/>
      <c r="XU868" s="1"/>
      <c r="XV868" s="1"/>
      <c r="XW868" s="10">
        <f>SUM(XV863:XV867)</f>
        <v>294.29999999999995</v>
      </c>
      <c r="XX868" s="41"/>
      <c r="XY868" s="2"/>
      <c r="YF868" s="10">
        <f>SUM(YE863:YE867)</f>
        <v>922.3</v>
      </c>
      <c r="YG868" s="41"/>
      <c r="YH868" s="2"/>
      <c r="YK868" s="1"/>
      <c r="YL868" s="1"/>
      <c r="YM868" s="1"/>
      <c r="YN868" s="1"/>
      <c r="YO868" s="10">
        <f>SUM(YN863:YN867)</f>
        <v>386.80000000000007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179.4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29.6</v>
      </c>
      <c r="ZZ868" s="41"/>
      <c r="AAA868" s="2"/>
      <c r="AAD868" s="1"/>
      <c r="AAE868" s="1"/>
      <c r="AAF868" s="1"/>
      <c r="AAG868" s="1"/>
      <c r="AAH868" s="10">
        <f>SUM(AAG863:AAG867)</f>
        <v>121.6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500.7</v>
      </c>
      <c r="ABA868" s="41"/>
      <c r="ABB868" s="2"/>
      <c r="ABE868" s="1"/>
      <c r="ABF868" s="1"/>
      <c r="ABG868" s="1"/>
      <c r="ABH868" s="1"/>
      <c r="ABI868" s="10">
        <f>SUM(ABH863:ABH867)</f>
        <v>418.8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632.69999999999982</v>
      </c>
      <c r="AGF868" s="41"/>
      <c r="AGG868" s="2"/>
      <c r="AGJ868" s="1"/>
      <c r="AGK868" s="1"/>
      <c r="AGL868" s="1"/>
      <c r="AGM868" s="1"/>
      <c r="AGN868" s="10">
        <f>SUM(AGM863:AGM867)</f>
        <v>525.40000000000009</v>
      </c>
      <c r="AGO868" s="41"/>
      <c r="AGP868" s="2"/>
      <c r="AGS868" s="1"/>
      <c r="AGT868" s="1"/>
      <c r="AGU868" s="1"/>
      <c r="AGV868" s="1"/>
      <c r="AGW868" s="10">
        <f>SUM(AGV863:AGV867)</f>
        <v>348.49999999999994</v>
      </c>
      <c r="AGX868" s="41"/>
      <c r="AGY868" s="2"/>
      <c r="AHB868" s="1"/>
      <c r="AHC868" s="1"/>
      <c r="AHD868" s="1"/>
      <c r="AHE868" s="1"/>
      <c r="AHF868" s="10">
        <f>SUM(AHE863:AHE867)</f>
        <v>918.69999999999982</v>
      </c>
      <c r="AHG868" s="41"/>
      <c r="AHH868" s="2"/>
      <c r="AHK868" s="1"/>
      <c r="AHL868" s="1"/>
      <c r="AHM868" s="1"/>
      <c r="AHN868" s="1"/>
      <c r="AHO868" s="10">
        <f>SUM(AHN863:AHN867)</f>
        <v>721.5</v>
      </c>
      <c r="AHP868" s="41"/>
      <c r="AHQ868" s="2"/>
      <c r="AHT868" s="1"/>
      <c r="AHU868" s="1"/>
      <c r="AHV868" s="1"/>
      <c r="AHW868" s="1"/>
      <c r="AHX868" s="10">
        <f>SUM(AHW863:AHW867)</f>
        <v>557.20000000000005</v>
      </c>
      <c r="AHY868" s="41"/>
      <c r="AHZ868" s="2"/>
      <c r="AIC868" s="1"/>
      <c r="AID868" s="1"/>
      <c r="AIE868" s="1"/>
      <c r="AIF868" s="1"/>
      <c r="AIG868" s="10">
        <f>SUM(AIF863:AIF867)</f>
        <v>658.7</v>
      </c>
      <c r="AIH868" s="41"/>
      <c r="AII868" s="2"/>
      <c r="AIL868" s="1"/>
      <c r="AIM868" s="1"/>
      <c r="AIN868" s="1"/>
      <c r="AIO868" s="1"/>
      <c r="AIP868" s="10">
        <f>SUM(AIO863:AIO867)</f>
        <v>782.9</v>
      </c>
      <c r="AIQ868" s="41"/>
      <c r="AIR868" s="2"/>
      <c r="AIU868" s="1"/>
      <c r="AIV868" s="1"/>
      <c r="AIW868" s="1"/>
      <c r="AIX868" s="1"/>
      <c r="AIY868" s="10">
        <f>SUM(AIX863:AIX867)</f>
        <v>592.29999999999984</v>
      </c>
      <c r="AIZ868" s="41"/>
      <c r="AJA868" s="2"/>
      <c r="AJD868" s="1"/>
      <c r="AJE868" s="1"/>
      <c r="AJF868" s="1"/>
      <c r="AJG868" s="1"/>
      <c r="AJH868" s="10">
        <f>SUM(AJG863:AJG867)</f>
        <v>39.6</v>
      </c>
      <c r="AJI868" s="41"/>
      <c r="AJJ868" s="2"/>
      <c r="AJM868" s="1"/>
      <c r="AJN868" s="1"/>
      <c r="AJO868" s="1"/>
      <c r="AJP868" s="1"/>
      <c r="AJQ868" s="10">
        <f>SUM(AJP863:AJP867)</f>
        <v>1051.5999999999999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705.5</v>
      </c>
      <c r="AKS868" s="41"/>
      <c r="AKT868" s="2"/>
      <c r="AKW868" s="1"/>
      <c r="AKX868" s="1"/>
      <c r="AKY868" s="1"/>
      <c r="AKZ868" s="1"/>
      <c r="ALA868" s="10">
        <f>SUM(AKZ863:AKZ867)</f>
        <v>694.70000000000016</v>
      </c>
      <c r="ALB868" s="41"/>
      <c r="ALC868" s="2"/>
      <c r="ALF868" s="1"/>
      <c r="ALG868" s="1"/>
      <c r="ALH868" s="1"/>
      <c r="ALI868" s="1"/>
      <c r="ALJ868" s="10">
        <f>SUM(ALI863:ALI867)</f>
        <v>535.19999999999993</v>
      </c>
      <c r="ALK868" s="41"/>
      <c r="ALL868" s="2"/>
      <c r="ALO868" s="1"/>
      <c r="ALP868" s="1"/>
      <c r="ALQ868" s="1"/>
      <c r="ALR868" s="1"/>
      <c r="ALS868" s="10">
        <f>SUM(ALR863:ALR867)</f>
        <v>356.90000000000003</v>
      </c>
      <c r="ALT868" s="41"/>
      <c r="ALU868" s="2"/>
      <c r="ALX868" s="1"/>
      <c r="ALY868" s="1"/>
      <c r="ALZ868" s="1"/>
      <c r="AMA868" s="1"/>
      <c r="AMB868" s="10">
        <f>SUM(AMA863:AMA867)</f>
        <v>198.90000000000003</v>
      </c>
      <c r="AMC868" s="41"/>
      <c r="AMD868" s="2"/>
      <c r="AMG868" s="1"/>
      <c r="AMH868" s="1"/>
      <c r="AMI868" s="1"/>
      <c r="AMJ868" s="1"/>
      <c r="AMK868" s="10">
        <f>SUM(AMJ863:AMJ867)</f>
        <v>345.5</v>
      </c>
      <c r="AML868" s="41"/>
      <c r="AMM868" s="2"/>
      <c r="AMP868" s="1"/>
      <c r="AMQ868" s="1"/>
      <c r="AMR868" s="1"/>
      <c r="AMS868" s="1"/>
      <c r="AMT868" s="10">
        <f>SUM(AMS863:AMS867)</f>
        <v>536.59999999999991</v>
      </c>
      <c r="AMU868" s="41"/>
      <c r="AMV868" s="2"/>
      <c r="AMY868" s="1"/>
      <c r="AMZ868" s="1"/>
      <c r="ANA868" s="1"/>
      <c r="ANB868" s="1"/>
      <c r="ANC868" s="10">
        <f>SUM(ANB863:ANB867)</f>
        <v>592.29999999999984</v>
      </c>
      <c r="AND868" s="41"/>
      <c r="ANE868" s="2"/>
      <c r="ANH868" s="1"/>
      <c r="ANI868" s="1"/>
      <c r="ANJ868" s="1"/>
      <c r="ANK868" s="1"/>
      <c r="ANL868" s="10">
        <f>SUM(ANK863:ANK867)</f>
        <v>478.4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397.90000000000003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643.1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686.7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446.79999999999995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312.79999999999995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344.30000000000007</v>
      </c>
      <c r="AXE868" s="41"/>
      <c r="AXI868" s="1"/>
      <c r="AXJ868" s="1"/>
      <c r="AXK868" s="1"/>
      <c r="AXL868" s="1"/>
      <c r="AXM868" s="10">
        <f>SUM(AXL863:AXL867)</f>
        <v>298.89999999999998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510.99999999999994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524.69999999999993</v>
      </c>
      <c r="AYX868" s="41"/>
      <c r="AZB868" s="1"/>
      <c r="AZC868" s="1"/>
      <c r="AZD868" s="1"/>
      <c r="AZE868" s="1"/>
      <c r="AZF868" s="10">
        <f>SUM(AZE863:AZE867)</f>
        <v>186.1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725.3</v>
      </c>
      <c r="BAH868" s="41"/>
      <c r="BAL868" s="1"/>
      <c r="BAM868" s="1"/>
      <c r="BAN868" s="1"/>
      <c r="BAO868" s="1"/>
      <c r="BAP868" s="10">
        <f>SUM(BAO863:BAO867)</f>
        <v>447.5</v>
      </c>
      <c r="BAQ868" s="41"/>
      <c r="BAU868" s="1"/>
      <c r="BAV868" s="1"/>
      <c r="BAW868" s="1"/>
      <c r="BAX868" s="1"/>
      <c r="BAY868" s="10">
        <f>SUM(BAX863:BAX867)</f>
        <v>430.4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410.3</v>
      </c>
      <c r="BCJ868" s="41"/>
      <c r="BCN868" s="1"/>
      <c r="BCO868" s="1"/>
      <c r="BCP868" s="1"/>
      <c r="BCQ868" s="1"/>
      <c r="BCR868" s="10">
        <f>SUM(BCQ863:BCQ867)</f>
        <v>775.8</v>
      </c>
      <c r="BCS868" s="41"/>
      <c r="BCW868" s="1"/>
      <c r="BCX868" s="1"/>
      <c r="BCY868" s="1"/>
      <c r="BCZ868" s="1"/>
      <c r="BDA868" s="10">
        <f>SUM(BCZ863:BCZ867)</f>
        <v>397</v>
      </c>
      <c r="BDB868" s="41"/>
      <c r="BDF868" s="1"/>
      <c r="BDG868" s="1"/>
      <c r="BDH868" s="1"/>
      <c r="BDI868" s="1"/>
      <c r="BDJ868" s="10">
        <f>SUM(BDI863:BDI867)</f>
        <v>527.9</v>
      </c>
      <c r="BDK868" s="41"/>
      <c r="BDO868" s="1"/>
      <c r="BDP868" s="1"/>
      <c r="BDQ868" s="1"/>
      <c r="BDR868" s="1"/>
      <c r="BDS868" s="10">
        <f>SUM(BDR863:BDR867)</f>
        <v>763.09999999999991</v>
      </c>
      <c r="BDT868" s="41"/>
      <c r="BDX868" s="1"/>
      <c r="BDY868" s="1"/>
      <c r="BDZ868" s="1"/>
      <c r="BEA868" s="1"/>
      <c r="BEB868" s="10">
        <f>SUM(BEA863:BEA867)</f>
        <v>134.80000000000001</v>
      </c>
      <c r="BEC868" s="41"/>
      <c r="BEG868" s="1"/>
      <c r="BEH868" s="1"/>
      <c r="BEI868" s="1"/>
      <c r="BEJ868" s="1"/>
      <c r="BEK868" s="10">
        <f>SUM(BEJ863:BEJ867)</f>
        <v>599.29999999999995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175.20000000000002</v>
      </c>
      <c r="BFM868" s="41"/>
      <c r="BFQ868" s="1"/>
      <c r="BFR868" s="1"/>
      <c r="BFS868" s="1"/>
      <c r="BFT868" s="1"/>
      <c r="BFU868" s="10">
        <f>SUM(BFT863:BFT867)</f>
        <v>639.29999999999995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353.29999999999995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742.19999999999993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23970.600000000002</v>
      </c>
      <c r="H870" s="56"/>
      <c r="I870" s="238"/>
      <c r="J870" s="56"/>
      <c r="N870" s="15" t="s">
        <v>1243</v>
      </c>
      <c r="O870" s="56"/>
      <c r="P870" s="181">
        <f>SUM(P797:P867)</f>
        <v>23679.1</v>
      </c>
      <c r="Q870" s="56"/>
      <c r="R870" s="238"/>
      <c r="S870" s="56"/>
      <c r="W870" s="15" t="s">
        <v>1243</v>
      </c>
      <c r="X870" s="56"/>
      <c r="Y870" s="181">
        <f>SUM(Y797:Y867)</f>
        <v>22428.849999999995</v>
      </c>
      <c r="Z870" s="56"/>
      <c r="AA870" s="238"/>
      <c r="AB870" s="56"/>
      <c r="AF870" s="15" t="s">
        <v>1243</v>
      </c>
      <c r="AG870" s="56"/>
      <c r="AH870" s="181">
        <f>SUM(AH797:AH867)</f>
        <v>24737.05000000001</v>
      </c>
      <c r="AI870" s="56"/>
      <c r="AJ870" s="238"/>
      <c r="AK870" s="56"/>
      <c r="AO870" s="15" t="s">
        <v>1243</v>
      </c>
      <c r="AP870" s="56"/>
      <c r="AQ870" s="181">
        <f>SUM(AQ797:AQ867)</f>
        <v>24734.80000000001</v>
      </c>
      <c r="AR870" s="56"/>
      <c r="AS870" s="238"/>
      <c r="AT870" s="56"/>
      <c r="AX870" s="15" t="s">
        <v>1243</v>
      </c>
      <c r="AY870" s="56"/>
      <c r="AZ870" s="181">
        <f>SUM(AZ797:AZ867)</f>
        <v>22638.700000000004</v>
      </c>
      <c r="BA870" s="56"/>
      <c r="BB870" s="238"/>
      <c r="BC870" s="56"/>
      <c r="BG870" s="15" t="s">
        <v>1243</v>
      </c>
      <c r="BH870" s="56"/>
      <c r="BI870" s="181">
        <f>SUM(BI797:BI867)</f>
        <v>23787.4</v>
      </c>
      <c r="BJ870" s="56"/>
      <c r="BK870" s="238"/>
      <c r="BL870" s="56"/>
      <c r="BP870" s="15" t="s">
        <v>1243</v>
      </c>
      <c r="BQ870" s="56"/>
      <c r="BR870" s="181">
        <f>SUM(BR797:BR867)</f>
        <v>22688.549999999988</v>
      </c>
      <c r="BS870" s="56"/>
      <c r="BT870" s="238"/>
      <c r="BU870" s="56"/>
      <c r="BY870" s="15" t="s">
        <v>1243</v>
      </c>
      <c r="BZ870" s="56"/>
      <c r="CA870" s="181">
        <f>SUM(CA797:CA867)</f>
        <v>24210.850000000002</v>
      </c>
      <c r="CB870" s="56"/>
      <c r="CC870" s="238"/>
      <c r="CD870" s="56"/>
      <c r="CH870" s="15" t="s">
        <v>1243</v>
      </c>
      <c r="CI870" s="56"/>
      <c r="CJ870" s="181">
        <f>SUM(CJ797:CJ867)</f>
        <v>23123.800000000007</v>
      </c>
      <c r="CK870" s="56"/>
      <c r="CL870" s="238"/>
      <c r="CM870" s="56"/>
      <c r="CQ870" s="15" t="s">
        <v>1243</v>
      </c>
      <c r="CR870" s="56"/>
      <c r="CS870" s="181">
        <f>SUM(CS797:CS867)</f>
        <v>22798.850000000009</v>
      </c>
      <c r="CT870" s="56"/>
      <c r="CU870" s="238"/>
      <c r="CV870" s="56"/>
      <c r="CZ870" s="15" t="s">
        <v>1243</v>
      </c>
      <c r="DA870" s="56"/>
      <c r="DB870" s="181">
        <f>SUM(DB797:DB867)</f>
        <v>26111.600000000002</v>
      </c>
      <c r="DC870" s="56"/>
      <c r="DD870" s="238"/>
      <c r="DE870" s="56"/>
      <c r="DI870" s="15" t="s">
        <v>1243</v>
      </c>
      <c r="DJ870" s="56"/>
      <c r="DK870" s="181">
        <f>SUM(DK797:DK867)</f>
        <v>23541.1</v>
      </c>
      <c r="DL870" s="56"/>
      <c r="DM870" s="238"/>
      <c r="DN870" s="56"/>
      <c r="DR870" s="15" t="s">
        <v>1243</v>
      </c>
      <c r="DS870" s="56"/>
      <c r="DT870" s="181">
        <f>SUM(DT797:DT867)</f>
        <v>25984.999999999989</v>
      </c>
      <c r="DU870" s="56"/>
      <c r="DV870" s="238"/>
      <c r="DW870" s="56"/>
      <c r="EA870" s="15" t="s">
        <v>1243</v>
      </c>
      <c r="EB870" s="56"/>
      <c r="EC870" s="181">
        <f>SUM(EC797:EC867)</f>
        <v>23595.549999999992</v>
      </c>
      <c r="ED870" s="56"/>
      <c r="EE870" s="238"/>
      <c r="EF870" s="56"/>
      <c r="EJ870" s="15" t="s">
        <v>1243</v>
      </c>
      <c r="EK870" s="56"/>
      <c r="EL870" s="181">
        <f>SUM(EL797:EL867)</f>
        <v>24129.999999999996</v>
      </c>
      <c r="EM870" s="56"/>
      <c r="EN870" s="238"/>
      <c r="EO870" s="56"/>
      <c r="ES870" s="15" t="s">
        <v>1243</v>
      </c>
      <c r="ET870" s="56"/>
      <c r="EU870" s="181">
        <f>SUM(EU797:EU867)</f>
        <v>24020.350000000009</v>
      </c>
      <c r="EV870" s="56"/>
      <c r="EW870" s="238"/>
      <c r="EX870" s="56"/>
      <c r="FB870" s="15" t="s">
        <v>1243</v>
      </c>
      <c r="FC870" s="56"/>
      <c r="FD870" s="181">
        <f>SUM(FD797:FD867)</f>
        <v>22639.15</v>
      </c>
      <c r="FE870" s="56"/>
      <c r="FF870" s="238"/>
      <c r="FG870" s="56"/>
      <c r="FK870" s="15" t="s">
        <v>1243</v>
      </c>
      <c r="FL870" s="56"/>
      <c r="FM870" s="181">
        <f>SUM(FM797:FM867)</f>
        <v>21601.699999999993</v>
      </c>
      <c r="FN870" s="56"/>
      <c r="FO870" s="238"/>
      <c r="FP870" s="56"/>
      <c r="FT870" s="15" t="s">
        <v>1243</v>
      </c>
      <c r="FU870" s="56"/>
      <c r="FV870" s="181">
        <f>SUM(FV797:FV867)</f>
        <v>22485.25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23154.949999999997</v>
      </c>
      <c r="GO870" s="56"/>
      <c r="GP870" s="238"/>
      <c r="GQ870" s="56"/>
      <c r="GU870" s="15" t="s">
        <v>1243</v>
      </c>
      <c r="GV870" s="56"/>
      <c r="GW870" s="181">
        <f>SUM(GW797:GW867)</f>
        <v>22497.999999999993</v>
      </c>
      <c r="GX870" s="56"/>
      <c r="GY870" s="238"/>
      <c r="GZ870" s="56"/>
      <c r="HD870" s="15" t="s">
        <v>1243</v>
      </c>
      <c r="HE870" s="56"/>
      <c r="HF870" s="181">
        <f>SUM(HF797:HF867)</f>
        <v>19135.299999999996</v>
      </c>
      <c r="HG870" s="56"/>
      <c r="HH870" s="238"/>
      <c r="HI870" s="56"/>
      <c r="HM870" s="15" t="s">
        <v>1243</v>
      </c>
      <c r="HN870" s="56"/>
      <c r="HO870" s="181">
        <f>SUM(HO797:HO867)</f>
        <v>23706.9</v>
      </c>
      <c r="HP870" s="56"/>
      <c r="HQ870" s="238"/>
      <c r="HR870" s="56"/>
      <c r="HV870" s="15" t="s">
        <v>1243</v>
      </c>
      <c r="HW870" s="56"/>
      <c r="HX870" s="181">
        <f>SUM(HX797:HX867)</f>
        <v>21643.899999999998</v>
      </c>
      <c r="HY870" s="56"/>
      <c r="HZ870" s="238"/>
      <c r="IA870" s="56"/>
      <c r="IE870" s="15" t="s">
        <v>1243</v>
      </c>
      <c r="IF870" s="56"/>
      <c r="IG870" s="181">
        <f>SUM(IG797:IG867)</f>
        <v>22204.600000000002</v>
      </c>
      <c r="IH870" s="56"/>
      <c r="II870" s="238"/>
      <c r="IJ870" s="56"/>
      <c r="IN870" s="15" t="s">
        <v>1243</v>
      </c>
      <c r="IO870" s="56"/>
      <c r="IP870" s="181">
        <f>SUM(IP797:IP867)</f>
        <v>21439.199999999986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22944.700000000008</v>
      </c>
      <c r="IZ870" s="56"/>
      <c r="JA870" s="238"/>
      <c r="JB870" s="56"/>
      <c r="JF870" s="15" t="s">
        <v>1243</v>
      </c>
      <c r="JG870" s="56"/>
      <c r="JH870" s="181">
        <f>SUM(JH797:JH867)</f>
        <v>22511.300000000007</v>
      </c>
      <c r="JI870" s="56"/>
      <c r="JJ870" s="238"/>
      <c r="JK870" s="56"/>
      <c r="JO870" s="15" t="s">
        <v>1243</v>
      </c>
      <c r="JP870" s="56"/>
      <c r="JQ870" s="181">
        <f>SUM(JQ797:JQ867)</f>
        <v>25102.250000000015</v>
      </c>
      <c r="JR870" s="56"/>
      <c r="JS870" s="238"/>
      <c r="JT870" s="56"/>
      <c r="JX870" s="15" t="s">
        <v>1243</v>
      </c>
      <c r="JY870" s="56"/>
      <c r="JZ870" s="181">
        <f>SUM(JZ797:JZ867)</f>
        <v>20671.800000000003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21455.150000000005</v>
      </c>
      <c r="KS870" s="56"/>
      <c r="KT870" s="238"/>
      <c r="KU870" s="56"/>
      <c r="KY870" s="15" t="s">
        <v>1243</v>
      </c>
      <c r="KZ870" s="56"/>
      <c r="LA870" s="181">
        <f>SUM(LA797:LA867)</f>
        <v>22047.899999999998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22905.5</v>
      </c>
      <c r="LT870" s="56"/>
      <c r="LU870" s="238"/>
      <c r="LV870" s="56"/>
      <c r="LZ870" s="15" t="s">
        <v>1243</v>
      </c>
      <c r="MA870" s="56"/>
      <c r="MB870" s="181">
        <f>SUM(MB797:MB867)</f>
        <v>18976.650000000001</v>
      </c>
      <c r="MC870" s="56"/>
      <c r="MD870" s="238"/>
      <c r="ME870" s="56"/>
      <c r="MI870" s="15" t="s">
        <v>1243</v>
      </c>
      <c r="MJ870" s="56"/>
      <c r="MK870" s="181">
        <f>SUM(MK797:MK867)</f>
        <v>23311.45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24742.650000000009</v>
      </c>
      <c r="ND870" s="56"/>
      <c r="NE870" s="238"/>
      <c r="NF870" s="56"/>
      <c r="NJ870" s="15" t="s">
        <v>1243</v>
      </c>
      <c r="NK870" s="56"/>
      <c r="NL870" s="181">
        <f>SUM(NL797:NL867)</f>
        <v>18840.299999999996</v>
      </c>
      <c r="NM870" s="56"/>
      <c r="NN870" s="238"/>
      <c r="NO870" s="56"/>
      <c r="NS870" s="15" t="s">
        <v>1243</v>
      </c>
      <c r="NT870" s="56"/>
      <c r="NU870" s="181">
        <f>SUM(NU797:NU867)</f>
        <v>20640.799999999985</v>
      </c>
      <c r="NV870" s="56"/>
      <c r="NW870" s="238"/>
      <c r="NX870" s="56"/>
      <c r="OB870" s="15" t="s">
        <v>1243</v>
      </c>
      <c r="OC870" s="56"/>
      <c r="OD870" s="181">
        <f>SUM(OD797:OD867)</f>
        <v>24392.500000000004</v>
      </c>
      <c r="OE870" s="56"/>
      <c r="OF870" s="238"/>
      <c r="OG870" s="56"/>
      <c r="OK870" s="15" t="s">
        <v>1243</v>
      </c>
      <c r="OL870" s="56"/>
      <c r="OM870" s="181">
        <f>SUM(OM797:OM867)</f>
        <v>18458.049999999988</v>
      </c>
      <c r="ON870" s="56"/>
      <c r="OO870" s="238"/>
      <c r="OP870" s="56"/>
      <c r="OT870" s="15" t="s">
        <v>1243</v>
      </c>
      <c r="OU870" s="56"/>
      <c r="OV870" s="181">
        <f>SUM(OV797:OV867)</f>
        <v>19530.699999999997</v>
      </c>
      <c r="OW870" s="56"/>
      <c r="OX870" s="238"/>
      <c r="OY870" s="56"/>
      <c r="PC870" s="15" t="s">
        <v>1243</v>
      </c>
      <c r="PD870" s="56"/>
      <c r="PE870" s="181">
        <f>SUM(PE797:PE867)</f>
        <v>20656.150000000012</v>
      </c>
      <c r="PF870" s="56"/>
      <c r="PG870" s="238"/>
      <c r="PH870" s="56"/>
      <c r="PL870" s="15" t="s">
        <v>1243</v>
      </c>
      <c r="PM870" s="56"/>
      <c r="PN870" s="181">
        <f>SUM(PN797:PN867)</f>
        <v>22371.249999999993</v>
      </c>
      <c r="PO870" s="56"/>
      <c r="PP870" s="238"/>
      <c r="PQ870" s="56"/>
      <c r="PU870" s="15" t="s">
        <v>1243</v>
      </c>
      <c r="PV870" s="56"/>
      <c r="PW870" s="181">
        <f>SUM(PW797:PW867)</f>
        <v>21065.649999999994</v>
      </c>
      <c r="PX870" s="56"/>
      <c r="PY870" s="238"/>
      <c r="PZ870" s="56"/>
      <c r="QD870" s="15" t="s">
        <v>1243</v>
      </c>
      <c r="QE870" s="56"/>
      <c r="QF870" s="181">
        <f>SUM(QF797:QF867)</f>
        <v>23734.400000000001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18844.399999999998</v>
      </c>
      <c r="QY870" s="56"/>
      <c r="QZ870" s="238"/>
      <c r="RA870" s="56"/>
      <c r="RE870" s="15" t="s">
        <v>1243</v>
      </c>
      <c r="RF870" s="56"/>
      <c r="RG870" s="181">
        <f>SUM(RG797:RG867)</f>
        <v>19587.049999999992</v>
      </c>
      <c r="RH870" s="56"/>
      <c r="RI870" s="238"/>
      <c r="RJ870" s="56"/>
      <c r="RN870" s="15" t="s">
        <v>1243</v>
      </c>
      <c r="RO870" s="56"/>
      <c r="RP870" s="181">
        <f>SUM(RP797:RP867)</f>
        <v>22282.050000000003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21099.949999999993</v>
      </c>
      <c r="SJ870" s="240"/>
      <c r="SK870" s="163"/>
      <c r="SO870" s="15" t="s">
        <v>1243</v>
      </c>
      <c r="SQ870" s="181">
        <f>SUM(SQ797:SQ867)</f>
        <v>23408.900000000005</v>
      </c>
      <c r="SS870" s="240"/>
      <c r="ST870" s="163"/>
      <c r="SX870" s="15" t="s">
        <v>1243</v>
      </c>
      <c r="SZ870" s="181">
        <f>SUM(SZ797:SZ867)</f>
        <v>24213.700000000004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17985.250000000007</v>
      </c>
      <c r="TT870" s="240"/>
      <c r="TU870" s="163"/>
      <c r="TY870" s="15" t="s">
        <v>1243</v>
      </c>
      <c r="UA870" s="181">
        <f>SUM(UA797:UA867)</f>
        <v>17724.000000000004</v>
      </c>
      <c r="UC870" s="240"/>
      <c r="UD870" s="163"/>
      <c r="UH870" s="15" t="s">
        <v>1243</v>
      </c>
      <c r="UJ870" s="181">
        <f>SUM(UJ797:UJ867)</f>
        <v>17770.099999999999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15271.7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15073.800000000003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23147.150000000009</v>
      </c>
      <c r="WN870" s="240"/>
      <c r="WO870" s="163"/>
      <c r="WS870" s="15" t="s">
        <v>1243</v>
      </c>
      <c r="WU870" s="181">
        <f>SUM(WU797:WU867)</f>
        <v>20752.499999999993</v>
      </c>
      <c r="WW870" s="240"/>
      <c r="WX870" s="163"/>
      <c r="XB870" s="15" t="s">
        <v>1243</v>
      </c>
      <c r="XD870" s="181">
        <f>SUM(XD797:XD867)</f>
        <v>22329.249999999996</v>
      </c>
      <c r="XF870" s="240"/>
      <c r="XG870" s="163"/>
      <c r="XK870" s="15" t="s">
        <v>1243</v>
      </c>
      <c r="XM870" s="181">
        <f>SUM(XM797:XM867)</f>
        <v>21982.049999999992</v>
      </c>
      <c r="XO870" s="240"/>
      <c r="XP870" s="163"/>
      <c r="XT870" s="15" t="s">
        <v>1243</v>
      </c>
      <c r="XV870" s="181">
        <f>SUM(XV797:XV867)</f>
        <v>21265.200000000004</v>
      </c>
      <c r="XX870" s="240"/>
      <c r="XY870" s="163"/>
      <c r="YC870" s="15" t="s">
        <v>1243</v>
      </c>
      <c r="YE870" s="181">
        <f>SUM(YE797:YE867)</f>
        <v>21029.599999999991</v>
      </c>
      <c r="YG870" s="240"/>
      <c r="YH870" s="163"/>
      <c r="YL870" s="15" t="s">
        <v>1243</v>
      </c>
      <c r="YN870" s="181">
        <f>SUM(YN797:YN867)</f>
        <v>21221.95</v>
      </c>
      <c r="YP870" s="240"/>
      <c r="YQ870" s="163"/>
      <c r="YU870" s="15" t="s">
        <v>1243</v>
      </c>
      <c r="YW870" s="181">
        <f>SUM(YW797:YW867)</f>
        <v>19485.750000000004</v>
      </c>
      <c r="YY870" s="240"/>
      <c r="YZ870" s="163"/>
      <c r="ZD870" s="15" t="s">
        <v>1243</v>
      </c>
      <c r="ZF870" s="181">
        <f>SUM(ZF797:ZF867)</f>
        <v>16318.900000000001</v>
      </c>
      <c r="ZH870" s="240"/>
      <c r="ZI870" s="163"/>
      <c r="ZM870" s="15" t="s">
        <v>1243</v>
      </c>
      <c r="ZO870" s="181">
        <f>SUM(ZO797:ZO867)</f>
        <v>24182.05</v>
      </c>
      <c r="ZQ870" s="240"/>
      <c r="ZR870" s="163"/>
      <c r="ZV870" s="15" t="s">
        <v>1243</v>
      </c>
      <c r="ZX870" s="181">
        <f>SUM(ZX797:ZX867)</f>
        <v>19531.450000000008</v>
      </c>
      <c r="ZZ870" s="240"/>
      <c r="AAA870" s="163"/>
      <c r="AAE870" s="15" t="s">
        <v>1243</v>
      </c>
      <c r="AAG870" s="181">
        <f>SUM(AAG797:AAG867)</f>
        <v>18278.349999999991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19392.449999999997</v>
      </c>
      <c r="ABA870" s="240"/>
      <c r="ABB870" s="163"/>
      <c r="ABF870" s="15" t="s">
        <v>1243</v>
      </c>
      <c r="ABH870" s="181">
        <f>SUM(ABH797:ABH867)</f>
        <v>19181.8</v>
      </c>
      <c r="ABJ870" s="240"/>
      <c r="ABK870" s="163"/>
      <c r="ABO870" s="15" t="s">
        <v>1243</v>
      </c>
      <c r="ABQ870" s="181">
        <f>SUM(ABQ797:ABQ867)</f>
        <v>19378.350000000002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17889.050000000003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15646.550000000001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23987.549999999996</v>
      </c>
      <c r="AGF870" s="240"/>
      <c r="AGG870" s="163"/>
      <c r="AGK870" s="15" t="s">
        <v>1243</v>
      </c>
      <c r="AGM870" s="181">
        <f>SUM(AGM797:AGM867)</f>
        <v>23434.350000000002</v>
      </c>
      <c r="AGO870" s="240"/>
      <c r="AGP870" s="163"/>
      <c r="AGT870" s="15" t="s">
        <v>1243</v>
      </c>
      <c r="AGV870" s="181">
        <f>SUM(AGV797:AGV867)</f>
        <v>18897.100000000002</v>
      </c>
      <c r="AGX870" s="240"/>
      <c r="AGY870" s="163"/>
      <c r="AHC870" s="15" t="s">
        <v>1243</v>
      </c>
      <c r="AHE870" s="181">
        <f>SUM(AHE797:AHE867)</f>
        <v>24034.15</v>
      </c>
      <c r="AHG870" s="240"/>
      <c r="AHH870" s="163"/>
      <c r="AHL870" s="15" t="s">
        <v>1243</v>
      </c>
      <c r="AHN870" s="181">
        <f>SUM(AHN797:AHN867)</f>
        <v>22024.600000000002</v>
      </c>
      <c r="AHP870" s="240"/>
      <c r="AHQ870" s="163"/>
      <c r="AHU870" s="15" t="s">
        <v>1243</v>
      </c>
      <c r="AHW870" s="181">
        <f>SUM(AHW797:AHW867)</f>
        <v>21892.35</v>
      </c>
      <c r="AHY870" s="240"/>
      <c r="AHZ870" s="163"/>
      <c r="AID870" s="15" t="s">
        <v>1243</v>
      </c>
      <c r="AIF870" s="181">
        <f>SUM(AIF797:AIF867)</f>
        <v>19593.899999999991</v>
      </c>
      <c r="AIH870" s="240"/>
      <c r="AII870" s="163"/>
      <c r="AIM870" s="15" t="s">
        <v>1243</v>
      </c>
      <c r="AIO870" s="181">
        <f>SUM(AIO797:AIO867)</f>
        <v>22275.95</v>
      </c>
      <c r="AIQ870" s="240"/>
      <c r="AIR870" s="163"/>
      <c r="AIV870" s="15" t="s">
        <v>1243</v>
      </c>
      <c r="AIX870" s="181">
        <f>SUM(AIX797:AIX867)</f>
        <v>23021.699999999997</v>
      </c>
      <c r="AIZ870" s="240"/>
      <c r="AJA870" s="163"/>
      <c r="AJE870" s="15" t="s">
        <v>1243</v>
      </c>
      <c r="AJG870" s="181">
        <f>SUM(AJG797:AJG867)</f>
        <v>19887.900000000005</v>
      </c>
      <c r="AJI870" s="240"/>
      <c r="AJJ870" s="163"/>
      <c r="AJN870" s="15" t="s">
        <v>1243</v>
      </c>
      <c r="AJP870" s="181">
        <f>SUM(AJP797:AJP867)</f>
        <v>25527.8</v>
      </c>
      <c r="AJR870" s="240"/>
      <c r="AJS870" s="163"/>
      <c r="AJW870" s="15" t="s">
        <v>1243</v>
      </c>
      <c r="AJY870" s="181">
        <f>SUM(AJY797:AJY867)</f>
        <v>23332.849999999995</v>
      </c>
      <c r="AKA870" s="240"/>
      <c r="AKB870" s="163"/>
      <c r="AKF870" s="15" t="s">
        <v>1243</v>
      </c>
      <c r="AKH870" s="181">
        <f>SUM(AKH797:AKH867)</f>
        <v>24171.150000000005</v>
      </c>
      <c r="AKJ870" s="240"/>
      <c r="AKK870" s="163"/>
      <c r="AKO870" s="15" t="s">
        <v>1243</v>
      </c>
      <c r="AKQ870" s="181">
        <f>SUM(AKQ797:AKQ867)</f>
        <v>21785.19999999999</v>
      </c>
      <c r="AKS870" s="240"/>
      <c r="AKT870" s="163"/>
      <c r="AKX870" s="15" t="s">
        <v>1243</v>
      </c>
      <c r="AKZ870" s="181">
        <f>SUM(AKZ797:AKZ867)</f>
        <v>25219.199999999993</v>
      </c>
      <c r="ALB870" s="240"/>
      <c r="ALC870" s="163"/>
      <c r="ALG870" s="15" t="s">
        <v>1243</v>
      </c>
      <c r="ALI870" s="181">
        <f>SUM(ALI797:ALI867)</f>
        <v>22429.25</v>
      </c>
      <c r="ALK870" s="240"/>
      <c r="ALL870" s="163"/>
      <c r="ALP870" s="15" t="s">
        <v>1243</v>
      </c>
      <c r="ALR870" s="181">
        <f>SUM(ALR797:ALR867)</f>
        <v>21250</v>
      </c>
      <c r="ALT870" s="240"/>
      <c r="ALU870" s="163"/>
      <c r="ALY870" s="15" t="s">
        <v>1243</v>
      </c>
      <c r="AMA870" s="181">
        <f>SUM(AMA797:AMA867)</f>
        <v>24548.099999999995</v>
      </c>
      <c r="AMC870" s="240"/>
      <c r="AMD870" s="163"/>
      <c r="AMH870" s="15" t="s">
        <v>1243</v>
      </c>
      <c r="AMJ870" s="181">
        <f>SUM(AMJ797:AMJ867)</f>
        <v>25152.44999999999</v>
      </c>
      <c r="AML870" s="240"/>
      <c r="AMM870" s="163"/>
      <c r="AMQ870" s="15" t="s">
        <v>1243</v>
      </c>
      <c r="AMS870" s="181">
        <f>SUM(AMS797:AMS867)</f>
        <v>21542.65</v>
      </c>
      <c r="AMU870" s="240"/>
      <c r="AMV870" s="163"/>
      <c r="AMZ870" s="15" t="s">
        <v>1243</v>
      </c>
      <c r="ANB870" s="181">
        <f>SUM(ANB797:ANB867)</f>
        <v>21041.249999999996</v>
      </c>
      <c r="AND870" s="240"/>
      <c r="ANE870" s="163"/>
      <c r="ANI870" s="15" t="s">
        <v>1243</v>
      </c>
      <c r="ANK870" s="181">
        <f>SUM(ANK797:ANK867)</f>
        <v>23299.950000000004</v>
      </c>
      <c r="ANM870" s="240"/>
      <c r="ANN870" s="163"/>
      <c r="ANR870" s="15" t="s">
        <v>1243</v>
      </c>
      <c r="ANT870" s="181">
        <f>SUM(ANT797:ANT867)</f>
        <v>21699.899999999994</v>
      </c>
      <c r="ANV870" s="240"/>
      <c r="ANW870" s="163"/>
      <c r="AOA870" s="15" t="s">
        <v>1243</v>
      </c>
      <c r="AOC870" s="181">
        <f>SUM(AOC797:AOC867)</f>
        <v>21668.450000000008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20398.75</v>
      </c>
      <c r="AOW870" s="240"/>
      <c r="AOX870" s="163"/>
      <c r="APB870" s="15" t="s">
        <v>1243</v>
      </c>
      <c r="APD870" s="181">
        <f>SUM(APD797:APD867)</f>
        <v>24007.799999999992</v>
      </c>
      <c r="APF870" s="240"/>
      <c r="APG870" s="163"/>
      <c r="APK870" s="15" t="s">
        <v>1243</v>
      </c>
      <c r="APM870" s="181">
        <f>SUM(APM797:APM867)</f>
        <v>19574.8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18324.000000000004</v>
      </c>
      <c r="AQG870" s="240"/>
      <c r="AQL870" s="15" t="s">
        <v>1243</v>
      </c>
      <c r="AQN870" s="181">
        <f>SUM(AQN797:AQN867)</f>
        <v>19125.800000000007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20212.100000000002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14080.099999999993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22093.449999999993</v>
      </c>
      <c r="AWV870" s="240"/>
      <c r="AXA870" s="15" t="s">
        <v>1243</v>
      </c>
      <c r="AXC870" s="181">
        <f>SUM(AXC797:AXC867)</f>
        <v>20545.499999999989</v>
      </c>
      <c r="AXE870" s="240"/>
      <c r="AXJ870" s="15" t="s">
        <v>1243</v>
      </c>
      <c r="AXL870" s="181">
        <f>SUM(AXL797:AXL867)</f>
        <v>20984.099999999995</v>
      </c>
      <c r="AXN870" s="240"/>
      <c r="AXS870" s="15" t="s">
        <v>1243</v>
      </c>
      <c r="AXU870" s="181">
        <f>SUM(AXU797:AXU867)</f>
        <v>18456.599999999995</v>
      </c>
      <c r="AXW870" s="240"/>
      <c r="AYB870" s="15" t="s">
        <v>1243</v>
      </c>
      <c r="AYD870" s="181">
        <f>SUM(AYD797:AYD867)</f>
        <v>23735.15</v>
      </c>
      <c r="AYF870" s="240"/>
      <c r="AYK870" s="15" t="s">
        <v>1243</v>
      </c>
      <c r="AYM870" s="181">
        <f>SUM(AYM797:AYM867)</f>
        <v>19807.350000000002</v>
      </c>
      <c r="AYO870" s="240"/>
      <c r="AYT870" s="15" t="s">
        <v>1243</v>
      </c>
      <c r="AYV870" s="181">
        <f>SUM(AYV797:AYV867)</f>
        <v>18268.349999999991</v>
      </c>
      <c r="AYX870" s="240"/>
      <c r="AZC870" s="15" t="s">
        <v>1243</v>
      </c>
      <c r="AZE870" s="181">
        <f>SUM(AZE797:AZE867)</f>
        <v>21418.300000000003</v>
      </c>
      <c r="AZG870" s="240"/>
      <c r="AZL870" s="15" t="s">
        <v>1243</v>
      </c>
      <c r="AZN870" s="181">
        <f>SUM(AZN797:AZN867)</f>
        <v>20488.150000000001</v>
      </c>
      <c r="AZP870" s="240"/>
      <c r="AZU870" s="15" t="s">
        <v>1243</v>
      </c>
      <c r="AZW870" s="181">
        <f>SUM(AZW797:AZW867)</f>
        <v>18058.599999999995</v>
      </c>
      <c r="AZY870" s="240"/>
      <c r="BAD870" s="15" t="s">
        <v>1243</v>
      </c>
      <c r="BAF870" s="181">
        <f>SUM(BAF797:BAF867)</f>
        <v>23531.399999999998</v>
      </c>
      <c r="BAH870" s="240"/>
      <c r="BAM870" s="15" t="s">
        <v>1243</v>
      </c>
      <c r="BAO870" s="181">
        <f>SUM(BAO797:BAO867)</f>
        <v>23753.999999999993</v>
      </c>
      <c r="BAQ870" s="240"/>
      <c r="BAV870" s="15" t="s">
        <v>1243</v>
      </c>
      <c r="BAX870" s="181">
        <f>SUM(BAX797:BAX867)</f>
        <v>21790.15</v>
      </c>
      <c r="BAZ870" s="240"/>
      <c r="BBE870" s="15" t="s">
        <v>1243</v>
      </c>
      <c r="BBG870" s="181">
        <f>SUM(BBG797:BBG867)</f>
        <v>21603.449999999997</v>
      </c>
      <c r="BBI870" s="240"/>
      <c r="BBN870" s="15" t="s">
        <v>1243</v>
      </c>
      <c r="BBP870" s="181">
        <f>SUM(BBP797:BBP867)</f>
        <v>23281.799999999996</v>
      </c>
      <c r="BBR870" s="240"/>
      <c r="BBW870" s="15" t="s">
        <v>1243</v>
      </c>
      <c r="BBY870" s="181">
        <f>SUM(BBY797:BBY867)</f>
        <v>21837.899999999991</v>
      </c>
      <c r="BCA870" s="240"/>
      <c r="BCF870" s="15" t="s">
        <v>1243</v>
      </c>
      <c r="BCH870" s="181">
        <f>SUM(BCH797:BCH867)</f>
        <v>20301.049999999992</v>
      </c>
      <c r="BCJ870" s="240"/>
      <c r="BCO870" s="15" t="s">
        <v>1243</v>
      </c>
      <c r="BCQ870" s="181">
        <f>SUM(BCQ797:BCQ867)</f>
        <v>21077.850000000002</v>
      </c>
      <c r="BCS870" s="240"/>
      <c r="BCX870" s="15" t="s">
        <v>1243</v>
      </c>
      <c r="BCZ870" s="181">
        <f>SUM(BCZ797:BCZ867)</f>
        <v>22681.8</v>
      </c>
      <c r="BDB870" s="240"/>
      <c r="BDG870" s="15" t="s">
        <v>1243</v>
      </c>
      <c r="BDI870" s="181">
        <f>SUM(BDI797:BDI867)</f>
        <v>21048.250000000004</v>
      </c>
      <c r="BDK870" s="240"/>
      <c r="BDP870" s="15" t="s">
        <v>1243</v>
      </c>
      <c r="BDR870" s="181">
        <f>SUM(BDR797:BDR867)</f>
        <v>24300.950000000008</v>
      </c>
      <c r="BDT870" s="240"/>
      <c r="BDY870" s="15" t="s">
        <v>1243</v>
      </c>
      <c r="BEA870" s="181">
        <f>SUM(BEA797:BEA867)</f>
        <v>19227.500000000007</v>
      </c>
      <c r="BEC870" s="240"/>
      <c r="BEH870" s="15" t="s">
        <v>1243</v>
      </c>
      <c r="BEJ870" s="181">
        <f>SUM(BEJ797:BEJ867)</f>
        <v>20079.999999999989</v>
      </c>
      <c r="BEL870" s="240"/>
      <c r="BEQ870" s="15" t="s">
        <v>1243</v>
      </c>
      <c r="BES870" s="181">
        <f>SUM(BES797:BES867)</f>
        <v>19705.700000000004</v>
      </c>
      <c r="BEU870" s="240"/>
      <c r="BEZ870" s="15" t="s">
        <v>1243</v>
      </c>
      <c r="BFB870" s="181">
        <f>SUM(BFB797:BFB867)</f>
        <v>17515.350000000002</v>
      </c>
      <c r="BFD870" s="240"/>
      <c r="BFI870" s="15" t="s">
        <v>1243</v>
      </c>
      <c r="BFK870" s="181">
        <f>SUM(BFK797:BFK867)</f>
        <v>20581.650000000001</v>
      </c>
      <c r="BFM870" s="240"/>
      <c r="BFR870" s="15" t="s">
        <v>1243</v>
      </c>
      <c r="BFT870" s="181">
        <f>SUM(BFT797:BFT867)</f>
        <v>21808.150000000005</v>
      </c>
      <c r="BFV870" s="240"/>
      <c r="BGA870" s="15" t="s">
        <v>1243</v>
      </c>
      <c r="BGC870" s="181">
        <f>SUM(BGC797:BGC867)</f>
        <v>20614.749999999985</v>
      </c>
      <c r="BGE870" s="240"/>
      <c r="BGJ870" s="15" t="s">
        <v>1243</v>
      </c>
      <c r="BGL870" s="181">
        <f>SUM(BGL797:BGL867)</f>
        <v>21817.899999999998</v>
      </c>
      <c r="BGN870" s="240"/>
      <c r="BGS870" s="15" t="s">
        <v>1243</v>
      </c>
      <c r="BGU870" s="181">
        <f>SUM(BGU797:BGU867)</f>
        <v>20807.25</v>
      </c>
      <c r="BGW870" s="240"/>
      <c r="BHB870" s="15" t="s">
        <v>1243</v>
      </c>
      <c r="BHD870" s="181">
        <f>SUM(BHD797:BHD867)</f>
        <v>22474.30000000001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3491</v>
      </c>
      <c r="B879" s="28"/>
      <c r="C879" s="249"/>
      <c r="D879" s="314" t="s">
        <v>129</v>
      </c>
      <c r="E879" s="49">
        <f t="shared" ref="E879:E942" si="6">COUNTIF($A$797:$BHE$870,A879)</f>
        <v>3</v>
      </c>
      <c r="F879" s="249">
        <f t="shared" ref="F879:F942" si="7"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2654</v>
      </c>
      <c r="B880" s="28"/>
      <c r="C880" s="249"/>
      <c r="D880" s="314" t="s">
        <v>129</v>
      </c>
      <c r="E880" s="49">
        <f t="shared" si="6"/>
        <v>3</v>
      </c>
      <c r="F880" s="249">
        <f t="shared" si="7"/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6"/>
        <v>10</v>
      </c>
      <c r="F881" s="249">
        <f t="shared" si="7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6"/>
        <v>12</v>
      </c>
      <c r="F882" s="249">
        <f t="shared" si="7"/>
        <v>157</v>
      </c>
      <c r="G882" s="327">
        <v>47</v>
      </c>
      <c r="H882" s="49">
        <v>2</v>
      </c>
      <c r="I882" s="49">
        <v>88</v>
      </c>
      <c r="J882" s="49">
        <v>20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3514</v>
      </c>
      <c r="B883" s="28"/>
      <c r="C883" s="249"/>
      <c r="D883" s="314" t="s">
        <v>129</v>
      </c>
      <c r="E883" s="49">
        <f t="shared" si="6"/>
        <v>1</v>
      </c>
      <c r="F883" s="249">
        <f t="shared" si="7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6"/>
        <v>20</v>
      </c>
      <c r="F884" s="249">
        <f t="shared" si="7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3160</v>
      </c>
      <c r="B885" s="28"/>
      <c r="C885" s="249"/>
      <c r="D885" s="314" t="s">
        <v>129</v>
      </c>
      <c r="E885" s="49">
        <f t="shared" si="6"/>
        <v>2</v>
      </c>
      <c r="F885" s="249">
        <f t="shared" si="7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3351</v>
      </c>
      <c r="B886" s="28"/>
      <c r="C886" s="249"/>
      <c r="D886" s="314" t="s">
        <v>129</v>
      </c>
      <c r="E886" s="49">
        <f t="shared" si="6"/>
        <v>3</v>
      </c>
      <c r="F886" s="249">
        <f t="shared" si="7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6"/>
        <v>11</v>
      </c>
      <c r="F887" s="249">
        <f t="shared" si="7"/>
        <v>113</v>
      </c>
      <c r="G887" s="327"/>
      <c r="H887" s="49">
        <v>69</v>
      </c>
      <c r="I887" s="49">
        <v>43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3278</v>
      </c>
      <c r="B888" s="28"/>
      <c r="C888" s="249"/>
      <c r="D888" s="314" t="s">
        <v>129</v>
      </c>
      <c r="E888" s="49">
        <f t="shared" si="6"/>
        <v>1</v>
      </c>
      <c r="F888" s="249">
        <f t="shared" si="7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6"/>
        <v>5</v>
      </c>
      <c r="F889" s="249">
        <f t="shared" si="7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6"/>
        <v>4</v>
      </c>
      <c r="F890" s="249">
        <f t="shared" si="7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3266</v>
      </c>
      <c r="B891" s="28"/>
      <c r="C891" s="249"/>
      <c r="D891" s="314" t="s">
        <v>129</v>
      </c>
      <c r="E891" s="49">
        <f t="shared" si="6"/>
        <v>0</v>
      </c>
      <c r="F891" s="249">
        <f t="shared" si="7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6"/>
        <v>15</v>
      </c>
      <c r="F892" s="249">
        <f t="shared" si="7"/>
        <v>287</v>
      </c>
      <c r="G892" s="327">
        <v>29</v>
      </c>
      <c r="H892" s="49">
        <v>217</v>
      </c>
      <c r="I892" s="49">
        <v>41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6"/>
        <v>8</v>
      </c>
      <c r="F893" s="249">
        <f t="shared" si="7"/>
        <v>94</v>
      </c>
      <c r="G893" s="327">
        <v>4</v>
      </c>
      <c r="H893" s="49">
        <v>72</v>
      </c>
      <c r="I893" s="49">
        <v>8</v>
      </c>
      <c r="J893" s="49">
        <v>10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6"/>
        <v>2</v>
      </c>
      <c r="F894" s="249">
        <f t="shared" si="7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6"/>
        <v>10</v>
      </c>
      <c r="F895" s="249">
        <f t="shared" si="7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6"/>
        <v>82</v>
      </c>
      <c r="F896" s="249">
        <f t="shared" si="7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3368</v>
      </c>
      <c r="B897" s="28"/>
      <c r="C897" s="249"/>
      <c r="D897" s="314" t="s">
        <v>129</v>
      </c>
      <c r="E897" s="49">
        <f t="shared" si="6"/>
        <v>0</v>
      </c>
      <c r="F897" s="249">
        <f t="shared" si="7"/>
        <v>9</v>
      </c>
      <c r="G897" s="327"/>
      <c r="I897" s="49">
        <v>1</v>
      </c>
      <c r="J897" s="49">
        <v>8</v>
      </c>
      <c r="AMW897" s="370"/>
      <c r="AMY897" s="360"/>
      <c r="ANB897" s="360"/>
    </row>
    <row r="898" spans="1:11 1037:1042" s="49" customFormat="1" ht="18">
      <c r="A898" s="264" t="s">
        <v>3120</v>
      </c>
      <c r="B898" s="28"/>
      <c r="C898" s="249"/>
      <c r="D898" s="314" t="s">
        <v>129</v>
      </c>
      <c r="E898" s="49">
        <f t="shared" si="6"/>
        <v>0</v>
      </c>
      <c r="F898" s="249">
        <f t="shared" si="7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3169</v>
      </c>
      <c r="B899" s="28"/>
      <c r="C899" s="249"/>
      <c r="D899" s="314" t="s">
        <v>129</v>
      </c>
      <c r="E899" s="49">
        <f t="shared" si="6"/>
        <v>2</v>
      </c>
      <c r="F899" s="249">
        <f t="shared" si="7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6"/>
        <v>0</v>
      </c>
      <c r="F900" s="249">
        <f t="shared" si="7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3241</v>
      </c>
      <c r="B901" s="241"/>
      <c r="C901" s="249"/>
      <c r="D901" s="314" t="s">
        <v>129</v>
      </c>
      <c r="E901" s="49">
        <f t="shared" si="6"/>
        <v>1</v>
      </c>
      <c r="F901" s="249">
        <f t="shared" si="7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6"/>
        <v>32</v>
      </c>
      <c r="F902" s="249">
        <f t="shared" si="7"/>
        <v>333</v>
      </c>
      <c r="G902" s="327">
        <v>25</v>
      </c>
      <c r="H902" s="49">
        <v>181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6"/>
        <v>0</v>
      </c>
      <c r="F903" s="249">
        <f t="shared" si="7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6"/>
        <v>7</v>
      </c>
      <c r="F904" s="249">
        <f t="shared" si="7"/>
        <v>92</v>
      </c>
      <c r="G904" s="327"/>
      <c r="H904" s="49">
        <v>47</v>
      </c>
      <c r="I904" s="49">
        <v>15</v>
      </c>
      <c r="J904" s="49">
        <v>30</v>
      </c>
      <c r="AMW904" s="371"/>
      <c r="AMY904" s="437"/>
      <c r="ANB904" s="437"/>
    </row>
    <row r="905" spans="1:11 1037:1042" s="49" customFormat="1" ht="18">
      <c r="A905" s="264" t="s">
        <v>3417</v>
      </c>
      <c r="B905" s="28"/>
      <c r="C905" s="249"/>
      <c r="D905" s="314" t="s">
        <v>129</v>
      </c>
      <c r="E905" s="49">
        <f t="shared" si="6"/>
        <v>0</v>
      </c>
      <c r="F905" s="249">
        <f t="shared" si="7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3425</v>
      </c>
      <c r="B906" s="28"/>
      <c r="C906" s="249"/>
      <c r="D906" s="314" t="s">
        <v>129</v>
      </c>
      <c r="E906" s="49">
        <f t="shared" si="6"/>
        <v>0</v>
      </c>
      <c r="F906" s="249">
        <f t="shared" si="7"/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6"/>
        <v>1</v>
      </c>
      <c r="F907" s="249">
        <f t="shared" si="7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6"/>
        <v>18</v>
      </c>
      <c r="F908" s="249">
        <f t="shared" si="7"/>
        <v>321</v>
      </c>
      <c r="G908" s="327"/>
      <c r="H908" s="49">
        <v>226</v>
      </c>
      <c r="I908" s="49">
        <v>78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6"/>
        <v>0</v>
      </c>
      <c r="F909" s="249">
        <f t="shared" si="7"/>
        <v>31</v>
      </c>
      <c r="G909" s="327"/>
      <c r="J909" s="49">
        <v>28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3279</v>
      </c>
      <c r="B910" s="28"/>
      <c r="C910" s="249"/>
      <c r="D910" s="314" t="s">
        <v>129</v>
      </c>
      <c r="E910" s="49">
        <f t="shared" si="6"/>
        <v>0</v>
      </c>
      <c r="F910" s="249">
        <f t="shared" si="7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6"/>
        <v>0</v>
      </c>
      <c r="F911" s="249">
        <f t="shared" si="7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6"/>
        <v>20</v>
      </c>
      <c r="F912" s="249">
        <f t="shared" si="7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3493</v>
      </c>
      <c r="B913" s="28"/>
      <c r="C913" s="249"/>
      <c r="D913" s="314" t="s">
        <v>129</v>
      </c>
      <c r="E913" s="49">
        <f t="shared" si="6"/>
        <v>0</v>
      </c>
      <c r="F913" s="249">
        <f t="shared" si="7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3282</v>
      </c>
      <c r="B914" s="241"/>
      <c r="C914" s="249"/>
      <c r="D914" s="314" t="s">
        <v>129</v>
      </c>
      <c r="E914" s="49">
        <f t="shared" si="6"/>
        <v>0</v>
      </c>
      <c r="F914" s="249">
        <f t="shared" si="7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6"/>
        <v>8</v>
      </c>
      <c r="F915" s="249">
        <f t="shared" si="7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6"/>
        <v>6</v>
      </c>
      <c r="F916" s="249">
        <f t="shared" si="7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6"/>
        <v>10</v>
      </c>
      <c r="F917" s="249">
        <f t="shared" si="7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2658</v>
      </c>
      <c r="B918" s="28"/>
      <c r="C918" s="249"/>
      <c r="D918" s="314" t="s">
        <v>129</v>
      </c>
      <c r="E918" s="49">
        <f t="shared" si="6"/>
        <v>13</v>
      </c>
      <c r="F918" s="249">
        <f t="shared" si="7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6"/>
        <v>17</v>
      </c>
      <c r="F919" s="249">
        <f t="shared" si="7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6"/>
        <v>24</v>
      </c>
      <c r="F920" s="249">
        <f t="shared" si="7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3416</v>
      </c>
      <c r="B921" s="28"/>
      <c r="C921" s="249"/>
      <c r="D921" s="314" t="s">
        <v>129</v>
      </c>
      <c r="E921" s="49">
        <f t="shared" si="6"/>
        <v>11</v>
      </c>
      <c r="F921" s="249">
        <f t="shared" si="7"/>
        <v>20</v>
      </c>
      <c r="G921" s="327"/>
      <c r="I921" s="49">
        <v>5</v>
      </c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6"/>
        <v>19</v>
      </c>
      <c r="F922" s="249">
        <f t="shared" si="7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3112</v>
      </c>
      <c r="B923" s="28"/>
      <c r="C923" s="249"/>
      <c r="D923" s="314" t="s">
        <v>129</v>
      </c>
      <c r="E923" s="49">
        <f t="shared" si="6"/>
        <v>0</v>
      </c>
      <c r="F923" s="249">
        <f t="shared" si="7"/>
        <v>3</v>
      </c>
      <c r="G923" s="327" t="s">
        <v>5006</v>
      </c>
      <c r="J923" s="49">
        <v>3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6"/>
        <v>71</v>
      </c>
      <c r="F924" s="249">
        <f t="shared" si="7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3418</v>
      </c>
      <c r="B925" s="28"/>
      <c r="C925" s="249"/>
      <c r="D925" s="314" t="s">
        <v>129</v>
      </c>
      <c r="E925" s="49">
        <f t="shared" si="6"/>
        <v>0</v>
      </c>
      <c r="F925" s="249">
        <f t="shared" si="7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6"/>
        <v>1</v>
      </c>
      <c r="F926" s="249">
        <f t="shared" si="7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6"/>
        <v>0</v>
      </c>
      <c r="F927" s="249">
        <f t="shared" si="7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3259</v>
      </c>
      <c r="B928" s="28"/>
      <c r="C928" s="249"/>
      <c r="D928" s="314" t="s">
        <v>129</v>
      </c>
      <c r="E928" s="49">
        <f t="shared" si="6"/>
        <v>0</v>
      </c>
      <c r="F928" s="249">
        <f t="shared" si="7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6"/>
        <v>52</v>
      </c>
      <c r="F929" s="249">
        <f t="shared" si="7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6"/>
        <v>0</v>
      </c>
      <c r="F930" s="249">
        <f t="shared" si="7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6"/>
        <v>2</v>
      </c>
      <c r="F931" s="249">
        <f t="shared" si="7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6"/>
        <v>3</v>
      </c>
      <c r="F932" s="249">
        <f t="shared" si="7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6"/>
        <v>21</v>
      </c>
      <c r="F933" s="249">
        <f t="shared" si="7"/>
        <v>145</v>
      </c>
      <c r="G933" s="327">
        <v>30</v>
      </c>
      <c r="H933" s="49">
        <v>111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6"/>
        <v>0</v>
      </c>
      <c r="F934" s="249">
        <f t="shared" si="7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6"/>
        <v>1</v>
      </c>
      <c r="F935" s="249">
        <f t="shared" si="7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6"/>
        <v>1</v>
      </c>
      <c r="F936" s="249">
        <f t="shared" si="7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6"/>
        <v>6</v>
      </c>
      <c r="F937" s="249">
        <f t="shared" si="7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6"/>
        <v>2</v>
      </c>
      <c r="F938" s="249">
        <f t="shared" si="7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6"/>
        <v>3</v>
      </c>
      <c r="F939" s="249">
        <f t="shared" si="7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6"/>
        <v>7</v>
      </c>
      <c r="F940" s="249">
        <f t="shared" si="7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6"/>
        <v>7</v>
      </c>
      <c r="F941" s="249">
        <f t="shared" si="7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6"/>
        <v>2</v>
      </c>
      <c r="F942" s="249">
        <f t="shared" si="7"/>
        <v>210</v>
      </c>
      <c r="G942" s="327"/>
      <c r="H942" s="49">
        <v>158</v>
      </c>
      <c r="I942" s="49">
        <v>31</v>
      </c>
      <c r="J942" s="49">
        <v>21</v>
      </c>
      <c r="AMW942" s="370"/>
      <c r="AMY942" s="360" t="s">
        <v>3498</v>
      </c>
      <c r="ANB942" s="360" t="s">
        <v>3498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8">COUNTIF($A$797:$BHE$870,A943)</f>
        <v>3</v>
      </c>
      <c r="F943" s="249">
        <f t="shared" ref="F943:F1006" si="9">SUM(G943:K943)</f>
        <v>129</v>
      </c>
      <c r="G943" s="327"/>
      <c r="H943" s="49">
        <v>97</v>
      </c>
      <c r="I943" s="49">
        <v>15</v>
      </c>
      <c r="J943" s="49">
        <v>17</v>
      </c>
      <c r="AMW943" s="370" t="s">
        <v>3498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8"/>
        <v>1</v>
      </c>
      <c r="F944" s="249">
        <f t="shared" si="9"/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8"/>
        <v>0</v>
      </c>
      <c r="F945" s="249">
        <f t="shared" si="9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3433</v>
      </c>
      <c r="B946" s="503"/>
      <c r="C946" s="249"/>
      <c r="D946" s="314" t="s">
        <v>129</v>
      </c>
      <c r="E946" s="49">
        <f t="shared" si="8"/>
        <v>0</v>
      </c>
      <c r="F946" s="249">
        <f t="shared" si="9"/>
        <v>4</v>
      </c>
      <c r="G946" s="327"/>
      <c r="I946" s="49">
        <v>4</v>
      </c>
    </row>
    <row r="947" spans="1:10 1037:1042" s="49" customFormat="1" ht="18">
      <c r="A947" s="264" t="s">
        <v>3541</v>
      </c>
      <c r="B947" s="241"/>
      <c r="C947" s="249"/>
      <c r="D947" s="314" t="s">
        <v>129</v>
      </c>
      <c r="E947" s="49">
        <f t="shared" si="8"/>
        <v>0</v>
      </c>
      <c r="F947" s="249">
        <f t="shared" si="9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8"/>
        <v>0</v>
      </c>
      <c r="F948" s="249">
        <f t="shared" si="9"/>
        <v>0</v>
      </c>
      <c r="G948" s="327"/>
    </row>
    <row r="949" spans="1:10 1037:1042" s="49" customFormat="1" ht="18">
      <c r="A949" s="264" t="s">
        <v>3367</v>
      </c>
      <c r="B949" s="28"/>
      <c r="C949" s="249"/>
      <c r="D949" s="314" t="s">
        <v>129</v>
      </c>
      <c r="E949" s="49">
        <f t="shared" si="8"/>
        <v>0</v>
      </c>
      <c r="F949" s="249">
        <f t="shared" si="9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8"/>
        <v>5</v>
      </c>
      <c r="F950" s="249">
        <f t="shared" si="9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8"/>
        <v>13</v>
      </c>
      <c r="F951" s="249">
        <f t="shared" si="9"/>
        <v>68</v>
      </c>
      <c r="G951" s="327">
        <v>13</v>
      </c>
      <c r="H951" s="49">
        <v>46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8"/>
        <v>22</v>
      </c>
      <c r="F952" s="249">
        <f t="shared" si="9"/>
        <v>194</v>
      </c>
      <c r="G952" s="327">
        <v>22</v>
      </c>
      <c r="H952" s="49">
        <v>157</v>
      </c>
      <c r="I952" s="49">
        <v>12</v>
      </c>
      <c r="J952" s="49">
        <v>3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8"/>
        <v>21</v>
      </c>
      <c r="F953" s="249">
        <f t="shared" si="9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8"/>
        <v>2</v>
      </c>
      <c r="F954" s="249">
        <f t="shared" si="9"/>
        <v>2</v>
      </c>
      <c r="G954" s="327"/>
      <c r="H954" s="49">
        <v>2</v>
      </c>
    </row>
    <row r="955" spans="1:10 1037:1042" s="49" customFormat="1" ht="18">
      <c r="A955" s="264" t="s">
        <v>3350</v>
      </c>
      <c r="B955" s="28"/>
      <c r="C955" s="249"/>
      <c r="D955" s="314" t="s">
        <v>129</v>
      </c>
      <c r="E955" s="49">
        <f t="shared" si="8"/>
        <v>0</v>
      </c>
      <c r="F955" s="249">
        <f t="shared" si="9"/>
        <v>0</v>
      </c>
      <c r="G955" s="327"/>
    </row>
    <row r="956" spans="1:10 1037:1042" s="49" customFormat="1" ht="18">
      <c r="A956" s="264" t="s">
        <v>3338</v>
      </c>
      <c r="B956" s="28"/>
      <c r="C956" s="249"/>
      <c r="D956" s="314" t="s">
        <v>129</v>
      </c>
      <c r="E956" s="49">
        <f t="shared" si="8"/>
        <v>50</v>
      </c>
      <c r="F956" s="249">
        <f t="shared" si="9"/>
        <v>0</v>
      </c>
      <c r="G956" s="327"/>
    </row>
    <row r="957" spans="1:10 1037:1042" s="49" customFormat="1" ht="18">
      <c r="A957" s="264" t="s">
        <v>3531</v>
      </c>
      <c r="B957" s="28"/>
      <c r="C957" s="249"/>
      <c r="D957" s="314" t="s">
        <v>129</v>
      </c>
      <c r="E957" s="49">
        <f t="shared" si="8"/>
        <v>1</v>
      </c>
      <c r="F957" s="249">
        <f t="shared" si="9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8"/>
        <v>10</v>
      </c>
      <c r="F958" s="249">
        <f t="shared" si="9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8"/>
        <v>23</v>
      </c>
      <c r="F959" s="249">
        <f t="shared" si="9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8"/>
        <v>18</v>
      </c>
      <c r="F960" s="249">
        <f t="shared" si="9"/>
        <v>392</v>
      </c>
      <c r="G960" s="327"/>
      <c r="H960" s="49">
        <v>392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8"/>
        <v>0</v>
      </c>
      <c r="F961" s="249">
        <f t="shared" si="9"/>
        <v>27</v>
      </c>
      <c r="G961" s="327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8"/>
        <v>27</v>
      </c>
      <c r="F962" s="249">
        <f t="shared" si="9"/>
        <v>101</v>
      </c>
      <c r="G962" s="327">
        <v>5</v>
      </c>
      <c r="H962" s="49">
        <v>45</v>
      </c>
      <c r="I962" s="49">
        <v>40</v>
      </c>
      <c r="J962" s="49">
        <v>11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8"/>
        <v>0</v>
      </c>
      <c r="F963" s="249">
        <f t="shared" si="9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8"/>
        <v>5</v>
      </c>
      <c r="F964" s="249">
        <f t="shared" si="9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8"/>
        <v>42</v>
      </c>
      <c r="F965" s="249">
        <f t="shared" si="9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8"/>
        <v>5</v>
      </c>
      <c r="F966" s="249">
        <f t="shared" si="9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8"/>
        <v>4</v>
      </c>
      <c r="F967" s="249">
        <f t="shared" si="9"/>
        <v>33</v>
      </c>
      <c r="G967" s="327"/>
      <c r="H967" s="49">
        <v>7</v>
      </c>
      <c r="I967" s="49">
        <v>21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8"/>
        <v>5</v>
      </c>
      <c r="F968" s="249">
        <f t="shared" si="9"/>
        <v>118</v>
      </c>
      <c r="G968" s="327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8"/>
        <v>0</v>
      </c>
      <c r="F969" s="249">
        <f t="shared" si="9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8"/>
        <v>17</v>
      </c>
      <c r="F970" s="249">
        <f t="shared" si="9"/>
        <v>249</v>
      </c>
      <c r="G970" s="327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8"/>
        <v>0</v>
      </c>
      <c r="F971" s="249">
        <f t="shared" si="9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8"/>
        <v>0</v>
      </c>
      <c r="F972" s="249">
        <f t="shared" si="9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8"/>
        <v>0</v>
      </c>
      <c r="F973" s="249">
        <f t="shared" si="9"/>
        <v>15</v>
      </c>
      <c r="G973" s="327"/>
      <c r="I973" s="49">
        <v>11</v>
      </c>
      <c r="J973" s="49">
        <v>4</v>
      </c>
    </row>
    <row r="974" spans="1:11" s="49" customFormat="1" ht="18">
      <c r="A974" s="264" t="s">
        <v>3382</v>
      </c>
      <c r="B974" s="241"/>
      <c r="C974" s="249"/>
      <c r="D974" s="314" t="s">
        <v>129</v>
      </c>
      <c r="E974" s="49">
        <f t="shared" si="8"/>
        <v>0</v>
      </c>
      <c r="F974" s="249">
        <f t="shared" si="9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8"/>
        <v>3</v>
      </c>
      <c r="F975" s="249">
        <f t="shared" si="9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8"/>
        <v>12</v>
      </c>
      <c r="F976" s="249">
        <f t="shared" si="9"/>
        <v>354</v>
      </c>
      <c r="G976" s="327">
        <v>41</v>
      </c>
      <c r="H976" s="49">
        <v>262</v>
      </c>
      <c r="I976" s="49">
        <v>51</v>
      </c>
    </row>
    <row r="977" spans="1:10" s="49" customFormat="1" ht="18">
      <c r="A977" s="264" t="s">
        <v>3324</v>
      </c>
      <c r="B977" s="28"/>
      <c r="C977" s="249"/>
      <c r="D977" s="1" t="s">
        <v>131</v>
      </c>
      <c r="E977" s="49">
        <f t="shared" si="8"/>
        <v>31</v>
      </c>
      <c r="F977" s="249">
        <f t="shared" si="9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8"/>
        <v>4</v>
      </c>
      <c r="F978" s="249">
        <f t="shared" si="9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8"/>
        <v>25</v>
      </c>
      <c r="F979" s="249">
        <f t="shared" si="9"/>
        <v>254</v>
      </c>
      <c r="G979" s="327">
        <v>22</v>
      </c>
      <c r="H979" s="49">
        <v>143</v>
      </c>
      <c r="I979" s="49">
        <v>79</v>
      </c>
      <c r="J979" s="49">
        <v>10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8"/>
        <v>3</v>
      </c>
      <c r="F980" s="249">
        <f t="shared" si="9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8"/>
        <v>3</v>
      </c>
      <c r="F981" s="249">
        <f t="shared" si="9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8"/>
        <v>45</v>
      </c>
      <c r="F982" s="249">
        <f t="shared" si="9"/>
        <v>125</v>
      </c>
      <c r="G982" s="327">
        <v>30</v>
      </c>
      <c r="H982" s="49">
        <v>67</v>
      </c>
      <c r="I982" s="49">
        <v>9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8"/>
        <v>0</v>
      </c>
      <c r="F983" s="249">
        <f t="shared" si="9"/>
        <v>124</v>
      </c>
      <c r="G983" s="327"/>
      <c r="H983" s="49">
        <v>65</v>
      </c>
      <c r="I983" s="49">
        <v>11</v>
      </c>
      <c r="J983" s="49">
        <v>48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8"/>
        <v>1</v>
      </c>
      <c r="F984" s="249">
        <f t="shared" si="9"/>
        <v>4</v>
      </c>
      <c r="G984" s="327"/>
      <c r="J984" s="49">
        <v>4</v>
      </c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8"/>
        <v>0</v>
      </c>
      <c r="F985" s="249">
        <f t="shared" si="9"/>
        <v>0</v>
      </c>
      <c r="G985" s="327"/>
    </row>
    <row r="986" spans="1:10" s="49" customFormat="1" ht="18">
      <c r="A986" s="264" t="s">
        <v>3102</v>
      </c>
      <c r="B986" s="28"/>
      <c r="C986" s="249"/>
      <c r="D986" s="314" t="s">
        <v>129</v>
      </c>
      <c r="E986" s="49">
        <f t="shared" si="8"/>
        <v>0</v>
      </c>
      <c r="F986" s="249">
        <f t="shared" si="9"/>
        <v>6</v>
      </c>
      <c r="G986" s="327"/>
      <c r="I986" s="49">
        <v>6</v>
      </c>
    </row>
    <row r="987" spans="1:10" s="49" customFormat="1" ht="18">
      <c r="A987" s="264" t="s">
        <v>2660</v>
      </c>
      <c r="B987" s="28"/>
      <c r="C987" s="249"/>
      <c r="D987" s="314" t="s">
        <v>129</v>
      </c>
      <c r="E987" s="49">
        <f t="shared" si="8"/>
        <v>1</v>
      </c>
      <c r="F987" s="249">
        <f t="shared" si="9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8"/>
        <v>3</v>
      </c>
      <c r="F988" s="249">
        <f t="shared" si="9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8"/>
        <v>0</v>
      </c>
      <c r="F989" s="249">
        <f t="shared" si="9"/>
        <v>15</v>
      </c>
      <c r="G989" s="327"/>
      <c r="H989" s="49">
        <v>4</v>
      </c>
      <c r="I989" s="49">
        <v>11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8"/>
        <v>9</v>
      </c>
      <c r="F990" s="249">
        <f t="shared" si="9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8"/>
        <v>1</v>
      </c>
      <c r="F991" s="249">
        <f t="shared" si="9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8"/>
        <v>0</v>
      </c>
      <c r="F992" s="249">
        <f t="shared" si="9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8"/>
        <v>1</v>
      </c>
      <c r="F993" s="249">
        <f t="shared" si="9"/>
        <v>0</v>
      </c>
      <c r="G993" s="327"/>
    </row>
    <row r="994" spans="1:11" s="49" customFormat="1" ht="18">
      <c r="A994" s="264" t="s">
        <v>3336</v>
      </c>
      <c r="B994" s="28"/>
      <c r="C994" s="249"/>
      <c r="D994" s="314" t="s">
        <v>129</v>
      </c>
      <c r="E994" s="49">
        <f t="shared" si="8"/>
        <v>1</v>
      </c>
      <c r="F994" s="249">
        <f t="shared" si="9"/>
        <v>4</v>
      </c>
      <c r="G994" s="327"/>
      <c r="I994" s="49">
        <v>4</v>
      </c>
      <c r="K994" s="174"/>
    </row>
    <row r="995" spans="1:11" s="49" customFormat="1" ht="18">
      <c r="A995" s="264" t="s">
        <v>3158</v>
      </c>
      <c r="B995" s="28"/>
      <c r="C995" s="249"/>
      <c r="D995" s="314" t="s">
        <v>129</v>
      </c>
      <c r="E995" s="49">
        <f t="shared" si="8"/>
        <v>0</v>
      </c>
      <c r="F995" s="249">
        <f t="shared" si="9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8"/>
        <v>0</v>
      </c>
      <c r="F996" s="249">
        <f t="shared" si="9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8"/>
        <v>0</v>
      </c>
      <c r="F997" s="249">
        <f t="shared" si="9"/>
        <v>2</v>
      </c>
      <c r="G997" s="327"/>
      <c r="J997" s="49">
        <v>2</v>
      </c>
    </row>
    <row r="998" spans="1:11" s="49" customFormat="1" ht="18">
      <c r="A998" s="264" t="s">
        <v>3434</v>
      </c>
      <c r="B998" s="503"/>
      <c r="C998" s="249"/>
      <c r="D998" s="314" t="s">
        <v>129</v>
      </c>
      <c r="E998" s="49">
        <f t="shared" si="8"/>
        <v>0</v>
      </c>
      <c r="F998" s="249">
        <f t="shared" si="9"/>
        <v>0</v>
      </c>
      <c r="G998" s="327"/>
    </row>
    <row r="999" spans="1:11" s="49" customFormat="1" ht="18">
      <c r="A999" s="264" t="s">
        <v>3232</v>
      </c>
      <c r="B999" s="28"/>
      <c r="C999" s="249"/>
      <c r="D999" s="314" t="s">
        <v>129</v>
      </c>
      <c r="E999" s="49">
        <f t="shared" si="8"/>
        <v>0</v>
      </c>
      <c r="F999" s="249">
        <f t="shared" si="9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8"/>
        <v>25</v>
      </c>
      <c r="F1000" s="249">
        <f t="shared" si="9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8"/>
        <v>5</v>
      </c>
      <c r="F1001" s="249">
        <f t="shared" si="9"/>
        <v>1</v>
      </c>
      <c r="G1001" s="327"/>
      <c r="H1001" s="49">
        <v>1</v>
      </c>
    </row>
    <row r="1002" spans="1:11" s="49" customFormat="1" ht="18">
      <c r="A1002" s="264" t="s">
        <v>3385</v>
      </c>
      <c r="B1002" s="28"/>
      <c r="C1002" s="249"/>
      <c r="D1002" s="314" t="s">
        <v>129</v>
      </c>
      <c r="E1002" s="49">
        <f t="shared" si="8"/>
        <v>0</v>
      </c>
      <c r="F1002" s="249">
        <f t="shared" si="9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8"/>
        <v>3</v>
      </c>
      <c r="F1003" s="249">
        <f t="shared" si="9"/>
        <v>25</v>
      </c>
      <c r="G1003" s="327"/>
      <c r="I1003" s="49">
        <v>25</v>
      </c>
    </row>
    <row r="1004" spans="1:11" s="49" customFormat="1" ht="18">
      <c r="A1004" s="264" t="s">
        <v>3430</v>
      </c>
      <c r="B1004" s="503"/>
      <c r="C1004" s="249"/>
      <c r="D1004" s="314" t="s">
        <v>129</v>
      </c>
      <c r="E1004" s="49">
        <f t="shared" si="8"/>
        <v>0</v>
      </c>
      <c r="F1004" s="249">
        <f t="shared" si="9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8"/>
        <v>2</v>
      </c>
      <c r="F1005" s="249">
        <f t="shared" si="9"/>
        <v>10</v>
      </c>
      <c r="G1005" s="327"/>
      <c r="J1005" s="49">
        <v>10</v>
      </c>
    </row>
    <row r="1006" spans="1:11" s="49" customFormat="1" ht="18">
      <c r="A1006" s="264" t="s">
        <v>3180</v>
      </c>
      <c r="B1006" s="28"/>
      <c r="C1006" s="249"/>
      <c r="D1006" s="314" t="s">
        <v>129</v>
      </c>
      <c r="E1006" s="49">
        <f t="shared" si="8"/>
        <v>0</v>
      </c>
      <c r="F1006" s="249">
        <f t="shared" si="9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10">COUNTIF($A$797:$BHE$870,A1007)</f>
        <v>0</v>
      </c>
      <c r="F1007" s="249">
        <f t="shared" ref="F1007:F1070" si="11">SUM(G1007:K1007)</f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3290</v>
      </c>
      <c r="B1008" s="28"/>
      <c r="C1008" s="249"/>
      <c r="D1008" s="314" t="s">
        <v>129</v>
      </c>
      <c r="E1008" s="49">
        <f t="shared" si="10"/>
        <v>0</v>
      </c>
      <c r="F1008" s="249">
        <f t="shared" si="11"/>
        <v>10</v>
      </c>
      <c r="G1008" s="327"/>
      <c r="K1008" s="49">
        <v>10</v>
      </c>
    </row>
    <row r="1009" spans="1:11" s="49" customFormat="1" ht="18">
      <c r="A1009" s="264" t="s">
        <v>3252</v>
      </c>
      <c r="B1009" s="241"/>
      <c r="C1009" s="249"/>
      <c r="D1009" s="314" t="s">
        <v>130</v>
      </c>
      <c r="E1009" s="49">
        <f t="shared" si="10"/>
        <v>40</v>
      </c>
      <c r="F1009" s="249">
        <f t="shared" si="11"/>
        <v>392</v>
      </c>
      <c r="G1009" s="327"/>
      <c r="H1009" s="49">
        <v>130</v>
      </c>
      <c r="I1009" s="49">
        <v>227</v>
      </c>
      <c r="J1009" s="49">
        <v>35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10"/>
        <v>14</v>
      </c>
      <c r="F1010" s="249">
        <f t="shared" si="11"/>
        <v>61</v>
      </c>
      <c r="G1010" s="327"/>
      <c r="I1010" s="49">
        <v>53</v>
      </c>
      <c r="J1010" s="49">
        <v>8</v>
      </c>
    </row>
    <row r="1011" spans="1:11" s="49" customFormat="1" ht="18">
      <c r="A1011" s="264" t="s">
        <v>3376</v>
      </c>
      <c r="B1011" s="28"/>
      <c r="C1011" s="249"/>
      <c r="D1011" s="314" t="s">
        <v>129</v>
      </c>
      <c r="E1011" s="49">
        <f t="shared" si="10"/>
        <v>0</v>
      </c>
      <c r="F1011" s="249">
        <f t="shared" si="11"/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3372</v>
      </c>
      <c r="B1012" s="28"/>
      <c r="C1012" s="249"/>
      <c r="D1012" s="314" t="s">
        <v>129</v>
      </c>
      <c r="E1012" s="49">
        <f t="shared" si="10"/>
        <v>0</v>
      </c>
      <c r="F1012" s="249">
        <f t="shared" si="11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10"/>
        <v>0</v>
      </c>
      <c r="F1013" s="249">
        <f t="shared" si="11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10"/>
        <v>1</v>
      </c>
      <c r="F1014" s="249">
        <f t="shared" si="11"/>
        <v>9</v>
      </c>
      <c r="G1014" s="327"/>
      <c r="I1014" s="49">
        <v>9</v>
      </c>
    </row>
    <row r="1015" spans="1:11" s="49" customFormat="1" ht="18">
      <c r="A1015" s="264" t="s">
        <v>3114</v>
      </c>
      <c r="B1015" s="28"/>
      <c r="C1015" s="249"/>
      <c r="D1015" s="314" t="s">
        <v>129</v>
      </c>
      <c r="E1015" s="49">
        <f t="shared" si="10"/>
        <v>4</v>
      </c>
      <c r="F1015" s="249">
        <f t="shared" si="11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10"/>
        <v>43</v>
      </c>
      <c r="F1016" s="249">
        <f t="shared" si="11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10"/>
        <v>0</v>
      </c>
      <c r="F1017" s="249">
        <f t="shared" si="11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10"/>
        <v>2</v>
      </c>
      <c r="F1018" s="249">
        <f t="shared" si="11"/>
        <v>12</v>
      </c>
      <c r="G1018" s="327"/>
      <c r="J1018" s="49">
        <v>12</v>
      </c>
    </row>
    <row r="1019" spans="1:11" s="49" customFormat="1" ht="18">
      <c r="A1019" s="264" t="s">
        <v>3250</v>
      </c>
      <c r="B1019" s="241"/>
      <c r="C1019" s="249"/>
      <c r="D1019" s="314" t="s">
        <v>132</v>
      </c>
      <c r="E1019" s="49">
        <f t="shared" si="10"/>
        <v>3</v>
      </c>
      <c r="F1019" s="249">
        <f t="shared" si="11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10"/>
        <v>9</v>
      </c>
      <c r="F1020" s="249">
        <f t="shared" si="11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3233</v>
      </c>
      <c r="B1021" s="28"/>
      <c r="C1021" s="249"/>
      <c r="D1021" s="314" t="s">
        <v>129</v>
      </c>
      <c r="E1021" s="49">
        <f t="shared" si="10"/>
        <v>0</v>
      </c>
      <c r="F1021" s="249">
        <f t="shared" si="11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10"/>
        <v>3</v>
      </c>
      <c r="F1022" s="249">
        <f t="shared" si="11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2986</v>
      </c>
      <c r="B1023" s="28"/>
      <c r="C1023" s="249"/>
      <c r="D1023" s="314" t="s">
        <v>130</v>
      </c>
      <c r="E1023" s="49">
        <f t="shared" si="10"/>
        <v>2</v>
      </c>
      <c r="F1023" s="249">
        <f t="shared" si="11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10"/>
        <v>19</v>
      </c>
      <c r="F1024" s="249">
        <f t="shared" si="11"/>
        <v>47</v>
      </c>
      <c r="G1024" s="327">
        <v>22</v>
      </c>
      <c r="H1024" s="49">
        <v>14</v>
      </c>
      <c r="I1024" s="49">
        <v>5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10"/>
        <v>7</v>
      </c>
      <c r="F1025" s="249">
        <f t="shared" si="11"/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10"/>
        <v>0</v>
      </c>
      <c r="F1026" s="249">
        <f t="shared" si="11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10"/>
        <v>15</v>
      </c>
      <c r="F1027" s="249">
        <f t="shared" si="11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10"/>
        <v>0</v>
      </c>
      <c r="F1028" s="249">
        <f t="shared" si="11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10"/>
        <v>7</v>
      </c>
      <c r="F1029" s="249">
        <f t="shared" si="11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3504</v>
      </c>
      <c r="B1030" s="28"/>
      <c r="C1030" s="249"/>
      <c r="D1030" s="314" t="s">
        <v>129</v>
      </c>
      <c r="E1030" s="49">
        <f t="shared" si="10"/>
        <v>0</v>
      </c>
      <c r="F1030" s="249">
        <f t="shared" si="11"/>
        <v>0</v>
      </c>
      <c r="G1030" s="327"/>
    </row>
    <row r="1031" spans="1:11" s="49" customFormat="1" ht="18">
      <c r="A1031" s="264" t="s">
        <v>2985</v>
      </c>
      <c r="B1031" s="28"/>
      <c r="C1031" s="249"/>
      <c r="D1031" s="1" t="s">
        <v>131</v>
      </c>
      <c r="E1031" s="49">
        <f t="shared" si="10"/>
        <v>4</v>
      </c>
      <c r="F1031" s="249">
        <f t="shared" si="11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3374</v>
      </c>
      <c r="B1032" s="28"/>
      <c r="C1032" s="249"/>
      <c r="D1032" s="314" t="s">
        <v>129</v>
      </c>
      <c r="E1032" s="49">
        <f t="shared" si="10"/>
        <v>0</v>
      </c>
      <c r="F1032" s="249">
        <f t="shared" si="11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10"/>
        <v>46</v>
      </c>
      <c r="F1033" s="249">
        <f t="shared" si="11"/>
        <v>453</v>
      </c>
      <c r="G1033" s="327">
        <v>351</v>
      </c>
      <c r="H1033" s="49">
        <v>59</v>
      </c>
      <c r="I1033" s="49">
        <v>39</v>
      </c>
      <c r="J1033" s="49">
        <v>4</v>
      </c>
    </row>
    <row r="1034" spans="1:11" s="49" customFormat="1" ht="18">
      <c r="A1034" s="264" t="s">
        <v>3166</v>
      </c>
      <c r="B1034" s="28"/>
      <c r="C1034" s="249"/>
      <c r="D1034" s="314" t="s">
        <v>129</v>
      </c>
      <c r="E1034" s="49">
        <f t="shared" si="10"/>
        <v>1</v>
      </c>
      <c r="F1034" s="249">
        <f t="shared" si="11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10"/>
        <v>6</v>
      </c>
      <c r="F1035" s="249">
        <f t="shared" si="11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10"/>
        <v>0</v>
      </c>
      <c r="F1036" s="249">
        <f t="shared" si="11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10"/>
        <v>17</v>
      </c>
      <c r="F1037" s="249">
        <f t="shared" si="11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10"/>
        <v>11</v>
      </c>
      <c r="F1038" s="249">
        <f t="shared" si="11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10"/>
        <v>0</v>
      </c>
      <c r="F1039" s="249">
        <f t="shared" si="11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10"/>
        <v>14</v>
      </c>
      <c r="F1040" s="249">
        <f t="shared" si="11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10"/>
        <v>4</v>
      </c>
      <c r="F1041" s="249">
        <f t="shared" si="11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10"/>
        <v>11</v>
      </c>
      <c r="F1042" s="249">
        <f t="shared" si="11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10"/>
        <v>0</v>
      </c>
      <c r="F1043" s="249">
        <f t="shared" si="11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10"/>
        <v>1</v>
      </c>
      <c r="F1044" s="249">
        <f t="shared" si="11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10"/>
        <v>1</v>
      </c>
      <c r="F1045" s="249">
        <f t="shared" si="11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10"/>
        <v>2</v>
      </c>
      <c r="F1046" s="249">
        <f t="shared" si="11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10"/>
        <v>2</v>
      </c>
      <c r="F1047" s="249">
        <f t="shared" si="11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10"/>
        <v>1</v>
      </c>
      <c r="F1048" s="249">
        <f t="shared" si="11"/>
        <v>5</v>
      </c>
      <c r="G1048" s="327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10"/>
        <v>2</v>
      </c>
      <c r="F1049" s="249">
        <f t="shared" si="11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10"/>
        <v>4</v>
      </c>
      <c r="F1050" s="249">
        <f t="shared" si="11"/>
        <v>74</v>
      </c>
      <c r="G1050" s="327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3380</v>
      </c>
      <c r="B1051" s="28"/>
      <c r="C1051" s="249"/>
      <c r="D1051" s="314" t="s">
        <v>129</v>
      </c>
      <c r="E1051" s="49">
        <f t="shared" si="10"/>
        <v>1</v>
      </c>
      <c r="F1051" s="249">
        <f t="shared" si="11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10"/>
        <v>9</v>
      </c>
      <c r="F1052" s="249">
        <f t="shared" si="11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3188</v>
      </c>
      <c r="B1053" s="28"/>
      <c r="C1053" s="249"/>
      <c r="D1053" s="314" t="s">
        <v>129</v>
      </c>
      <c r="E1053" s="49">
        <f t="shared" si="10"/>
        <v>1</v>
      </c>
      <c r="F1053" s="249">
        <f t="shared" si="11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10"/>
        <v>16</v>
      </c>
      <c r="F1054" s="249">
        <f t="shared" si="11"/>
        <v>164</v>
      </c>
      <c r="G1054" s="327"/>
      <c r="H1054" s="49">
        <v>49</v>
      </c>
      <c r="I1054" s="49">
        <v>87</v>
      </c>
      <c r="J1054" s="49">
        <v>28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10"/>
        <v>45</v>
      </c>
      <c r="F1055" s="249">
        <f t="shared" si="11"/>
        <v>365</v>
      </c>
      <c r="G1055" s="327"/>
      <c r="H1055" s="49">
        <v>239</v>
      </c>
      <c r="I1055" s="49">
        <v>89</v>
      </c>
      <c r="J1055" s="49">
        <v>37</v>
      </c>
    </row>
    <row r="1056" spans="1:11" s="49" customFormat="1" ht="18">
      <c r="A1056" s="264" t="s">
        <v>3218</v>
      </c>
      <c r="B1056" s="28"/>
      <c r="C1056" s="249"/>
      <c r="D1056" s="314" t="s">
        <v>129</v>
      </c>
      <c r="E1056" s="49">
        <f t="shared" si="10"/>
        <v>0</v>
      </c>
      <c r="F1056" s="249">
        <f t="shared" si="11"/>
        <v>0</v>
      </c>
      <c r="G1056" s="327"/>
    </row>
    <row r="1057" spans="1:11" s="49" customFormat="1" ht="18">
      <c r="A1057" s="264" t="s">
        <v>3420</v>
      </c>
      <c r="B1057" s="28"/>
      <c r="C1057" s="249"/>
      <c r="D1057" s="314" t="s">
        <v>129</v>
      </c>
      <c r="E1057" s="49">
        <f t="shared" si="10"/>
        <v>1</v>
      </c>
      <c r="F1057" s="249">
        <f t="shared" si="11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10"/>
        <v>0</v>
      </c>
      <c r="F1058" s="249">
        <f t="shared" si="11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10"/>
        <v>32</v>
      </c>
      <c r="F1059" s="249">
        <f t="shared" si="11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10"/>
        <v>2</v>
      </c>
      <c r="F1060" s="249">
        <f t="shared" si="11"/>
        <v>0</v>
      </c>
      <c r="G1060" s="327"/>
    </row>
    <row r="1061" spans="1:11" s="49" customFormat="1" ht="18">
      <c r="A1061" s="264" t="s">
        <v>3161</v>
      </c>
      <c r="B1061" s="28"/>
      <c r="C1061" s="249"/>
      <c r="D1061" s="314" t="s">
        <v>129</v>
      </c>
      <c r="E1061" s="49">
        <f t="shared" si="10"/>
        <v>0</v>
      </c>
      <c r="F1061" s="249">
        <f t="shared" si="11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10"/>
        <v>3</v>
      </c>
      <c r="F1062" s="249">
        <f t="shared" si="11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10"/>
        <v>1</v>
      </c>
      <c r="F1063" s="249">
        <f t="shared" si="11"/>
        <v>53</v>
      </c>
      <c r="G1063" s="327"/>
      <c r="H1063" s="49">
        <v>9</v>
      </c>
      <c r="I1063" s="49">
        <v>5</v>
      </c>
      <c r="J1063" s="49">
        <v>39</v>
      </c>
      <c r="K1063" s="28"/>
    </row>
    <row r="1064" spans="1:11" s="49" customFormat="1" ht="18">
      <c r="A1064" s="264" t="s">
        <v>3139</v>
      </c>
      <c r="B1064" s="503"/>
      <c r="C1064" s="249"/>
      <c r="D1064" s="314" t="s">
        <v>129</v>
      </c>
      <c r="E1064" s="49">
        <f t="shared" si="10"/>
        <v>0</v>
      </c>
      <c r="F1064" s="249">
        <f t="shared" si="11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10"/>
        <v>1</v>
      </c>
      <c r="F1065" s="249">
        <f t="shared" si="11"/>
        <v>21</v>
      </c>
      <c r="G1065" s="327"/>
      <c r="J1065" s="49">
        <v>21</v>
      </c>
    </row>
    <row r="1066" spans="1:11" s="49" customFormat="1" ht="18">
      <c r="A1066" s="264" t="s">
        <v>3310</v>
      </c>
      <c r="B1066" s="28"/>
      <c r="C1066" s="249"/>
      <c r="D1066" s="314" t="s">
        <v>129</v>
      </c>
      <c r="E1066" s="49">
        <f t="shared" si="10"/>
        <v>0</v>
      </c>
      <c r="F1066" s="249">
        <f t="shared" si="11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10"/>
        <v>0</v>
      </c>
      <c r="F1067" s="249">
        <f t="shared" si="11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10"/>
        <v>1</v>
      </c>
      <c r="F1068" s="249">
        <f t="shared" si="11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10"/>
        <v>1</v>
      </c>
      <c r="F1069" s="249">
        <f t="shared" si="11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10"/>
        <v>3</v>
      </c>
      <c r="F1070" s="249">
        <f t="shared" si="11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12">COUNTIF($A$797:$BHE$870,A1071)</f>
        <v>5</v>
      </c>
      <c r="F1071" s="249">
        <f t="shared" ref="F1071:F1134" si="13"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12"/>
        <v>0</v>
      </c>
      <c r="F1072" s="249">
        <f t="shared" si="13"/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12"/>
        <v>22</v>
      </c>
      <c r="F1073" s="249">
        <f t="shared" si="13"/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3544</v>
      </c>
      <c r="B1074" s="28"/>
      <c r="C1074" s="249"/>
      <c r="D1074" s="314" t="s">
        <v>129</v>
      </c>
      <c r="E1074" s="49">
        <f t="shared" si="12"/>
        <v>1</v>
      </c>
      <c r="F1074" s="249">
        <f t="shared" si="13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12"/>
        <v>7</v>
      </c>
      <c r="F1075" s="249">
        <f t="shared" si="13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12"/>
        <v>24</v>
      </c>
      <c r="F1076" s="249">
        <f t="shared" si="13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3423</v>
      </c>
      <c r="B1077" s="241"/>
      <c r="C1077" s="249"/>
      <c r="D1077" s="314" t="s">
        <v>129</v>
      </c>
      <c r="E1077" s="49">
        <f t="shared" si="12"/>
        <v>0</v>
      </c>
      <c r="F1077" s="249">
        <f t="shared" si="13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12"/>
        <v>6</v>
      </c>
      <c r="F1078" s="249">
        <f t="shared" si="13"/>
        <v>42</v>
      </c>
      <c r="G1078" s="327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12"/>
        <v>8</v>
      </c>
      <c r="F1079" s="249">
        <f t="shared" si="13"/>
        <v>86</v>
      </c>
      <c r="G1079" s="327">
        <v>11</v>
      </c>
      <c r="H1079" s="49">
        <v>23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12"/>
        <v>0</v>
      </c>
      <c r="F1080" s="249">
        <f t="shared" si="13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12"/>
        <v>0</v>
      </c>
      <c r="F1081" s="249">
        <f t="shared" si="13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12"/>
        <v>7</v>
      </c>
      <c r="F1082" s="249">
        <f t="shared" si="13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12"/>
        <v>1</v>
      </c>
      <c r="F1083" s="249">
        <f t="shared" si="13"/>
        <v>1</v>
      </c>
      <c r="G1083" s="327"/>
      <c r="I1083" s="49">
        <v>1</v>
      </c>
    </row>
    <row r="1084" spans="1:11" s="49" customFormat="1" ht="18">
      <c r="A1084" s="264" t="s">
        <v>3293</v>
      </c>
      <c r="B1084" s="28"/>
      <c r="C1084" s="249"/>
      <c r="D1084" s="314" t="s">
        <v>129</v>
      </c>
      <c r="E1084" s="49">
        <f t="shared" si="12"/>
        <v>0</v>
      </c>
      <c r="F1084" s="249">
        <f t="shared" si="13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12"/>
        <v>10</v>
      </c>
      <c r="F1085" s="249">
        <f t="shared" si="13"/>
        <v>61</v>
      </c>
      <c r="G1085" s="327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3364</v>
      </c>
      <c r="B1086" s="28"/>
      <c r="C1086" s="249"/>
      <c r="D1086" s="314" t="s">
        <v>132</v>
      </c>
      <c r="E1086" s="49">
        <f t="shared" si="12"/>
        <v>2</v>
      </c>
      <c r="F1086" s="249">
        <f t="shared" si="13"/>
        <v>21</v>
      </c>
      <c r="G1086" s="327"/>
      <c r="I1086" s="49">
        <v>21</v>
      </c>
    </row>
    <row r="1087" spans="1:11" s="49" customFormat="1" ht="18">
      <c r="A1087" s="264" t="s">
        <v>3363</v>
      </c>
      <c r="B1087" s="241"/>
      <c r="C1087" s="249"/>
      <c r="D1087" s="314" t="s">
        <v>129</v>
      </c>
      <c r="E1087" s="49">
        <f t="shared" si="12"/>
        <v>1</v>
      </c>
      <c r="F1087" s="249">
        <f t="shared" si="13"/>
        <v>0</v>
      </c>
      <c r="G1087" s="327"/>
    </row>
    <row r="1088" spans="1:11" s="49" customFormat="1" ht="18">
      <c r="A1088" s="264" t="s">
        <v>3122</v>
      </c>
      <c r="B1088" s="28"/>
      <c r="C1088" s="249"/>
      <c r="D1088" s="314" t="s">
        <v>129</v>
      </c>
      <c r="E1088" s="49">
        <f t="shared" si="12"/>
        <v>0</v>
      </c>
      <c r="F1088" s="249">
        <f t="shared" si="13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12"/>
        <v>2</v>
      </c>
      <c r="F1089" s="249">
        <f t="shared" si="13"/>
        <v>12</v>
      </c>
      <c r="G1089" s="327"/>
      <c r="I1089" s="49">
        <v>5</v>
      </c>
      <c r="J1089" s="49">
        <v>7</v>
      </c>
    </row>
    <row r="1090" spans="1:10" s="49" customFormat="1" ht="18">
      <c r="A1090" s="264" t="s">
        <v>3269</v>
      </c>
      <c r="B1090" s="28"/>
      <c r="C1090" s="249"/>
      <c r="D1090" s="314" t="s">
        <v>129</v>
      </c>
      <c r="E1090" s="49">
        <f t="shared" si="12"/>
        <v>0</v>
      </c>
      <c r="F1090" s="249">
        <f t="shared" si="13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12"/>
        <v>37</v>
      </c>
      <c r="F1091" s="249">
        <f t="shared" si="13"/>
        <v>97</v>
      </c>
      <c r="G1091" s="327">
        <v>17</v>
      </c>
      <c r="H1091" s="49">
        <v>9</v>
      </c>
      <c r="I1091" s="49">
        <v>64</v>
      </c>
      <c r="J1091" s="49">
        <v>7</v>
      </c>
    </row>
    <row r="1092" spans="1:10" s="49" customFormat="1" ht="18">
      <c r="A1092" s="264" t="s">
        <v>3223</v>
      </c>
      <c r="B1092" s="28"/>
      <c r="C1092" s="249"/>
      <c r="D1092" s="314" t="s">
        <v>129</v>
      </c>
      <c r="E1092" s="49">
        <f t="shared" si="12"/>
        <v>0</v>
      </c>
      <c r="F1092" s="249">
        <f t="shared" si="13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12"/>
        <v>5</v>
      </c>
      <c r="F1093" s="249">
        <f t="shared" si="13"/>
        <v>17</v>
      </c>
      <c r="G1093" s="327"/>
      <c r="I1093" s="49">
        <v>17</v>
      </c>
    </row>
    <row r="1094" spans="1:10" s="49" customFormat="1" ht="18">
      <c r="A1094" s="264" t="s">
        <v>3328</v>
      </c>
      <c r="B1094" s="28"/>
      <c r="C1094" s="249"/>
      <c r="D1094" s="314" t="s">
        <v>129</v>
      </c>
      <c r="E1094" s="49">
        <f t="shared" si="12"/>
        <v>1</v>
      </c>
      <c r="F1094" s="249">
        <f t="shared" si="13"/>
        <v>2</v>
      </c>
      <c r="G1094" s="327"/>
      <c r="I1094" s="49">
        <v>2</v>
      </c>
    </row>
    <row r="1095" spans="1:10" s="49" customFormat="1" ht="18">
      <c r="A1095" s="264" t="s">
        <v>3157</v>
      </c>
      <c r="B1095" s="28"/>
      <c r="C1095" s="249"/>
      <c r="D1095" s="314" t="s">
        <v>129</v>
      </c>
      <c r="E1095" s="49">
        <f t="shared" si="12"/>
        <v>0</v>
      </c>
      <c r="F1095" s="249">
        <f t="shared" si="13"/>
        <v>0</v>
      </c>
      <c r="G1095" s="327"/>
    </row>
    <row r="1096" spans="1:10" s="49" customFormat="1" ht="18">
      <c r="A1096" s="264" t="s">
        <v>3495</v>
      </c>
      <c r="B1096" s="241"/>
      <c r="C1096" s="249"/>
      <c r="D1096" s="314" t="s">
        <v>129</v>
      </c>
      <c r="E1096" s="49">
        <f t="shared" si="12"/>
        <v>1</v>
      </c>
      <c r="F1096" s="249">
        <f t="shared" si="13"/>
        <v>8</v>
      </c>
      <c r="G1096" s="327"/>
      <c r="J1096" s="49">
        <v>8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12"/>
        <v>1</v>
      </c>
      <c r="F1097" s="249">
        <f t="shared" si="13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12"/>
        <v>1</v>
      </c>
      <c r="F1098" s="249">
        <f t="shared" si="13"/>
        <v>194</v>
      </c>
      <c r="G1098" s="327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12"/>
        <v>3</v>
      </c>
      <c r="F1099" s="249">
        <f t="shared" si="13"/>
        <v>0</v>
      </c>
      <c r="G1099" s="327"/>
    </row>
    <row r="1100" spans="1:10" s="49" customFormat="1" ht="18">
      <c r="A1100" s="264" t="s">
        <v>3156</v>
      </c>
      <c r="B1100" s="241"/>
      <c r="C1100" s="249"/>
      <c r="D1100" s="314" t="s">
        <v>129</v>
      </c>
      <c r="E1100" s="49">
        <f t="shared" si="12"/>
        <v>0</v>
      </c>
      <c r="F1100" s="249">
        <f t="shared" si="13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12"/>
        <v>3</v>
      </c>
      <c r="F1101" s="249">
        <f t="shared" si="13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12"/>
        <v>25</v>
      </c>
      <c r="F1102" s="249">
        <f t="shared" si="13"/>
        <v>19</v>
      </c>
      <c r="G1102" s="327"/>
      <c r="H1102" s="49">
        <v>6</v>
      </c>
      <c r="I1102" s="49">
        <v>13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12"/>
        <v>6</v>
      </c>
      <c r="F1103" s="249">
        <f t="shared" si="13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12"/>
        <v>0</v>
      </c>
      <c r="F1104" s="249">
        <f t="shared" si="13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12"/>
        <v>56</v>
      </c>
      <c r="F1105" s="249">
        <f t="shared" si="13"/>
        <v>655</v>
      </c>
      <c r="G1105" s="327">
        <v>64</v>
      </c>
      <c r="H1105" s="49">
        <v>414</v>
      </c>
      <c r="I1105" s="49">
        <v>149</v>
      </c>
      <c r="J1105" s="49">
        <v>28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12"/>
        <v>1</v>
      </c>
      <c r="F1106" s="249">
        <f t="shared" si="13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12"/>
        <v>0</v>
      </c>
      <c r="F1107" s="249">
        <f t="shared" si="13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12"/>
        <v>5</v>
      </c>
      <c r="F1108" s="249">
        <f t="shared" si="13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12"/>
        <v>1</v>
      </c>
      <c r="F1109" s="249">
        <f t="shared" si="13"/>
        <v>0</v>
      </c>
      <c r="G1109" s="327"/>
    </row>
    <row r="1110" spans="1:11" s="49" customFormat="1" ht="18">
      <c r="A1110" s="264" t="s">
        <v>3101</v>
      </c>
      <c r="B1110" s="28"/>
      <c r="C1110" s="249"/>
      <c r="D1110" s="314" t="s">
        <v>135</v>
      </c>
      <c r="E1110" s="49">
        <f t="shared" si="12"/>
        <v>5</v>
      </c>
      <c r="F1110" s="249">
        <f t="shared" si="13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12"/>
        <v>0</v>
      </c>
      <c r="F1111" s="249">
        <f t="shared" si="13"/>
        <v>4</v>
      </c>
      <c r="G1111" s="327"/>
      <c r="I1111" s="49">
        <v>4</v>
      </c>
      <c r="K1111" s="28"/>
    </row>
    <row r="1112" spans="1:11" s="49" customFormat="1" ht="18">
      <c r="A1112" s="264" t="s">
        <v>3331</v>
      </c>
      <c r="B1112" s="241"/>
      <c r="C1112" s="249"/>
      <c r="D1112" s="314" t="s">
        <v>132</v>
      </c>
      <c r="E1112" s="49">
        <f t="shared" si="12"/>
        <v>13</v>
      </c>
      <c r="F1112" s="249">
        <f t="shared" si="13"/>
        <v>20</v>
      </c>
      <c r="G1112" s="327"/>
      <c r="I1112" s="49">
        <v>10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12"/>
        <v>0</v>
      </c>
      <c r="F1113" s="249">
        <f t="shared" si="13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12"/>
        <v>2</v>
      </c>
      <c r="F1114" s="249">
        <f t="shared" si="13"/>
        <v>0</v>
      </c>
      <c r="G1114" s="327"/>
    </row>
    <row r="1115" spans="1:11" s="49" customFormat="1" ht="18">
      <c r="A1115" s="264" t="s">
        <v>3414</v>
      </c>
      <c r="B1115" s="28"/>
      <c r="C1115" s="249"/>
      <c r="D1115" s="314" t="s">
        <v>129</v>
      </c>
      <c r="E1115" s="49">
        <f t="shared" si="12"/>
        <v>0</v>
      </c>
      <c r="F1115" s="249">
        <f t="shared" si="13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12"/>
        <v>0</v>
      </c>
      <c r="F1116" s="249">
        <f t="shared" si="13"/>
        <v>0</v>
      </c>
      <c r="G1116" s="327"/>
    </row>
    <row r="1117" spans="1:11" s="49" customFormat="1" ht="18">
      <c r="A1117" s="264" t="s">
        <v>3393</v>
      </c>
      <c r="B1117" s="28"/>
      <c r="C1117" s="249"/>
      <c r="D1117" s="314" t="s">
        <v>129</v>
      </c>
      <c r="E1117" s="49">
        <f t="shared" si="12"/>
        <v>0</v>
      </c>
      <c r="F1117" s="249">
        <f t="shared" si="13"/>
        <v>50</v>
      </c>
      <c r="G1117" s="327"/>
      <c r="I1117" s="49">
        <v>44</v>
      </c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12"/>
        <v>6</v>
      </c>
      <c r="F1118" s="249">
        <f t="shared" si="13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12"/>
        <v>11</v>
      </c>
      <c r="F1119" s="249">
        <f t="shared" si="13"/>
        <v>54</v>
      </c>
      <c r="G1119" s="327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12"/>
        <v>8</v>
      </c>
      <c r="F1120" s="249">
        <f t="shared" si="13"/>
        <v>1</v>
      </c>
      <c r="G1120" s="327"/>
      <c r="I1120" s="49">
        <v>1</v>
      </c>
    </row>
    <row r="1121" spans="1:11" s="49" customFormat="1" ht="18">
      <c r="A1121" s="264" t="s">
        <v>3498</v>
      </c>
      <c r="B1121" s="503"/>
      <c r="C1121" s="249"/>
      <c r="D1121" s="314" t="s">
        <v>129</v>
      </c>
      <c r="E1121" s="49">
        <f t="shared" si="12"/>
        <v>55</v>
      </c>
      <c r="F1121" s="249">
        <f t="shared" si="13"/>
        <v>307</v>
      </c>
      <c r="G1121" s="327"/>
      <c r="H1121" s="49">
        <v>175</v>
      </c>
      <c r="I1121" s="49">
        <v>126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12"/>
        <v>1</v>
      </c>
      <c r="F1122" s="249">
        <f t="shared" si="13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12"/>
        <v>60</v>
      </c>
      <c r="F1123" s="249">
        <f t="shared" si="13"/>
        <v>1157</v>
      </c>
      <c r="G1123" s="327">
        <v>639</v>
      </c>
      <c r="H1123" s="49">
        <v>185</v>
      </c>
      <c r="I1123" s="49">
        <v>176</v>
      </c>
      <c r="J1123" s="49">
        <v>157</v>
      </c>
    </row>
    <row r="1124" spans="1:11" s="49" customFormat="1" ht="18">
      <c r="A1124" s="264" t="s">
        <v>3435</v>
      </c>
      <c r="B1124" s="503"/>
      <c r="C1124" s="249"/>
      <c r="D1124" s="314" t="s">
        <v>129</v>
      </c>
      <c r="E1124" s="49">
        <f t="shared" si="12"/>
        <v>0</v>
      </c>
      <c r="F1124" s="249">
        <f t="shared" si="13"/>
        <v>3</v>
      </c>
      <c r="G1124" s="327"/>
      <c r="J1124" s="49">
        <v>3</v>
      </c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12"/>
        <v>0</v>
      </c>
      <c r="F1125" s="249">
        <f t="shared" si="13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12"/>
        <v>0</v>
      </c>
      <c r="F1126" s="249">
        <f t="shared" si="13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12"/>
        <v>1</v>
      </c>
      <c r="F1127" s="249">
        <f t="shared" si="13"/>
        <v>153</v>
      </c>
      <c r="G1127" s="327">
        <v>2</v>
      </c>
      <c r="H1127" s="49">
        <v>28</v>
      </c>
      <c r="I1127" s="49">
        <v>54</v>
      </c>
      <c r="J1127" s="49">
        <v>69</v>
      </c>
    </row>
    <row r="1128" spans="1:11" s="49" customFormat="1" ht="18">
      <c r="A1128" s="264" t="s">
        <v>3428</v>
      </c>
      <c r="B1128" s="28"/>
      <c r="C1128" s="249"/>
      <c r="D1128" s="314" t="s">
        <v>129</v>
      </c>
      <c r="E1128" s="49">
        <f t="shared" si="12"/>
        <v>0</v>
      </c>
      <c r="F1128" s="249">
        <f t="shared" si="13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12"/>
        <v>34</v>
      </c>
      <c r="F1129" s="249">
        <f t="shared" si="13"/>
        <v>157</v>
      </c>
      <c r="G1129" s="327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12"/>
        <v>3</v>
      </c>
      <c r="F1130" s="249">
        <f t="shared" si="13"/>
        <v>0</v>
      </c>
      <c r="G1130" s="327"/>
    </row>
    <row r="1131" spans="1:11" s="49" customFormat="1" ht="18">
      <c r="A1131" s="264" t="s">
        <v>3258</v>
      </c>
      <c r="B1131" s="28"/>
      <c r="C1131" s="249"/>
      <c r="D1131" s="314" t="s">
        <v>129</v>
      </c>
      <c r="E1131" s="49">
        <f t="shared" si="12"/>
        <v>0</v>
      </c>
      <c r="F1131" s="249">
        <f t="shared" si="13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12"/>
        <v>4</v>
      </c>
      <c r="F1132" s="249">
        <f t="shared" si="13"/>
        <v>2</v>
      </c>
      <c r="G1132" s="327"/>
      <c r="H1132" s="49">
        <v>2</v>
      </c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12"/>
        <v>1</v>
      </c>
      <c r="F1133" s="249">
        <f t="shared" si="13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12"/>
        <v>4</v>
      </c>
      <c r="F1134" s="249">
        <f t="shared" si="13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14">COUNTIF($A$797:$BHE$870,A1135)</f>
        <v>0</v>
      </c>
      <c r="F1135" s="249">
        <f t="shared" ref="F1135:F1198" si="15">SUM(G1135:K1135)</f>
        <v>5</v>
      </c>
      <c r="G1135" s="327"/>
      <c r="I1135" s="49">
        <v>5</v>
      </c>
      <c r="K1135" s="352"/>
    </row>
    <row r="1136" spans="1:11" s="49" customFormat="1" ht="18">
      <c r="A1136" s="264" t="s">
        <v>3480</v>
      </c>
      <c r="B1136" s="28"/>
      <c r="C1136" s="249"/>
      <c r="D1136" s="314" t="s">
        <v>129</v>
      </c>
      <c r="E1136" s="49">
        <f t="shared" si="14"/>
        <v>1</v>
      </c>
      <c r="F1136" s="249">
        <f t="shared" si="15"/>
        <v>8</v>
      </c>
      <c r="G1136" s="327"/>
      <c r="H1136" s="49">
        <v>4</v>
      </c>
      <c r="I1136" s="49">
        <v>4</v>
      </c>
    </row>
    <row r="1137" spans="1:11" s="49" customFormat="1" ht="18">
      <c r="A1137" s="264" t="s">
        <v>3345</v>
      </c>
      <c r="B1137" s="503"/>
      <c r="C1137" s="249"/>
      <c r="D1137" s="314" t="s">
        <v>129</v>
      </c>
      <c r="E1137" s="49">
        <f t="shared" si="14"/>
        <v>2</v>
      </c>
      <c r="F1137" s="249">
        <f t="shared" si="15"/>
        <v>17</v>
      </c>
      <c r="G1137" s="327"/>
      <c r="J1137" s="49">
        <v>17</v>
      </c>
    </row>
    <row r="1138" spans="1:11" s="49" customFormat="1" ht="18">
      <c r="A1138" s="264" t="s">
        <v>3375</v>
      </c>
      <c r="C1138" s="249"/>
      <c r="D1138" s="314" t="s">
        <v>130</v>
      </c>
      <c r="E1138" s="49">
        <f t="shared" si="14"/>
        <v>6</v>
      </c>
      <c r="F1138" s="249">
        <f t="shared" si="15"/>
        <v>21</v>
      </c>
      <c r="G1138" s="327"/>
      <c r="I1138" s="49">
        <v>9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14"/>
        <v>5</v>
      </c>
      <c r="F1139" s="249">
        <f t="shared" si="15"/>
        <v>35</v>
      </c>
      <c r="G1139" s="327"/>
      <c r="J1139" s="49">
        <v>35</v>
      </c>
    </row>
    <row r="1140" spans="1:11" s="49" customFormat="1" ht="18">
      <c r="A1140" s="264" t="s">
        <v>3459</v>
      </c>
      <c r="B1140" s="28"/>
      <c r="C1140" s="249"/>
      <c r="D1140" s="314" t="s">
        <v>129</v>
      </c>
      <c r="E1140" s="49">
        <f t="shared" si="14"/>
        <v>0</v>
      </c>
      <c r="F1140" s="249">
        <f t="shared" si="15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14"/>
        <v>0</v>
      </c>
      <c r="F1141" s="249">
        <f t="shared" si="15"/>
        <v>16</v>
      </c>
      <c r="G1141" s="327"/>
      <c r="I1141" s="49">
        <v>14</v>
      </c>
      <c r="J1141" s="49">
        <v>2</v>
      </c>
    </row>
    <row r="1142" spans="1:11" s="49" customFormat="1" ht="18">
      <c r="A1142" s="264" t="s">
        <v>3436</v>
      </c>
      <c r="B1142" s="503"/>
      <c r="C1142" s="249"/>
      <c r="D1142" s="314" t="s">
        <v>129</v>
      </c>
      <c r="E1142" s="49">
        <f t="shared" si="14"/>
        <v>0</v>
      </c>
      <c r="F1142" s="249">
        <f t="shared" si="15"/>
        <v>0</v>
      </c>
      <c r="G1142" s="327"/>
    </row>
    <row r="1143" spans="1:11" s="49" customFormat="1" ht="18">
      <c r="A1143" s="264" t="s">
        <v>3131</v>
      </c>
      <c r="B1143" s="28"/>
      <c r="C1143" s="249"/>
      <c r="D1143" s="1" t="s">
        <v>131</v>
      </c>
      <c r="E1143" s="49">
        <f t="shared" si="14"/>
        <v>0</v>
      </c>
      <c r="F1143" s="249">
        <f t="shared" si="15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14"/>
        <v>0</v>
      </c>
      <c r="F1144" s="249">
        <f t="shared" si="15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14"/>
        <v>5</v>
      </c>
      <c r="F1145" s="249">
        <f t="shared" si="15"/>
        <v>60</v>
      </c>
      <c r="G1145" s="327">
        <v>30</v>
      </c>
      <c r="I1145" s="49">
        <v>3</v>
      </c>
      <c r="J1145" s="49">
        <v>27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14"/>
        <v>0</v>
      </c>
      <c r="F1146" s="249">
        <f t="shared" si="15"/>
        <v>0</v>
      </c>
      <c r="G1146" s="327"/>
    </row>
    <row r="1147" spans="1:11" s="49" customFormat="1" ht="18">
      <c r="A1147" s="264" t="s">
        <v>3505</v>
      </c>
      <c r="B1147" s="241"/>
      <c r="C1147" s="249"/>
      <c r="D1147" s="314" t="s">
        <v>129</v>
      </c>
      <c r="E1147" s="49">
        <f t="shared" si="14"/>
        <v>0</v>
      </c>
      <c r="F1147" s="249">
        <f t="shared" si="15"/>
        <v>0</v>
      </c>
      <c r="G1147" s="327"/>
      <c r="K1147" s="174"/>
    </row>
    <row r="1148" spans="1:11" s="49" customFormat="1" ht="18">
      <c r="A1148" s="264" t="s">
        <v>3361</v>
      </c>
      <c r="B1148" s="28"/>
      <c r="C1148" s="249"/>
      <c r="D1148" s="314" t="s">
        <v>129</v>
      </c>
      <c r="E1148" s="49">
        <f t="shared" si="14"/>
        <v>0</v>
      </c>
      <c r="F1148" s="249">
        <f t="shared" si="15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14"/>
        <v>3</v>
      </c>
      <c r="F1149" s="249">
        <f t="shared" si="15"/>
        <v>133</v>
      </c>
      <c r="G1149" s="327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14"/>
        <v>21</v>
      </c>
      <c r="F1150" s="249">
        <f t="shared" si="15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14"/>
        <v>2</v>
      </c>
      <c r="F1151" s="249">
        <f t="shared" si="15"/>
        <v>11</v>
      </c>
      <c r="G1151" s="327"/>
      <c r="J1151" s="49">
        <v>11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14"/>
        <v>2</v>
      </c>
      <c r="F1152" s="249">
        <f t="shared" si="15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14"/>
        <v>0</v>
      </c>
      <c r="F1153" s="249">
        <f t="shared" si="15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14"/>
        <v>0</v>
      </c>
      <c r="F1154" s="249">
        <f t="shared" si="15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14"/>
        <v>0</v>
      </c>
      <c r="F1155" s="249">
        <f t="shared" si="15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14"/>
        <v>6</v>
      </c>
      <c r="F1156" s="249">
        <f t="shared" si="15"/>
        <v>71</v>
      </c>
      <c r="G1156" s="327"/>
      <c r="I1156" s="49">
        <v>71</v>
      </c>
    </row>
    <row r="1157" spans="1:11" s="49" customFormat="1" ht="18">
      <c r="A1157" s="264" t="s">
        <v>3136</v>
      </c>
      <c r="B1157" s="28"/>
      <c r="C1157" s="249"/>
      <c r="D1157" s="314" t="s">
        <v>129</v>
      </c>
      <c r="E1157" s="49">
        <f t="shared" si="14"/>
        <v>0</v>
      </c>
      <c r="F1157" s="249">
        <f t="shared" si="15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14"/>
        <v>16</v>
      </c>
      <c r="F1158" s="249">
        <f t="shared" si="15"/>
        <v>29</v>
      </c>
      <c r="G1158" s="327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3465</v>
      </c>
      <c r="B1159" s="28"/>
      <c r="C1159" s="249"/>
      <c r="D1159" s="314" t="s">
        <v>129</v>
      </c>
      <c r="E1159" s="49">
        <f t="shared" si="14"/>
        <v>0</v>
      </c>
      <c r="F1159" s="249">
        <f t="shared" si="15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14"/>
        <v>0</v>
      </c>
      <c r="F1160" s="249">
        <f t="shared" si="15"/>
        <v>30</v>
      </c>
      <c r="G1160" s="327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14"/>
        <v>8</v>
      </c>
      <c r="F1161" s="249">
        <f t="shared" si="15"/>
        <v>26</v>
      </c>
      <c r="G1161" s="327"/>
      <c r="I1161" s="49">
        <v>5</v>
      </c>
      <c r="J1161" s="49">
        <v>21</v>
      </c>
    </row>
    <row r="1162" spans="1:11" s="49" customFormat="1" ht="18">
      <c r="A1162" s="264" t="s">
        <v>3506</v>
      </c>
      <c r="B1162" s="28"/>
      <c r="C1162" s="249"/>
      <c r="D1162" s="314" t="s">
        <v>129</v>
      </c>
      <c r="E1162" s="49">
        <f t="shared" si="14"/>
        <v>0</v>
      </c>
      <c r="F1162" s="249">
        <f t="shared" si="15"/>
        <v>0</v>
      </c>
      <c r="G1162" s="327"/>
      <c r="K1162" s="352"/>
    </row>
    <row r="1163" spans="1:11" s="49" customFormat="1" ht="18">
      <c r="A1163" s="264" t="s">
        <v>3506</v>
      </c>
      <c r="B1163" s="28"/>
      <c r="C1163" s="249"/>
      <c r="D1163" s="314" t="s">
        <v>129</v>
      </c>
      <c r="E1163" s="49">
        <f t="shared" si="14"/>
        <v>0</v>
      </c>
      <c r="F1163" s="249">
        <f t="shared" si="15"/>
        <v>0</v>
      </c>
      <c r="G1163" s="327"/>
    </row>
    <row r="1164" spans="1:11" s="49" customFormat="1" ht="18">
      <c r="A1164" s="264" t="s">
        <v>3539</v>
      </c>
      <c r="B1164" s="503"/>
      <c r="C1164" s="249"/>
      <c r="D1164" s="314" t="s">
        <v>129</v>
      </c>
      <c r="E1164" s="49">
        <f t="shared" si="14"/>
        <v>0</v>
      </c>
      <c r="F1164" s="249">
        <f t="shared" si="15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14"/>
        <v>0</v>
      </c>
      <c r="F1165" s="249">
        <f t="shared" si="15"/>
        <v>0</v>
      </c>
      <c r="G1165" s="327"/>
    </row>
    <row r="1166" spans="1:11" s="49" customFormat="1" ht="18">
      <c r="A1166" s="264" t="s">
        <v>3421</v>
      </c>
      <c r="B1166" s="241"/>
      <c r="C1166" s="249"/>
      <c r="D1166" s="314" t="s">
        <v>129</v>
      </c>
      <c r="E1166" s="49">
        <f t="shared" si="14"/>
        <v>0</v>
      </c>
      <c r="F1166" s="249">
        <f t="shared" si="15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14"/>
        <v>10</v>
      </c>
      <c r="F1167" s="249">
        <f t="shared" si="15"/>
        <v>81</v>
      </c>
      <c r="G1167" s="327">
        <v>1</v>
      </c>
      <c r="H1167" s="49">
        <v>19</v>
      </c>
      <c r="I1167" s="49">
        <v>39</v>
      </c>
      <c r="J1167" s="49">
        <v>22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14"/>
        <v>0</v>
      </c>
      <c r="F1168" s="249">
        <f t="shared" si="15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14"/>
        <v>0</v>
      </c>
      <c r="F1169" s="249">
        <f t="shared" si="15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14"/>
        <v>9</v>
      </c>
      <c r="F1170" s="249">
        <f t="shared" si="15"/>
        <v>46</v>
      </c>
      <c r="G1170" s="327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14"/>
        <v>93</v>
      </c>
      <c r="F1171" s="249">
        <f t="shared" si="15"/>
        <v>616</v>
      </c>
      <c r="G1171" s="327">
        <v>151</v>
      </c>
      <c r="H1171" s="49">
        <v>388</v>
      </c>
      <c r="I1171" s="49">
        <v>77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14"/>
        <v>35</v>
      </c>
      <c r="F1172" s="249">
        <f t="shared" si="15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14"/>
        <v>0</v>
      </c>
      <c r="F1173" s="249">
        <f t="shared" si="15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14"/>
        <v>0</v>
      </c>
      <c r="F1174" s="249">
        <f t="shared" si="15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14"/>
        <v>2</v>
      </c>
      <c r="F1175" s="249">
        <f t="shared" si="15"/>
        <v>3</v>
      </c>
      <c r="G1175" s="327"/>
      <c r="J1175" s="49">
        <v>3</v>
      </c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14"/>
        <v>1</v>
      </c>
      <c r="F1176" s="249">
        <f t="shared" si="15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3471</v>
      </c>
      <c r="B1177" s="241"/>
      <c r="C1177" s="249"/>
      <c r="D1177" s="314" t="s">
        <v>129</v>
      </c>
      <c r="E1177" s="49">
        <f t="shared" si="14"/>
        <v>0</v>
      </c>
      <c r="F1177" s="249">
        <f t="shared" si="15"/>
        <v>0</v>
      </c>
      <c r="G1177" s="327"/>
    </row>
    <row r="1178" spans="1:11" s="49" customFormat="1" ht="18">
      <c r="A1178" s="264" t="s">
        <v>3118</v>
      </c>
      <c r="B1178" s="28"/>
      <c r="C1178" s="249"/>
      <c r="D1178" s="314" t="s">
        <v>129</v>
      </c>
      <c r="E1178" s="49">
        <f t="shared" si="14"/>
        <v>1</v>
      </c>
      <c r="F1178" s="249">
        <f t="shared" si="15"/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14"/>
        <v>1</v>
      </c>
      <c r="F1179" s="249">
        <f t="shared" si="15"/>
        <v>0</v>
      </c>
      <c r="G1179" s="327"/>
    </row>
    <row r="1180" spans="1:11" s="49" customFormat="1" ht="18">
      <c r="A1180" s="264" t="s">
        <v>3392</v>
      </c>
      <c r="B1180" s="28"/>
      <c r="C1180" s="249"/>
      <c r="D1180" s="314" t="s">
        <v>129</v>
      </c>
      <c r="E1180" s="49">
        <f t="shared" si="14"/>
        <v>0</v>
      </c>
      <c r="F1180" s="249">
        <f t="shared" si="15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14"/>
        <v>5</v>
      </c>
      <c r="F1181" s="249">
        <f t="shared" si="15"/>
        <v>121</v>
      </c>
      <c r="G1181" s="327">
        <v>5</v>
      </c>
      <c r="H1181" s="49">
        <v>58</v>
      </c>
      <c r="I1181" s="49">
        <v>43</v>
      </c>
      <c r="K1181" s="49">
        <v>15</v>
      </c>
    </row>
    <row r="1182" spans="1:11" s="49" customFormat="1" ht="18">
      <c r="A1182" s="264" t="s">
        <v>3437</v>
      </c>
      <c r="B1182" s="28"/>
      <c r="C1182" s="249"/>
      <c r="D1182" s="314" t="s">
        <v>129</v>
      </c>
      <c r="E1182" s="49">
        <f t="shared" si="14"/>
        <v>0</v>
      </c>
      <c r="F1182" s="249">
        <f t="shared" si="15"/>
        <v>5</v>
      </c>
      <c r="G1182" s="327"/>
      <c r="I1182" s="49">
        <v>4</v>
      </c>
      <c r="J1182" s="49">
        <v>1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14"/>
        <v>0</v>
      </c>
      <c r="F1183" s="249">
        <f t="shared" si="15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14"/>
        <v>0</v>
      </c>
      <c r="F1184" s="249">
        <f t="shared" si="15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14"/>
        <v>0</v>
      </c>
      <c r="F1185" s="249">
        <f t="shared" si="15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14"/>
        <v>0</v>
      </c>
      <c r="F1186" s="249">
        <f t="shared" si="15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14"/>
        <v>1</v>
      </c>
      <c r="F1187" s="249">
        <f t="shared" si="15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14"/>
        <v>0</v>
      </c>
      <c r="F1188" s="249">
        <f t="shared" si="15"/>
        <v>0</v>
      </c>
      <c r="G1188" s="327"/>
      <c r="K1188" s="28"/>
    </row>
    <row r="1189" spans="1:11" s="49" customFormat="1" ht="18">
      <c r="A1189" s="264" t="s">
        <v>3496</v>
      </c>
      <c r="B1189" s="28"/>
      <c r="C1189" s="249"/>
      <c r="D1189" s="314" t="s">
        <v>129</v>
      </c>
      <c r="E1189" s="49">
        <f t="shared" si="14"/>
        <v>0</v>
      </c>
      <c r="F1189" s="249">
        <f t="shared" si="15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14"/>
        <v>1</v>
      </c>
      <c r="F1190" s="249">
        <f t="shared" si="15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14"/>
        <v>26</v>
      </c>
      <c r="F1191" s="249">
        <f t="shared" si="15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14"/>
        <v>3</v>
      </c>
      <c r="F1192" s="249">
        <f t="shared" si="15"/>
        <v>12</v>
      </c>
      <c r="G1192" s="327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14"/>
        <v>2</v>
      </c>
      <c r="F1193" s="249">
        <f t="shared" si="15"/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14"/>
        <v>8</v>
      </c>
      <c r="F1194" s="249">
        <f t="shared" si="15"/>
        <v>61</v>
      </c>
      <c r="G1194" s="327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14"/>
        <v>4</v>
      </c>
      <c r="F1195" s="249">
        <f t="shared" si="15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14"/>
        <v>5</v>
      </c>
      <c r="F1196" s="249">
        <f t="shared" si="15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14"/>
        <v>0</v>
      </c>
      <c r="F1197" s="249">
        <f t="shared" si="15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14"/>
        <v>6</v>
      </c>
      <c r="F1198" s="249">
        <f t="shared" si="15"/>
        <v>79</v>
      </c>
      <c r="G1198" s="327">
        <v>7</v>
      </c>
      <c r="H1198" s="49">
        <v>5</v>
      </c>
      <c r="I1198" s="49">
        <v>16</v>
      </c>
      <c r="J1198" s="49">
        <v>51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6">COUNTIF($A$797:$BHE$870,A1199)</f>
        <v>7</v>
      </c>
      <c r="F1199" s="249">
        <f t="shared" ref="F1199:F1262" si="17">SUM(G1199:K1199)</f>
        <v>218</v>
      </c>
      <c r="G1199" s="327">
        <v>27</v>
      </c>
      <c r="I1199" s="49">
        <v>149</v>
      </c>
      <c r="J1199" s="49">
        <v>42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6"/>
        <v>4</v>
      </c>
      <c r="F1200" s="249">
        <f t="shared" si="17"/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3515</v>
      </c>
      <c r="B1201" s="28"/>
      <c r="C1201" s="249"/>
      <c r="D1201" s="314" t="s">
        <v>129</v>
      </c>
      <c r="E1201" s="49">
        <f t="shared" si="16"/>
        <v>0</v>
      </c>
      <c r="F1201" s="249">
        <f t="shared" si="17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6"/>
        <v>0</v>
      </c>
      <c r="F1202" s="249">
        <f t="shared" si="17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6"/>
        <v>7</v>
      </c>
      <c r="F1203" s="249">
        <f t="shared" si="17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6"/>
        <v>0</v>
      </c>
      <c r="F1204" s="249">
        <f t="shared" si="17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6"/>
        <v>1</v>
      </c>
      <c r="F1205" s="249">
        <f t="shared" si="17"/>
        <v>54</v>
      </c>
      <c r="G1205" s="327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6"/>
        <v>42</v>
      </c>
      <c r="F1206" s="249">
        <f t="shared" si="17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3146</v>
      </c>
      <c r="B1207" s="28"/>
      <c r="C1207" s="249"/>
      <c r="D1207" s="314" t="s">
        <v>130</v>
      </c>
      <c r="E1207" s="49">
        <f t="shared" si="16"/>
        <v>2</v>
      </c>
      <c r="F1207" s="249">
        <f t="shared" si="17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6"/>
        <v>0</v>
      </c>
      <c r="F1208" s="249">
        <f t="shared" si="17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6"/>
        <v>69</v>
      </c>
      <c r="F1209" s="249">
        <f t="shared" si="17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6"/>
        <v>7</v>
      </c>
      <c r="F1210" s="249">
        <f t="shared" si="17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6"/>
        <v>6</v>
      </c>
      <c r="F1211" s="249">
        <f t="shared" si="17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6"/>
        <v>2</v>
      </c>
      <c r="F1212" s="249">
        <f t="shared" si="17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6"/>
        <v>0</v>
      </c>
      <c r="F1213" s="249">
        <f t="shared" si="17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6"/>
        <v>9</v>
      </c>
      <c r="F1214" s="249">
        <f t="shared" si="17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6"/>
        <v>52</v>
      </c>
      <c r="F1215" s="249">
        <f t="shared" si="17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6"/>
        <v>5</v>
      </c>
      <c r="F1216" s="249">
        <f t="shared" si="17"/>
        <v>104</v>
      </c>
      <c r="G1216" s="327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6"/>
        <v>26</v>
      </c>
      <c r="F1217" s="249">
        <f t="shared" si="17"/>
        <v>14</v>
      </c>
      <c r="G1217" s="327"/>
      <c r="H1217" s="49">
        <v>4</v>
      </c>
      <c r="I1217" s="49">
        <v>2</v>
      </c>
      <c r="J1217" s="49">
        <v>8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6"/>
        <v>0</v>
      </c>
      <c r="F1218" s="249">
        <f t="shared" si="17"/>
        <v>0</v>
      </c>
      <c r="G1218" s="327"/>
    </row>
    <row r="1219" spans="1:11" s="49" customFormat="1" ht="18">
      <c r="A1219" s="264" t="s">
        <v>3138</v>
      </c>
      <c r="B1219" s="28"/>
      <c r="C1219" s="249"/>
      <c r="D1219" s="314" t="s">
        <v>129</v>
      </c>
      <c r="E1219" s="49">
        <f t="shared" si="16"/>
        <v>0</v>
      </c>
      <c r="F1219" s="249">
        <f t="shared" si="17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6"/>
        <v>33</v>
      </c>
      <c r="F1220" s="249">
        <f t="shared" si="17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6"/>
        <v>2</v>
      </c>
      <c r="F1221" s="249">
        <f t="shared" si="17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6"/>
        <v>6</v>
      </c>
      <c r="F1222" s="249">
        <f t="shared" si="17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6"/>
        <v>91</v>
      </c>
      <c r="F1223" s="249">
        <f t="shared" si="17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6"/>
        <v>0</v>
      </c>
      <c r="F1224" s="249">
        <f t="shared" si="17"/>
        <v>12</v>
      </c>
      <c r="G1224" s="327">
        <v>5</v>
      </c>
      <c r="H1224" s="49">
        <v>7</v>
      </c>
    </row>
    <row r="1225" spans="1:11" s="49" customFormat="1" ht="18">
      <c r="A1225" s="264" t="s">
        <v>3483</v>
      </c>
      <c r="B1225" s="28"/>
      <c r="C1225" s="249"/>
      <c r="D1225" s="314" t="s">
        <v>129</v>
      </c>
      <c r="E1225" s="49">
        <f t="shared" si="16"/>
        <v>1</v>
      </c>
      <c r="F1225" s="249">
        <f t="shared" si="17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6"/>
        <v>3</v>
      </c>
      <c r="F1226" s="249">
        <f t="shared" si="17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6"/>
        <v>29</v>
      </c>
      <c r="F1227" s="249">
        <f t="shared" si="17"/>
        <v>510</v>
      </c>
      <c r="G1227" s="327">
        <v>144</v>
      </c>
      <c r="H1227" s="49">
        <v>240</v>
      </c>
      <c r="I1227" s="49">
        <v>101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6"/>
        <v>1</v>
      </c>
      <c r="F1228" s="249">
        <f t="shared" si="17"/>
        <v>0</v>
      </c>
      <c r="G1228" s="327"/>
    </row>
    <row r="1229" spans="1:11" s="49" customFormat="1" ht="18">
      <c r="A1229" s="264" t="s">
        <v>3516</v>
      </c>
      <c r="B1229" s="28"/>
      <c r="C1229" s="249"/>
      <c r="D1229" s="314" t="s">
        <v>129</v>
      </c>
      <c r="E1229" s="49">
        <f t="shared" si="16"/>
        <v>1</v>
      </c>
      <c r="F1229" s="249">
        <f t="shared" si="17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6"/>
        <v>0</v>
      </c>
      <c r="F1230" s="249">
        <f t="shared" si="17"/>
        <v>39</v>
      </c>
      <c r="G1230" s="327"/>
      <c r="J1230" s="49">
        <v>39</v>
      </c>
    </row>
    <row r="1231" spans="1:11" s="49" customFormat="1" ht="18">
      <c r="A1231" s="264" t="s">
        <v>3052</v>
      </c>
      <c r="B1231" s="28"/>
      <c r="C1231" s="249"/>
      <c r="D1231" s="314" t="s">
        <v>129</v>
      </c>
      <c r="E1231" s="49">
        <f t="shared" si="16"/>
        <v>0</v>
      </c>
      <c r="F1231" s="249">
        <f t="shared" si="17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6"/>
        <v>11</v>
      </c>
      <c r="F1232" s="249">
        <f t="shared" si="17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6"/>
        <v>42</v>
      </c>
      <c r="F1233" s="249">
        <f t="shared" si="17"/>
        <v>68</v>
      </c>
      <c r="G1233" s="327"/>
      <c r="H1233" s="49">
        <v>48</v>
      </c>
      <c r="I1233" s="49">
        <v>7</v>
      </c>
      <c r="J1233" s="49">
        <v>13</v>
      </c>
    </row>
    <row r="1234" spans="1:10" s="49" customFormat="1" ht="18">
      <c r="A1234" s="264" t="s">
        <v>3273</v>
      </c>
      <c r="B1234" s="503"/>
      <c r="C1234" s="249"/>
      <c r="D1234" s="314" t="s">
        <v>129</v>
      </c>
      <c r="E1234" s="49">
        <f t="shared" si="16"/>
        <v>0</v>
      </c>
      <c r="F1234" s="249">
        <f t="shared" si="17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6"/>
        <v>1</v>
      </c>
      <c r="F1235" s="249">
        <f t="shared" si="17"/>
        <v>163</v>
      </c>
      <c r="G1235" s="327">
        <v>10</v>
      </c>
      <c r="H1235" s="49">
        <v>97</v>
      </c>
      <c r="I1235" s="49">
        <v>15</v>
      </c>
      <c r="J1235" s="49">
        <v>41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6"/>
        <v>1</v>
      </c>
      <c r="F1236" s="249">
        <f t="shared" si="17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6"/>
        <v>0</v>
      </c>
      <c r="F1237" s="249">
        <f t="shared" si="17"/>
        <v>8</v>
      </c>
      <c r="G1237" s="327"/>
      <c r="I1237" s="49">
        <v>8</v>
      </c>
    </row>
    <row r="1238" spans="1:10" s="49" customFormat="1" ht="18">
      <c r="A1238" s="264" t="s">
        <v>3543</v>
      </c>
      <c r="B1238" s="28"/>
      <c r="C1238" s="249"/>
      <c r="D1238" s="314" t="s">
        <v>129</v>
      </c>
      <c r="E1238" s="49">
        <f t="shared" si="16"/>
        <v>0</v>
      </c>
      <c r="F1238" s="249">
        <f t="shared" si="17"/>
        <v>0</v>
      </c>
      <c r="G1238" s="327"/>
    </row>
    <row r="1239" spans="1:10" s="49" customFormat="1" ht="18">
      <c r="A1239" s="264" t="s">
        <v>3133</v>
      </c>
      <c r="B1239" s="28"/>
      <c r="C1239" s="249"/>
      <c r="D1239" s="314" t="s">
        <v>129</v>
      </c>
      <c r="E1239" s="49">
        <f t="shared" si="16"/>
        <v>0</v>
      </c>
      <c r="F1239" s="249">
        <f t="shared" si="17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3536</v>
      </c>
      <c r="B1240" s="241"/>
      <c r="C1240" s="249"/>
      <c r="D1240" s="314" t="s">
        <v>129</v>
      </c>
      <c r="E1240" s="49">
        <f t="shared" si="16"/>
        <v>0</v>
      </c>
      <c r="F1240" s="249">
        <f t="shared" si="17"/>
        <v>7</v>
      </c>
      <c r="G1240" s="327"/>
      <c r="I1240" s="49">
        <v>7</v>
      </c>
    </row>
    <row r="1241" spans="1:10" s="49" customFormat="1" ht="18">
      <c r="A1241" s="264" t="s">
        <v>3426</v>
      </c>
      <c r="B1241" s="28"/>
      <c r="C1241" s="249"/>
      <c r="D1241" s="314" t="s">
        <v>129</v>
      </c>
      <c r="E1241" s="49">
        <f t="shared" si="16"/>
        <v>0</v>
      </c>
      <c r="F1241" s="249">
        <f t="shared" si="17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6"/>
        <v>0</v>
      </c>
      <c r="F1242" s="249">
        <f t="shared" si="17"/>
        <v>0</v>
      </c>
      <c r="G1242" s="327"/>
    </row>
    <row r="1243" spans="1:10" s="49" customFormat="1" ht="18">
      <c r="A1243" s="264" t="s">
        <v>3348</v>
      </c>
      <c r="B1243" s="28"/>
      <c r="C1243" s="249"/>
      <c r="D1243" s="314" t="s">
        <v>129</v>
      </c>
      <c r="E1243" s="49">
        <f t="shared" si="16"/>
        <v>0</v>
      </c>
      <c r="F1243" s="249">
        <f t="shared" si="17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6"/>
        <v>6</v>
      </c>
      <c r="F1244" s="249">
        <f t="shared" si="17"/>
        <v>9</v>
      </c>
      <c r="G1244" s="327"/>
      <c r="H1244" s="49">
        <v>9</v>
      </c>
    </row>
    <row r="1245" spans="1:10" s="49" customFormat="1" ht="18">
      <c r="A1245" s="264" t="s">
        <v>3100</v>
      </c>
      <c r="B1245" s="503"/>
      <c r="C1245" s="249"/>
      <c r="D1245" s="314" t="s">
        <v>129</v>
      </c>
      <c r="E1245" s="49">
        <f t="shared" si="16"/>
        <v>0</v>
      </c>
      <c r="F1245" s="249">
        <f t="shared" si="17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6"/>
        <v>21</v>
      </c>
      <c r="F1246" s="249">
        <f t="shared" si="17"/>
        <v>21</v>
      </c>
      <c r="G1246" s="327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6"/>
        <v>25</v>
      </c>
      <c r="F1247" s="249">
        <f t="shared" si="17"/>
        <v>19</v>
      </c>
      <c r="G1247" s="327"/>
      <c r="H1247" s="49">
        <v>14</v>
      </c>
      <c r="J1247" s="49">
        <v>5</v>
      </c>
    </row>
    <row r="1248" spans="1:10" s="49" customFormat="1" ht="18">
      <c r="A1248" s="264" t="s">
        <v>3537</v>
      </c>
      <c r="B1248" s="241"/>
      <c r="C1248" s="249"/>
      <c r="D1248" s="314" t="s">
        <v>129</v>
      </c>
      <c r="E1248" s="49">
        <f t="shared" si="16"/>
        <v>1</v>
      </c>
      <c r="F1248" s="249">
        <f t="shared" si="17"/>
        <v>0</v>
      </c>
      <c r="G1248" s="327"/>
    </row>
    <row r="1249" spans="1:11" s="49" customFormat="1" ht="18">
      <c r="A1249" s="264" t="s">
        <v>3214</v>
      </c>
      <c r="B1249" s="503"/>
      <c r="C1249" s="249"/>
      <c r="D1249" s="314" t="s">
        <v>129</v>
      </c>
      <c r="E1249" s="49">
        <f t="shared" si="16"/>
        <v>2</v>
      </c>
      <c r="F1249" s="249">
        <f t="shared" si="17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6"/>
        <v>56</v>
      </c>
      <c r="F1250" s="249">
        <f t="shared" si="17"/>
        <v>554</v>
      </c>
      <c r="G1250" s="327">
        <v>63</v>
      </c>
      <c r="H1250" s="49">
        <v>316</v>
      </c>
      <c r="I1250" s="49">
        <v>175</v>
      </c>
    </row>
    <row r="1251" spans="1:11" s="49" customFormat="1" ht="18">
      <c r="A1251" s="264" t="s">
        <v>3444</v>
      </c>
      <c r="B1251" s="28"/>
      <c r="C1251" s="249"/>
      <c r="D1251" s="314" t="s">
        <v>129</v>
      </c>
      <c r="E1251" s="49">
        <f t="shared" si="16"/>
        <v>0</v>
      </c>
      <c r="F1251" s="249">
        <f t="shared" si="17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6"/>
        <v>40</v>
      </c>
      <c r="F1252" s="249">
        <f t="shared" si="17"/>
        <v>216</v>
      </c>
      <c r="G1252" s="327"/>
      <c r="H1252" s="49">
        <v>105</v>
      </c>
      <c r="I1252" s="49">
        <v>71</v>
      </c>
      <c r="J1252" s="49">
        <v>40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6"/>
        <v>0</v>
      </c>
      <c r="F1253" s="249">
        <f t="shared" si="17"/>
        <v>4</v>
      </c>
      <c r="G1253" s="327"/>
      <c r="H1253" s="49">
        <v>4</v>
      </c>
    </row>
    <row r="1254" spans="1:11" s="49" customFormat="1" ht="18">
      <c r="A1254" s="264" t="s">
        <v>2851</v>
      </c>
      <c r="B1254" s="86"/>
      <c r="C1254" s="249"/>
      <c r="D1254" s="314" t="s">
        <v>135</v>
      </c>
      <c r="E1254" s="49">
        <f t="shared" si="16"/>
        <v>6</v>
      </c>
      <c r="F1254" s="249">
        <f t="shared" si="17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6"/>
        <v>31</v>
      </c>
      <c r="F1255" s="249">
        <f t="shared" si="17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6"/>
        <v>3</v>
      </c>
      <c r="F1256" s="249">
        <f t="shared" si="17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3384</v>
      </c>
      <c r="B1257" s="28"/>
      <c r="C1257" s="249"/>
      <c r="D1257" s="314" t="s">
        <v>129</v>
      </c>
      <c r="E1257" s="49">
        <f t="shared" si="16"/>
        <v>0</v>
      </c>
      <c r="F1257" s="249">
        <f t="shared" si="17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6"/>
        <v>0</v>
      </c>
      <c r="F1258" s="249">
        <f t="shared" si="17"/>
        <v>10</v>
      </c>
      <c r="G1258" s="327"/>
      <c r="K1258" s="49">
        <v>10</v>
      </c>
    </row>
    <row r="1259" spans="1:11" s="49" customFormat="1" ht="18">
      <c r="A1259" s="264" t="s">
        <v>3486</v>
      </c>
      <c r="B1259" s="28"/>
      <c r="C1259" s="249"/>
      <c r="D1259" s="314" t="s">
        <v>129</v>
      </c>
      <c r="E1259" s="49">
        <f t="shared" si="16"/>
        <v>0</v>
      </c>
      <c r="F1259" s="249">
        <f t="shared" si="17"/>
        <v>0</v>
      </c>
      <c r="G1259" s="327"/>
    </row>
    <row r="1260" spans="1:11" s="49" customFormat="1" ht="18">
      <c r="A1260" s="264" t="s">
        <v>3253</v>
      </c>
      <c r="B1260" s="28"/>
      <c r="C1260" s="249"/>
      <c r="D1260" s="314" t="s">
        <v>129</v>
      </c>
      <c r="E1260" s="49">
        <f t="shared" si="16"/>
        <v>1</v>
      </c>
      <c r="F1260" s="249">
        <f t="shared" si="17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6"/>
        <v>1</v>
      </c>
      <c r="F1261" s="249">
        <f t="shared" si="17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3315</v>
      </c>
      <c r="B1262" s="28"/>
      <c r="C1262" s="249"/>
      <c r="D1262" s="314" t="s">
        <v>129</v>
      </c>
      <c r="E1262" s="49">
        <f t="shared" si="16"/>
        <v>0</v>
      </c>
      <c r="F1262" s="249">
        <f t="shared" si="17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8">COUNTIF($A$797:$BHE$870,A1263)</f>
        <v>0</v>
      </c>
      <c r="F1263" s="249">
        <f t="shared" ref="F1263:F1326" si="19">SUM(G1263:K1263)</f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8"/>
        <v>4</v>
      </c>
      <c r="F1264" s="249">
        <f t="shared" si="19"/>
        <v>8</v>
      </c>
      <c r="G1264" s="327"/>
      <c r="H1264" s="49">
        <v>1</v>
      </c>
      <c r="I1264" s="49">
        <v>7</v>
      </c>
    </row>
    <row r="1265" spans="1:11" s="49" customFormat="1" ht="18">
      <c r="A1265" s="264" t="s">
        <v>3442</v>
      </c>
      <c r="B1265" s="28"/>
      <c r="C1265" s="249"/>
      <c r="D1265" s="314" t="s">
        <v>129</v>
      </c>
      <c r="E1265" s="49">
        <f t="shared" si="18"/>
        <v>0</v>
      </c>
      <c r="F1265" s="249">
        <f t="shared" si="19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8"/>
        <v>0</v>
      </c>
      <c r="F1266" s="249">
        <f t="shared" si="19"/>
        <v>12</v>
      </c>
      <c r="G1266" s="327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8"/>
        <v>0</v>
      </c>
      <c r="F1267" s="249">
        <f t="shared" si="19"/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8"/>
        <v>0</v>
      </c>
      <c r="F1268" s="249">
        <f t="shared" si="19"/>
        <v>18</v>
      </c>
      <c r="G1268" s="327"/>
      <c r="H1268" s="49">
        <v>4</v>
      </c>
      <c r="I1268" s="49">
        <v>2</v>
      </c>
      <c r="J1268" s="49">
        <v>12</v>
      </c>
    </row>
    <row r="1269" spans="1:11" s="49" customFormat="1" ht="18">
      <c r="A1269" s="264" t="s">
        <v>3213</v>
      </c>
      <c r="B1269" s="241"/>
      <c r="C1269" s="249"/>
      <c r="D1269" s="314" t="s">
        <v>129</v>
      </c>
      <c r="E1269" s="49">
        <f t="shared" si="18"/>
        <v>0</v>
      </c>
      <c r="F1269" s="249">
        <f t="shared" si="19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8"/>
        <v>1</v>
      </c>
      <c r="F1270" s="249">
        <f t="shared" si="19"/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8"/>
        <v>0</v>
      </c>
      <c r="F1271" s="249">
        <f t="shared" si="19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8"/>
        <v>0</v>
      </c>
      <c r="F1272" s="249">
        <f t="shared" si="19"/>
        <v>6</v>
      </c>
      <c r="G1272" s="327"/>
      <c r="I1272" s="49">
        <v>6</v>
      </c>
    </row>
    <row r="1273" spans="1:11" s="49" customFormat="1" ht="18">
      <c r="A1273" s="264" t="s">
        <v>3170</v>
      </c>
      <c r="B1273" s="28"/>
      <c r="C1273" s="249"/>
      <c r="D1273" s="314" t="s">
        <v>129</v>
      </c>
      <c r="E1273" s="49">
        <f t="shared" si="18"/>
        <v>1</v>
      </c>
      <c r="F1273" s="249">
        <f t="shared" si="19"/>
        <v>0</v>
      </c>
      <c r="G1273" s="327"/>
    </row>
    <row r="1274" spans="1:11" s="49" customFormat="1" ht="18">
      <c r="A1274" s="264" t="s">
        <v>3130</v>
      </c>
      <c r="B1274" s="28"/>
      <c r="C1274" s="249"/>
      <c r="D1274" s="314" t="s">
        <v>129</v>
      </c>
      <c r="E1274" s="49">
        <f t="shared" si="18"/>
        <v>0</v>
      </c>
      <c r="F1274" s="249">
        <f t="shared" si="19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8"/>
        <v>11</v>
      </c>
      <c r="F1275" s="249">
        <f t="shared" si="19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8"/>
        <v>10</v>
      </c>
      <c r="F1276" s="249">
        <f t="shared" si="19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3236</v>
      </c>
      <c r="B1277" s="241"/>
      <c r="C1277" s="249"/>
      <c r="D1277" s="1" t="s">
        <v>131</v>
      </c>
      <c r="E1277" s="49">
        <f t="shared" si="18"/>
        <v>3</v>
      </c>
      <c r="F1277" s="249">
        <f t="shared" si="19"/>
        <v>36</v>
      </c>
      <c r="G1277" s="327"/>
      <c r="H1277" s="49">
        <v>7</v>
      </c>
      <c r="I1277" s="49">
        <v>22</v>
      </c>
      <c r="J1277" s="49">
        <v>7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8"/>
        <v>3</v>
      </c>
      <c r="F1278" s="249">
        <f t="shared" si="19"/>
        <v>47</v>
      </c>
      <c r="G1278" s="327"/>
      <c r="H1278" s="49">
        <v>27</v>
      </c>
      <c r="I1278" s="49">
        <v>20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8"/>
        <v>4</v>
      </c>
      <c r="F1279" s="249">
        <f t="shared" si="19"/>
        <v>23</v>
      </c>
      <c r="G1279" s="327"/>
      <c r="H1279" s="49">
        <v>23</v>
      </c>
    </row>
    <row r="1280" spans="1:11" s="49" customFormat="1" ht="18">
      <c r="A1280" s="264" t="s">
        <v>3439</v>
      </c>
      <c r="B1280" s="28"/>
      <c r="C1280" s="249"/>
      <c r="D1280" s="314" t="s">
        <v>129</v>
      </c>
      <c r="E1280" s="49">
        <f t="shared" si="18"/>
        <v>0</v>
      </c>
      <c r="F1280" s="249">
        <f t="shared" si="19"/>
        <v>5</v>
      </c>
      <c r="G1280" s="327"/>
      <c r="J1280" s="49">
        <v>5</v>
      </c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8"/>
        <v>3</v>
      </c>
      <c r="F1281" s="249">
        <f t="shared" si="19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3481</v>
      </c>
      <c r="B1282" s="241"/>
      <c r="C1282" s="249"/>
      <c r="D1282" s="314" t="s">
        <v>129</v>
      </c>
      <c r="E1282" s="49">
        <f t="shared" si="18"/>
        <v>0</v>
      </c>
      <c r="F1282" s="249">
        <f t="shared" si="19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8"/>
        <v>66</v>
      </c>
      <c r="F1283" s="249">
        <f t="shared" si="19"/>
        <v>69</v>
      </c>
      <c r="G1283" s="327">
        <v>18</v>
      </c>
      <c r="H1283" s="49">
        <v>9</v>
      </c>
      <c r="I1283" s="49">
        <v>42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8"/>
        <v>45</v>
      </c>
      <c r="F1284" s="249">
        <f t="shared" si="19"/>
        <v>646</v>
      </c>
      <c r="G1284" s="327">
        <v>285</v>
      </c>
      <c r="H1284" s="49">
        <v>329</v>
      </c>
      <c r="I1284" s="49">
        <v>32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8"/>
        <v>0</v>
      </c>
      <c r="F1285" s="249">
        <f t="shared" si="19"/>
        <v>11</v>
      </c>
      <c r="G1285" s="327"/>
      <c r="I1285" s="49">
        <v>11</v>
      </c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8"/>
        <v>1</v>
      </c>
      <c r="F1286" s="249">
        <f t="shared" si="19"/>
        <v>14</v>
      </c>
      <c r="G1286" s="327"/>
      <c r="I1286" s="49">
        <v>14</v>
      </c>
    </row>
    <row r="1287" spans="1:10" s="49" customFormat="1" ht="18">
      <c r="A1287" s="264" t="s">
        <v>3260</v>
      </c>
      <c r="B1287" s="28"/>
      <c r="C1287" s="249"/>
      <c r="D1287" s="314" t="s">
        <v>129</v>
      </c>
      <c r="E1287" s="49">
        <f t="shared" si="18"/>
        <v>0</v>
      </c>
      <c r="F1287" s="249">
        <f t="shared" si="19"/>
        <v>0</v>
      </c>
      <c r="G1287" s="327"/>
    </row>
    <row r="1288" spans="1:10" s="49" customFormat="1" ht="18">
      <c r="A1288" s="264" t="s">
        <v>3167</v>
      </c>
      <c r="B1288" s="28"/>
      <c r="C1288" s="249"/>
      <c r="D1288" s="314" t="s">
        <v>129</v>
      </c>
      <c r="E1288" s="49">
        <f t="shared" si="18"/>
        <v>2</v>
      </c>
      <c r="F1288" s="249">
        <f t="shared" si="19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8"/>
        <v>0</v>
      </c>
      <c r="F1289" s="249">
        <f t="shared" si="19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8"/>
        <v>5</v>
      </c>
      <c r="F1290" s="249">
        <f t="shared" si="19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8"/>
        <v>13</v>
      </c>
      <c r="F1291" s="249">
        <f t="shared" si="19"/>
        <v>186</v>
      </c>
      <c r="G1291" s="327"/>
      <c r="H1291" s="49">
        <v>135</v>
      </c>
      <c r="I1291" s="49">
        <v>51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8"/>
        <v>7</v>
      </c>
      <c r="F1292" s="249">
        <f t="shared" si="19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8"/>
        <v>9</v>
      </c>
      <c r="F1293" s="249">
        <f t="shared" si="19"/>
        <v>0</v>
      </c>
      <c r="G1293" s="327"/>
    </row>
    <row r="1294" spans="1:10" s="49" customFormat="1" ht="18">
      <c r="A1294" s="264" t="s">
        <v>3154</v>
      </c>
      <c r="B1294" s="241"/>
      <c r="C1294" s="249"/>
      <c r="D1294" s="314" t="s">
        <v>129</v>
      </c>
      <c r="E1294" s="49">
        <f t="shared" si="18"/>
        <v>2</v>
      </c>
      <c r="F1294" s="249">
        <f t="shared" si="19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8"/>
        <v>0</v>
      </c>
      <c r="F1295" s="249">
        <f t="shared" si="19"/>
        <v>10</v>
      </c>
      <c r="G1295" s="327"/>
      <c r="I1295" s="49">
        <v>10</v>
      </c>
    </row>
    <row r="1296" spans="1:10" s="49" customFormat="1" ht="18">
      <c r="A1296" s="264" t="s">
        <v>3272</v>
      </c>
      <c r="B1296" s="503"/>
      <c r="C1296" s="249"/>
      <c r="D1296" s="314" t="s">
        <v>129</v>
      </c>
      <c r="E1296" s="49">
        <f t="shared" si="18"/>
        <v>1</v>
      </c>
      <c r="F1296" s="249">
        <f t="shared" si="19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8"/>
        <v>43</v>
      </c>
      <c r="F1297" s="249">
        <f t="shared" si="19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8"/>
        <v>34</v>
      </c>
      <c r="F1298" s="249">
        <f t="shared" si="19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8"/>
        <v>27</v>
      </c>
      <c r="F1299" s="249">
        <f t="shared" si="19"/>
        <v>198</v>
      </c>
      <c r="G1299" s="327"/>
      <c r="H1299" s="49">
        <v>51</v>
      </c>
      <c r="I1299" s="49">
        <v>118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8"/>
        <v>3</v>
      </c>
      <c r="F1300" s="249">
        <f t="shared" si="19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8"/>
        <v>1</v>
      </c>
      <c r="F1301" s="249">
        <f t="shared" si="19"/>
        <v>33</v>
      </c>
      <c r="G1301" s="327"/>
      <c r="I1301" s="49">
        <v>31</v>
      </c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8"/>
        <v>1</v>
      </c>
      <c r="F1302" s="249">
        <f t="shared" si="19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8"/>
        <v>4</v>
      </c>
      <c r="F1303" s="249">
        <f t="shared" si="19"/>
        <v>112</v>
      </c>
      <c r="G1303" s="327"/>
      <c r="H1303" s="49">
        <v>66</v>
      </c>
      <c r="I1303" s="49">
        <v>21</v>
      </c>
      <c r="J1303" s="49">
        <v>25</v>
      </c>
    </row>
    <row r="1304" spans="1:11" s="49" customFormat="1" ht="18">
      <c r="A1304" s="264" t="s">
        <v>3360</v>
      </c>
      <c r="B1304" s="28"/>
      <c r="C1304" s="249"/>
      <c r="D1304" s="314" t="s">
        <v>129</v>
      </c>
      <c r="E1304" s="49">
        <f t="shared" si="18"/>
        <v>0</v>
      </c>
      <c r="F1304" s="249">
        <f t="shared" si="19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8"/>
        <v>8</v>
      </c>
      <c r="F1305" s="249">
        <f t="shared" si="19"/>
        <v>147</v>
      </c>
      <c r="G1305" s="327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2666</v>
      </c>
      <c r="B1306" s="28"/>
      <c r="C1306" s="249"/>
      <c r="D1306" s="314" t="s">
        <v>132</v>
      </c>
      <c r="E1306" s="49">
        <f t="shared" si="18"/>
        <v>1</v>
      </c>
      <c r="F1306" s="249">
        <f t="shared" si="19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8"/>
        <v>0</v>
      </c>
      <c r="F1307" s="249">
        <f t="shared" si="19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8"/>
        <v>2</v>
      </c>
      <c r="F1308" s="249">
        <f t="shared" si="19"/>
        <v>33</v>
      </c>
      <c r="G1308" s="327"/>
      <c r="I1308" s="49">
        <v>19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8"/>
        <v>2</v>
      </c>
      <c r="F1309" s="249">
        <f t="shared" si="19"/>
        <v>29</v>
      </c>
      <c r="G1309" s="327">
        <v>3</v>
      </c>
      <c r="H1309" s="49">
        <v>21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8"/>
        <v>4</v>
      </c>
      <c r="F1310" s="249">
        <f t="shared" si="19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8"/>
        <v>0</v>
      </c>
      <c r="F1311" s="249">
        <f t="shared" si="19"/>
        <v>27</v>
      </c>
      <c r="G1311" s="327"/>
      <c r="J1311" s="49">
        <v>27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8"/>
        <v>0</v>
      </c>
      <c r="F1312" s="249">
        <f t="shared" si="19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8"/>
        <v>0</v>
      </c>
      <c r="F1313" s="249">
        <f t="shared" si="19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8"/>
        <v>1</v>
      </c>
      <c r="F1314" s="249">
        <f t="shared" si="19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8"/>
        <v>1</v>
      </c>
      <c r="F1315" s="249">
        <f t="shared" si="19"/>
        <v>0</v>
      </c>
      <c r="G1315" s="327"/>
      <c r="K1315" s="174"/>
    </row>
    <row r="1316" spans="1:11" s="49" customFormat="1" ht="18">
      <c r="A1316" s="264" t="s">
        <v>3262</v>
      </c>
      <c r="B1316" s="28"/>
      <c r="C1316" s="249"/>
      <c r="D1316" s="314" t="s">
        <v>129</v>
      </c>
      <c r="E1316" s="49">
        <f t="shared" si="18"/>
        <v>0</v>
      </c>
      <c r="F1316" s="249">
        <f t="shared" si="19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8"/>
        <v>1</v>
      </c>
      <c r="F1317" s="249">
        <f t="shared" si="19"/>
        <v>8</v>
      </c>
      <c r="G1317" s="327"/>
      <c r="H1317" s="49">
        <v>3</v>
      </c>
      <c r="I1317" s="49">
        <v>2</v>
      </c>
      <c r="J1317" s="49">
        <v>3</v>
      </c>
    </row>
    <row r="1318" spans="1:11" s="49" customFormat="1" ht="18">
      <c r="A1318" s="264" t="s">
        <v>3463</v>
      </c>
      <c r="B1318" s="28"/>
      <c r="C1318" s="249"/>
      <c r="D1318" s="314" t="s">
        <v>129</v>
      </c>
      <c r="E1318" s="49">
        <f t="shared" si="18"/>
        <v>0</v>
      </c>
      <c r="F1318" s="249">
        <f t="shared" si="19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8"/>
        <v>0</v>
      </c>
      <c r="F1319" s="249">
        <f t="shared" si="19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8"/>
        <v>1</v>
      </c>
      <c r="F1320" s="249">
        <f t="shared" si="19"/>
        <v>19</v>
      </c>
      <c r="G1320" s="327"/>
      <c r="H1320" s="49">
        <v>3</v>
      </c>
      <c r="I1320" s="49">
        <v>5</v>
      </c>
      <c r="J1320" s="49">
        <v>11</v>
      </c>
    </row>
    <row r="1321" spans="1:11" s="49" customFormat="1" ht="18">
      <c r="A1321" s="264" t="s">
        <v>3510</v>
      </c>
      <c r="B1321" s="28"/>
      <c r="C1321" s="249"/>
      <c r="D1321" s="314" t="s">
        <v>129</v>
      </c>
      <c r="E1321" s="49">
        <f t="shared" si="18"/>
        <v>0</v>
      </c>
      <c r="F1321" s="249">
        <f t="shared" si="19"/>
        <v>0</v>
      </c>
      <c r="G1321" s="327"/>
      <c r="K1321" s="174"/>
    </row>
    <row r="1322" spans="1:11" s="49" customFormat="1" ht="18">
      <c r="A1322" s="264" t="s">
        <v>3549</v>
      </c>
      <c r="B1322" s="241"/>
      <c r="C1322" s="249"/>
      <c r="D1322" s="314" t="s">
        <v>129</v>
      </c>
      <c r="E1322" s="49">
        <f t="shared" si="18"/>
        <v>0</v>
      </c>
      <c r="F1322" s="249">
        <f t="shared" si="19"/>
        <v>2</v>
      </c>
      <c r="G1322" s="327"/>
      <c r="J1322" s="49">
        <v>2</v>
      </c>
    </row>
    <row r="1323" spans="1:11" s="49" customFormat="1" ht="18">
      <c r="A1323" s="264" t="s">
        <v>3179</v>
      </c>
      <c r="B1323" s="28"/>
      <c r="C1323" s="249"/>
      <c r="D1323" s="314" t="s">
        <v>129</v>
      </c>
      <c r="E1323" s="49">
        <f t="shared" si="18"/>
        <v>4</v>
      </c>
      <c r="F1323" s="249">
        <f t="shared" si="19"/>
        <v>6</v>
      </c>
      <c r="G1323" s="327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8"/>
        <v>6</v>
      </c>
      <c r="F1324" s="249">
        <f t="shared" si="19"/>
        <v>31</v>
      </c>
      <c r="G1324" s="327"/>
      <c r="H1324" s="49">
        <v>29</v>
      </c>
      <c r="J1324" s="49">
        <v>2</v>
      </c>
    </row>
    <row r="1325" spans="1:11" s="49" customFormat="1" ht="18">
      <c r="A1325" s="264" t="s">
        <v>3456</v>
      </c>
      <c r="B1325" s="28"/>
      <c r="C1325" s="249"/>
      <c r="D1325" s="314" t="s">
        <v>129</v>
      </c>
      <c r="E1325" s="49">
        <f t="shared" si="18"/>
        <v>0</v>
      </c>
      <c r="F1325" s="249">
        <f t="shared" si="19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8"/>
        <v>2</v>
      </c>
      <c r="F1326" s="249">
        <f t="shared" si="19"/>
        <v>16</v>
      </c>
      <c r="G1326" s="327"/>
      <c r="H1326" s="49">
        <v>5</v>
      </c>
      <c r="I1326" s="49">
        <v>11</v>
      </c>
    </row>
    <row r="1327" spans="1:11" s="49" customFormat="1" ht="18">
      <c r="A1327" s="264" t="s">
        <v>3473</v>
      </c>
      <c r="B1327" s="28"/>
      <c r="C1327" s="249"/>
      <c r="D1327" s="314" t="s">
        <v>129</v>
      </c>
      <c r="E1327" s="49">
        <f t="shared" ref="E1327:E1390" si="20">COUNTIF($A$797:$BHE$870,A1327)</f>
        <v>1</v>
      </c>
      <c r="F1327" s="249">
        <f t="shared" ref="F1327:F1390" si="21">SUM(G1327:K1327)</f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20"/>
        <v>86</v>
      </c>
      <c r="F1328" s="249">
        <f t="shared" si="21"/>
        <v>7</v>
      </c>
      <c r="G1328" s="327"/>
      <c r="H1328" s="49">
        <v>7</v>
      </c>
    </row>
    <row r="1329" spans="1:11" s="49" customFormat="1" ht="18">
      <c r="A1329" s="264" t="s">
        <v>3289</v>
      </c>
      <c r="B1329" s="28"/>
      <c r="C1329" s="249"/>
      <c r="D1329" s="314" t="s">
        <v>129</v>
      </c>
      <c r="E1329" s="49">
        <f t="shared" si="20"/>
        <v>0</v>
      </c>
      <c r="F1329" s="249">
        <f t="shared" si="21"/>
        <v>0</v>
      </c>
      <c r="G1329" s="327"/>
    </row>
    <row r="1330" spans="1:11" s="49" customFormat="1" ht="18">
      <c r="A1330" s="264" t="s">
        <v>3197</v>
      </c>
      <c r="B1330" s="28"/>
      <c r="C1330" s="249"/>
      <c r="D1330" s="314" t="s">
        <v>129</v>
      </c>
      <c r="E1330" s="49">
        <f t="shared" si="20"/>
        <v>0</v>
      </c>
      <c r="F1330" s="249">
        <f t="shared" si="21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20"/>
        <v>1</v>
      </c>
      <c r="F1331" s="249">
        <f t="shared" si="21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20"/>
        <v>1</v>
      </c>
      <c r="F1332" s="249">
        <f t="shared" si="21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20"/>
        <v>15</v>
      </c>
      <c r="F1333" s="249">
        <f t="shared" si="21"/>
        <v>383</v>
      </c>
      <c r="G1333" s="327"/>
      <c r="H1333" s="49">
        <v>207</v>
      </c>
      <c r="I1333" s="49">
        <v>104</v>
      </c>
      <c r="J1333" s="49">
        <v>72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20"/>
        <v>1</v>
      </c>
      <c r="F1334" s="249">
        <f t="shared" si="21"/>
        <v>210</v>
      </c>
      <c r="G1334" s="327">
        <v>110</v>
      </c>
      <c r="H1334" s="49">
        <v>63</v>
      </c>
      <c r="I1334" s="49">
        <v>14</v>
      </c>
      <c r="J1334" s="49">
        <v>23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20"/>
        <v>0</v>
      </c>
      <c r="F1335" s="249">
        <f t="shared" si="21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20"/>
        <v>16</v>
      </c>
      <c r="F1336" s="249">
        <f t="shared" si="21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20"/>
        <v>2</v>
      </c>
      <c r="F1337" s="249">
        <f t="shared" si="21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20"/>
        <v>1</v>
      </c>
      <c r="F1338" s="249">
        <f t="shared" si="21"/>
        <v>4</v>
      </c>
      <c r="G1338" s="327"/>
      <c r="I1338" s="49">
        <v>1</v>
      </c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20"/>
        <v>0</v>
      </c>
      <c r="F1339" s="249">
        <f t="shared" si="21"/>
        <v>0</v>
      </c>
      <c r="G1339" s="327"/>
    </row>
    <row r="1340" spans="1:11" s="49" customFormat="1" ht="18">
      <c r="A1340" s="264" t="s">
        <v>3490</v>
      </c>
      <c r="B1340" s="28"/>
      <c r="C1340" s="249"/>
      <c r="D1340" s="314" t="s">
        <v>129</v>
      </c>
      <c r="E1340" s="49">
        <f t="shared" si="20"/>
        <v>0</v>
      </c>
      <c r="F1340" s="249">
        <f t="shared" si="21"/>
        <v>0</v>
      </c>
      <c r="G1340" s="327"/>
    </row>
    <row r="1341" spans="1:11" s="49" customFormat="1" ht="18">
      <c r="A1341" s="264" t="s">
        <v>3528</v>
      </c>
      <c r="B1341" s="28"/>
      <c r="C1341" s="249"/>
      <c r="D1341" s="314" t="s">
        <v>129</v>
      </c>
      <c r="E1341" s="49">
        <f t="shared" si="20"/>
        <v>0</v>
      </c>
      <c r="F1341" s="249">
        <f t="shared" si="21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20"/>
        <v>48</v>
      </c>
      <c r="F1342" s="249">
        <f t="shared" si="21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20"/>
        <v>0</v>
      </c>
      <c r="F1343" s="249">
        <f t="shared" si="21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20"/>
        <v>0</v>
      </c>
      <c r="F1344" s="249">
        <f t="shared" si="21"/>
        <v>17</v>
      </c>
      <c r="G1344" s="327"/>
      <c r="J1344" s="49">
        <v>17</v>
      </c>
      <c r="K1344" s="174"/>
    </row>
    <row r="1345" spans="1:11" s="49" customFormat="1" ht="18">
      <c r="A1345" s="264" t="s">
        <v>3183</v>
      </c>
      <c r="B1345" s="28"/>
      <c r="C1345" s="249"/>
      <c r="D1345" s="314" t="s">
        <v>129</v>
      </c>
      <c r="E1345" s="49">
        <f t="shared" si="20"/>
        <v>0</v>
      </c>
      <c r="F1345" s="249">
        <f t="shared" si="21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20"/>
        <v>9</v>
      </c>
      <c r="F1346" s="249">
        <f t="shared" si="21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20"/>
        <v>1</v>
      </c>
      <c r="F1347" s="249">
        <f t="shared" si="21"/>
        <v>0</v>
      </c>
      <c r="G1347" s="327"/>
    </row>
    <row r="1348" spans="1:11" s="49" customFormat="1" ht="18">
      <c r="A1348" s="264" t="s">
        <v>3327</v>
      </c>
      <c r="B1348" s="28"/>
      <c r="C1348" s="249"/>
      <c r="D1348" s="314" t="s">
        <v>132</v>
      </c>
      <c r="E1348" s="49">
        <f t="shared" si="20"/>
        <v>9</v>
      </c>
      <c r="F1348" s="249">
        <f t="shared" si="21"/>
        <v>7</v>
      </c>
      <c r="G1348" s="327"/>
      <c r="H1348" s="49">
        <v>7</v>
      </c>
    </row>
    <row r="1349" spans="1:11" s="49" customFormat="1" ht="18">
      <c r="A1349" s="264" t="s">
        <v>3314</v>
      </c>
      <c r="B1349" s="503"/>
      <c r="C1349" s="249"/>
      <c r="D1349" s="314" t="s">
        <v>129</v>
      </c>
      <c r="E1349" s="49">
        <f t="shared" si="20"/>
        <v>0</v>
      </c>
      <c r="F1349" s="249">
        <f t="shared" si="21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20"/>
        <v>81</v>
      </c>
      <c r="F1350" s="249">
        <f t="shared" si="21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20"/>
        <v>1</v>
      </c>
      <c r="F1351" s="249">
        <f t="shared" si="21"/>
        <v>11</v>
      </c>
      <c r="G1351" s="327"/>
      <c r="H1351" s="49">
        <v>11</v>
      </c>
    </row>
    <row r="1352" spans="1:11" s="49" customFormat="1" ht="18">
      <c r="A1352" s="264" t="s">
        <v>3532</v>
      </c>
      <c r="B1352" s="28"/>
      <c r="C1352" s="249"/>
      <c r="D1352" s="314" t="s">
        <v>129</v>
      </c>
      <c r="E1352" s="49">
        <f t="shared" si="20"/>
        <v>0</v>
      </c>
      <c r="F1352" s="249">
        <f t="shared" si="21"/>
        <v>0</v>
      </c>
      <c r="G1352" s="327"/>
    </row>
    <row r="1353" spans="1:11" s="49" customFormat="1" ht="18">
      <c r="A1353" s="264" t="s">
        <v>3487</v>
      </c>
      <c r="B1353" s="28"/>
      <c r="C1353" s="249"/>
      <c r="D1353" s="314" t="s">
        <v>129</v>
      </c>
      <c r="E1353" s="49">
        <f t="shared" si="20"/>
        <v>0</v>
      </c>
      <c r="F1353" s="249">
        <f t="shared" si="21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20"/>
        <v>3</v>
      </c>
      <c r="F1354" s="249">
        <f t="shared" si="21"/>
        <v>196</v>
      </c>
      <c r="G1354" s="327">
        <v>26</v>
      </c>
      <c r="H1354" s="49">
        <v>55</v>
      </c>
      <c r="I1354" s="49">
        <v>49</v>
      </c>
      <c r="J1354" s="49">
        <v>66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20"/>
        <v>5</v>
      </c>
      <c r="F1355" s="249">
        <f t="shared" si="21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20"/>
        <v>1</v>
      </c>
      <c r="F1356" s="249">
        <f t="shared" si="21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3193</v>
      </c>
      <c r="B1357" s="503"/>
      <c r="C1357" s="249"/>
      <c r="D1357" s="314" t="s">
        <v>129</v>
      </c>
      <c r="E1357" s="49">
        <f t="shared" si="20"/>
        <v>0</v>
      </c>
      <c r="F1357" s="249">
        <f t="shared" si="21"/>
        <v>5</v>
      </c>
      <c r="G1357" s="327"/>
      <c r="J1357" s="49">
        <v>5</v>
      </c>
    </row>
    <row r="1358" spans="1:11" s="49" customFormat="1" ht="18">
      <c r="A1358" s="264" t="s">
        <v>3415</v>
      </c>
      <c r="B1358" s="241"/>
      <c r="C1358" s="249"/>
      <c r="D1358" s="314" t="s">
        <v>129</v>
      </c>
      <c r="E1358" s="49">
        <f t="shared" si="20"/>
        <v>0</v>
      </c>
      <c r="F1358" s="249">
        <f t="shared" si="21"/>
        <v>0</v>
      </c>
      <c r="G1358" s="327"/>
    </row>
    <row r="1359" spans="1:11" s="49" customFormat="1" ht="18">
      <c r="A1359" s="264" t="s">
        <v>3547</v>
      </c>
      <c r="B1359" s="28"/>
      <c r="C1359" s="249"/>
      <c r="D1359" s="314" t="s">
        <v>129</v>
      </c>
      <c r="E1359" s="49">
        <f t="shared" si="20"/>
        <v>0</v>
      </c>
      <c r="F1359" s="249">
        <f t="shared" si="21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20"/>
        <v>5</v>
      </c>
      <c r="F1360" s="249">
        <f t="shared" si="21"/>
        <v>108</v>
      </c>
      <c r="G1360" s="327"/>
      <c r="H1360" s="49">
        <v>58</v>
      </c>
      <c r="I1360" s="49">
        <v>30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20"/>
        <v>0</v>
      </c>
      <c r="F1361" s="249">
        <f t="shared" si="21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20"/>
        <v>1</v>
      </c>
      <c r="F1362" s="249">
        <f t="shared" si="21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20"/>
        <v>0</v>
      </c>
      <c r="F1363" s="249">
        <f t="shared" si="21"/>
        <v>0</v>
      </c>
      <c r="G1363" s="327"/>
    </row>
    <row r="1364" spans="1:11" s="49" customFormat="1" ht="18">
      <c r="A1364" s="264" t="s">
        <v>3195</v>
      </c>
      <c r="B1364" s="28"/>
      <c r="C1364" s="249"/>
      <c r="D1364" s="314" t="s">
        <v>129</v>
      </c>
      <c r="E1364" s="49">
        <f t="shared" si="20"/>
        <v>0</v>
      </c>
      <c r="F1364" s="249">
        <f t="shared" si="21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20"/>
        <v>0</v>
      </c>
      <c r="F1365" s="249">
        <f t="shared" si="21"/>
        <v>0</v>
      </c>
      <c r="G1365" s="327"/>
    </row>
    <row r="1366" spans="1:11" s="49" customFormat="1" ht="18">
      <c r="A1366" s="264" t="s">
        <v>3285</v>
      </c>
      <c r="B1366" s="28"/>
      <c r="C1366" s="249"/>
      <c r="D1366" s="314" t="s">
        <v>129</v>
      </c>
      <c r="E1366" s="49">
        <f t="shared" si="20"/>
        <v>0</v>
      </c>
      <c r="F1366" s="249">
        <f t="shared" si="21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20"/>
        <v>0</v>
      </c>
      <c r="F1367" s="249">
        <f t="shared" si="21"/>
        <v>2</v>
      </c>
      <c r="G1367" s="327"/>
      <c r="I1367" s="49">
        <v>2</v>
      </c>
    </row>
    <row r="1368" spans="1:11" s="49" customFormat="1" ht="18">
      <c r="A1368" s="264" t="s">
        <v>3362</v>
      </c>
      <c r="B1368" s="503"/>
      <c r="C1368" s="249"/>
      <c r="D1368" s="314" t="s">
        <v>129</v>
      </c>
      <c r="E1368" s="49">
        <f t="shared" si="20"/>
        <v>1</v>
      </c>
      <c r="F1368" s="249">
        <f t="shared" si="21"/>
        <v>0</v>
      </c>
      <c r="G1368" s="327"/>
    </row>
    <row r="1369" spans="1:11" s="49" customFormat="1" ht="18">
      <c r="A1369" s="264" t="s">
        <v>3489</v>
      </c>
      <c r="B1369" s="28"/>
      <c r="C1369" s="249"/>
      <c r="D1369" s="314" t="s">
        <v>129</v>
      </c>
      <c r="E1369" s="49">
        <f t="shared" si="20"/>
        <v>0</v>
      </c>
      <c r="F1369" s="249">
        <f t="shared" si="21"/>
        <v>0</v>
      </c>
      <c r="G1369" s="327"/>
    </row>
    <row r="1370" spans="1:11" s="49" customFormat="1" ht="18">
      <c r="A1370" s="264" t="s">
        <v>3542</v>
      </c>
      <c r="B1370" s="28"/>
      <c r="C1370" s="249"/>
      <c r="D1370" s="314" t="s">
        <v>129</v>
      </c>
      <c r="E1370" s="49">
        <f t="shared" si="20"/>
        <v>0</v>
      </c>
      <c r="F1370" s="249">
        <f t="shared" si="21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20"/>
        <v>0</v>
      </c>
      <c r="F1371" s="249">
        <f t="shared" si="21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20"/>
        <v>5</v>
      </c>
      <c r="F1372" s="249">
        <f t="shared" si="21"/>
        <v>35</v>
      </c>
      <c r="G1372" s="327"/>
      <c r="H1372" s="49">
        <v>4</v>
      </c>
      <c r="J1372" s="49">
        <v>31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20"/>
        <v>0</v>
      </c>
      <c r="F1373" s="249">
        <f t="shared" si="21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20"/>
        <v>3</v>
      </c>
      <c r="F1374" s="249">
        <f t="shared" si="21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20"/>
        <v>0</v>
      </c>
      <c r="F1375" s="249">
        <f t="shared" si="21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20"/>
        <v>90</v>
      </c>
      <c r="F1376" s="249">
        <f t="shared" si="21"/>
        <v>607</v>
      </c>
      <c r="G1376" s="327">
        <v>182</v>
      </c>
      <c r="H1376" s="49">
        <v>299</v>
      </c>
      <c r="I1376" s="49">
        <v>106</v>
      </c>
      <c r="J1376" s="49">
        <v>20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20"/>
        <v>5</v>
      </c>
      <c r="F1377" s="249">
        <f t="shared" si="21"/>
        <v>70</v>
      </c>
      <c r="G1377" s="327"/>
      <c r="I1377" s="49">
        <v>43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20"/>
        <v>1</v>
      </c>
      <c r="F1378" s="249">
        <f t="shared" si="21"/>
        <v>13</v>
      </c>
      <c r="G1378" s="327"/>
      <c r="I1378" s="49">
        <v>13</v>
      </c>
    </row>
    <row r="1379" spans="1:10" s="49" customFormat="1" ht="18">
      <c r="A1379" s="264" t="s">
        <v>3283</v>
      </c>
      <c r="B1379" s="28"/>
      <c r="C1379" s="249"/>
      <c r="D1379" s="314" t="s">
        <v>129</v>
      </c>
      <c r="E1379" s="49">
        <f t="shared" si="20"/>
        <v>0</v>
      </c>
      <c r="F1379" s="249">
        <f t="shared" si="21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20"/>
        <v>40</v>
      </c>
      <c r="F1380" s="249">
        <f t="shared" si="21"/>
        <v>20</v>
      </c>
      <c r="G1380" s="327"/>
      <c r="I1380" s="49">
        <v>20</v>
      </c>
    </row>
    <row r="1381" spans="1:10" s="49" customFormat="1" ht="18">
      <c r="A1381" s="264" t="s">
        <v>3538</v>
      </c>
      <c r="B1381" s="28"/>
      <c r="C1381" s="249"/>
      <c r="D1381" s="314" t="s">
        <v>129</v>
      </c>
      <c r="E1381" s="49">
        <f t="shared" si="20"/>
        <v>0</v>
      </c>
      <c r="F1381" s="249">
        <f t="shared" si="21"/>
        <v>0</v>
      </c>
      <c r="G1381" s="327"/>
    </row>
    <row r="1382" spans="1:10" s="49" customFormat="1" ht="18">
      <c r="A1382" s="264" t="s">
        <v>3135</v>
      </c>
      <c r="B1382" s="28"/>
      <c r="C1382" s="249"/>
      <c r="D1382" s="314" t="s">
        <v>129</v>
      </c>
      <c r="E1382" s="49">
        <f t="shared" si="20"/>
        <v>0</v>
      </c>
      <c r="F1382" s="249">
        <f t="shared" si="21"/>
        <v>21</v>
      </c>
      <c r="G1382" s="327"/>
      <c r="J1382" s="49">
        <v>21</v>
      </c>
    </row>
    <row r="1383" spans="1:10" s="49" customFormat="1" ht="18">
      <c r="A1383" s="264" t="s">
        <v>3440</v>
      </c>
      <c r="B1383" s="28"/>
      <c r="C1383" s="249"/>
      <c r="D1383" s="314" t="s">
        <v>135</v>
      </c>
      <c r="E1383" s="49">
        <f t="shared" si="20"/>
        <v>23</v>
      </c>
      <c r="F1383" s="249">
        <f t="shared" si="21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20"/>
        <v>16</v>
      </c>
      <c r="F1384" s="249">
        <f t="shared" si="21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20"/>
        <v>37</v>
      </c>
      <c r="F1385" s="249">
        <f t="shared" si="21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20"/>
        <v>2</v>
      </c>
      <c r="F1386" s="249">
        <f t="shared" si="21"/>
        <v>3</v>
      </c>
      <c r="G1386" s="327">
        <v>3</v>
      </c>
    </row>
    <row r="1387" spans="1:10" s="49" customFormat="1" ht="18">
      <c r="A1387" s="264" t="s">
        <v>3349</v>
      </c>
      <c r="B1387" s="28"/>
      <c r="C1387" s="249"/>
      <c r="D1387" s="314" t="s">
        <v>129</v>
      </c>
      <c r="E1387" s="49">
        <f t="shared" si="20"/>
        <v>3</v>
      </c>
      <c r="F1387" s="249">
        <f t="shared" si="21"/>
        <v>202</v>
      </c>
      <c r="G1387" s="327"/>
      <c r="H1387" s="49">
        <v>55</v>
      </c>
      <c r="I1387" s="49">
        <v>59</v>
      </c>
      <c r="J1387" s="49">
        <v>88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20"/>
        <v>3</v>
      </c>
      <c r="F1388" s="249">
        <f t="shared" si="21"/>
        <v>0</v>
      </c>
      <c r="G1388" s="327"/>
    </row>
    <row r="1389" spans="1:10" s="49" customFormat="1" ht="18">
      <c r="A1389" s="264" t="s">
        <v>3548</v>
      </c>
      <c r="B1389" s="28"/>
      <c r="C1389" s="249"/>
      <c r="D1389" s="314" t="s">
        <v>129</v>
      </c>
      <c r="E1389" s="49">
        <f t="shared" si="20"/>
        <v>0</v>
      </c>
      <c r="F1389" s="249">
        <f t="shared" si="21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20"/>
        <v>7</v>
      </c>
      <c r="F1390" s="249">
        <f t="shared" si="21"/>
        <v>117</v>
      </c>
      <c r="G1390" s="327"/>
      <c r="H1390" s="49">
        <v>12</v>
      </c>
      <c r="I1390" s="49">
        <v>78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22">COUNTIF($A$797:$BHE$870,A1391)</f>
        <v>6</v>
      </c>
      <c r="F1391" s="249">
        <f t="shared" ref="F1391:F1454" si="23">SUM(G1391:K1391)</f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22"/>
        <v>37</v>
      </c>
      <c r="F1392" s="249">
        <f t="shared" si="23"/>
        <v>90</v>
      </c>
      <c r="G1392" s="327">
        <v>63</v>
      </c>
      <c r="H1392" s="49">
        <v>27</v>
      </c>
    </row>
    <row r="1393" spans="1:11" s="49" customFormat="1" ht="18">
      <c r="A1393" s="264" t="s">
        <v>3347</v>
      </c>
      <c r="B1393" s="28"/>
      <c r="C1393" s="249"/>
      <c r="D1393" s="314" t="s">
        <v>129</v>
      </c>
      <c r="E1393" s="49">
        <f t="shared" si="22"/>
        <v>1</v>
      </c>
      <c r="F1393" s="249">
        <f t="shared" si="23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22"/>
        <v>26</v>
      </c>
      <c r="F1394" s="249">
        <f t="shared" si="23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3468</v>
      </c>
      <c r="B1395" s="241"/>
      <c r="C1395" s="249"/>
      <c r="D1395" s="1" t="s">
        <v>131</v>
      </c>
      <c r="E1395" s="49">
        <f t="shared" si="22"/>
        <v>1</v>
      </c>
      <c r="F1395" s="249">
        <f t="shared" si="23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3121</v>
      </c>
      <c r="B1396" s="241"/>
      <c r="C1396" s="249"/>
      <c r="D1396" s="314" t="s">
        <v>129</v>
      </c>
      <c r="E1396" s="49">
        <f t="shared" si="22"/>
        <v>0</v>
      </c>
      <c r="F1396" s="249">
        <f t="shared" si="23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22"/>
        <v>24</v>
      </c>
      <c r="F1397" s="249">
        <f t="shared" si="23"/>
        <v>11</v>
      </c>
      <c r="G1397" s="327"/>
      <c r="J1397" s="49">
        <v>11</v>
      </c>
    </row>
    <row r="1398" spans="1:11" s="49" customFormat="1" ht="18">
      <c r="A1398" s="264" t="s">
        <v>3309</v>
      </c>
      <c r="B1398" s="503"/>
      <c r="C1398" s="249"/>
      <c r="D1398" s="314" t="s">
        <v>129</v>
      </c>
      <c r="E1398" s="49">
        <f t="shared" si="22"/>
        <v>1</v>
      </c>
      <c r="F1398" s="249">
        <f t="shared" si="23"/>
        <v>15</v>
      </c>
      <c r="G1398" s="327"/>
      <c r="H1398" s="49">
        <v>15</v>
      </c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22"/>
        <v>20</v>
      </c>
      <c r="F1399" s="249">
        <f t="shared" si="23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22"/>
        <v>13</v>
      </c>
      <c r="F1400" s="249">
        <f t="shared" si="23"/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22"/>
        <v>10</v>
      </c>
      <c r="F1401" s="249">
        <f t="shared" si="23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22"/>
        <v>1</v>
      </c>
      <c r="F1402" s="249">
        <f t="shared" si="23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22"/>
        <v>24</v>
      </c>
      <c r="F1403" s="249">
        <f t="shared" si="23"/>
        <v>131</v>
      </c>
      <c r="G1403" s="327"/>
      <c r="H1403" s="49">
        <v>64</v>
      </c>
      <c r="I1403" s="49">
        <v>33</v>
      </c>
      <c r="J1403" s="49">
        <v>34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22"/>
        <v>57</v>
      </c>
      <c r="F1404" s="249">
        <f t="shared" si="23"/>
        <v>0</v>
      </c>
      <c r="G1404" s="327"/>
    </row>
    <row r="1405" spans="1:11" s="49" customFormat="1" ht="18">
      <c r="A1405" s="264" t="s">
        <v>3286</v>
      </c>
      <c r="B1405" s="28"/>
      <c r="C1405" s="249"/>
      <c r="D1405" s="314" t="s">
        <v>129</v>
      </c>
      <c r="E1405" s="49">
        <f t="shared" si="22"/>
        <v>0</v>
      </c>
      <c r="F1405" s="249">
        <f t="shared" si="23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22"/>
        <v>2</v>
      </c>
      <c r="F1406" s="249">
        <f t="shared" si="23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22"/>
        <v>5</v>
      </c>
      <c r="F1407" s="249">
        <f t="shared" si="23"/>
        <v>67</v>
      </c>
      <c r="G1407" s="327"/>
      <c r="I1407" s="49">
        <v>51</v>
      </c>
      <c r="J1407" s="49">
        <v>16</v>
      </c>
    </row>
    <row r="1408" spans="1:11" s="49" customFormat="1" ht="18">
      <c r="A1408" s="264" t="s">
        <v>3311</v>
      </c>
      <c r="B1408" s="28"/>
      <c r="C1408" s="249"/>
      <c r="D1408" s="314" t="s">
        <v>129</v>
      </c>
      <c r="E1408" s="49">
        <f t="shared" si="22"/>
        <v>0</v>
      </c>
      <c r="F1408" s="249">
        <f t="shared" si="23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22"/>
        <v>0</v>
      </c>
      <c r="F1409" s="249">
        <f t="shared" si="23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22"/>
        <v>56</v>
      </c>
      <c r="F1410" s="249">
        <f t="shared" si="23"/>
        <v>167</v>
      </c>
      <c r="G1410" s="327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22"/>
        <v>25</v>
      </c>
      <c r="F1411" s="249">
        <f t="shared" si="23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22"/>
        <v>2</v>
      </c>
      <c r="F1412" s="249">
        <f t="shared" si="23"/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3466</v>
      </c>
      <c r="B1413" s="28"/>
      <c r="C1413" s="249"/>
      <c r="D1413" s="314" t="s">
        <v>130</v>
      </c>
      <c r="E1413" s="49">
        <f t="shared" si="22"/>
        <v>2</v>
      </c>
      <c r="F1413" s="249">
        <f t="shared" si="23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22"/>
        <v>0</v>
      </c>
      <c r="F1414" s="249">
        <f t="shared" si="23"/>
        <v>0</v>
      </c>
      <c r="G1414" s="327"/>
      <c r="K1414" s="174"/>
    </row>
    <row r="1415" spans="1:11" s="49" customFormat="1" ht="18">
      <c r="A1415" s="264" t="s">
        <v>3427</v>
      </c>
      <c r="B1415" s="28"/>
      <c r="C1415" s="249"/>
      <c r="D1415" s="314" t="s">
        <v>129</v>
      </c>
      <c r="E1415" s="49">
        <f t="shared" si="22"/>
        <v>0</v>
      </c>
      <c r="F1415" s="249">
        <f t="shared" si="23"/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22"/>
        <v>27</v>
      </c>
      <c r="F1416" s="249">
        <f t="shared" si="23"/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3261</v>
      </c>
      <c r="B1417" s="28"/>
      <c r="C1417" s="249"/>
      <c r="D1417" s="314" t="s">
        <v>129</v>
      </c>
      <c r="E1417" s="49">
        <f t="shared" si="22"/>
        <v>0</v>
      </c>
      <c r="F1417" s="249">
        <f t="shared" si="23"/>
        <v>0</v>
      </c>
      <c r="G1417" s="327"/>
    </row>
    <row r="1418" spans="1:11" s="49" customFormat="1" ht="18">
      <c r="A1418" s="264" t="s">
        <v>3263</v>
      </c>
      <c r="B1418" s="28"/>
      <c r="C1418" s="249"/>
      <c r="D1418" s="314" t="s">
        <v>129</v>
      </c>
      <c r="E1418" s="49">
        <f t="shared" si="22"/>
        <v>0</v>
      </c>
      <c r="F1418" s="249">
        <f t="shared" si="23"/>
        <v>0</v>
      </c>
      <c r="G1418" s="327"/>
    </row>
    <row r="1419" spans="1:11" s="49" customFormat="1" ht="18">
      <c r="A1419" s="264" t="s">
        <v>3296</v>
      </c>
      <c r="B1419" s="28"/>
      <c r="C1419" s="249"/>
      <c r="D1419" s="314" t="s">
        <v>130</v>
      </c>
      <c r="E1419" s="49">
        <f t="shared" si="22"/>
        <v>9</v>
      </c>
      <c r="F1419" s="249">
        <f t="shared" si="23"/>
        <v>4</v>
      </c>
      <c r="G1419" s="327">
        <v>4</v>
      </c>
    </row>
    <row r="1420" spans="1:11" s="49" customFormat="1" ht="18">
      <c r="A1420" s="264" t="s">
        <v>3224</v>
      </c>
      <c r="B1420" s="28"/>
      <c r="C1420" s="249"/>
      <c r="D1420" s="314" t="s">
        <v>129</v>
      </c>
      <c r="E1420" s="49">
        <f t="shared" si="22"/>
        <v>0</v>
      </c>
      <c r="F1420" s="249">
        <f t="shared" si="23"/>
        <v>10</v>
      </c>
      <c r="G1420" s="327"/>
      <c r="I1420" s="49">
        <v>10</v>
      </c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22"/>
        <v>4</v>
      </c>
      <c r="F1421" s="249">
        <f t="shared" si="23"/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22"/>
        <v>23</v>
      </c>
      <c r="F1422" s="249">
        <f t="shared" si="23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22"/>
        <v>0</v>
      </c>
      <c r="F1423" s="249">
        <f t="shared" si="23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22"/>
        <v>7</v>
      </c>
      <c r="F1424" s="249">
        <f t="shared" si="23"/>
        <v>41</v>
      </c>
      <c r="G1424" s="327"/>
      <c r="H1424" s="49">
        <v>26</v>
      </c>
      <c r="J1424" s="49">
        <v>15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22"/>
        <v>0</v>
      </c>
      <c r="F1425" s="249">
        <f t="shared" si="23"/>
        <v>0</v>
      </c>
      <c r="G1425" s="327"/>
    </row>
    <row r="1426" spans="1:10" s="49" customFormat="1" ht="18">
      <c r="A1426" s="264" t="s">
        <v>3462</v>
      </c>
      <c r="B1426" s="241"/>
      <c r="C1426" s="249"/>
      <c r="D1426" s="314" t="s">
        <v>129</v>
      </c>
      <c r="E1426" s="49">
        <f t="shared" si="22"/>
        <v>0</v>
      </c>
      <c r="F1426" s="249">
        <f t="shared" si="23"/>
        <v>0</v>
      </c>
      <c r="G1426" s="327"/>
    </row>
    <row r="1427" spans="1:10" s="49" customFormat="1" ht="18">
      <c r="A1427" s="264" t="s">
        <v>3287</v>
      </c>
      <c r="B1427" s="241"/>
      <c r="C1427" s="249"/>
      <c r="D1427" s="314" t="s">
        <v>129</v>
      </c>
      <c r="E1427" s="49">
        <f t="shared" si="22"/>
        <v>0</v>
      </c>
      <c r="F1427" s="249">
        <f t="shared" si="23"/>
        <v>0</v>
      </c>
      <c r="G1427" s="327"/>
    </row>
    <row r="1428" spans="1:10" s="49" customFormat="1" ht="18">
      <c r="A1428" s="264" t="s">
        <v>3452</v>
      </c>
      <c r="B1428" s="28"/>
      <c r="C1428" s="249"/>
      <c r="D1428" s="314" t="s">
        <v>129</v>
      </c>
      <c r="E1428" s="49">
        <f t="shared" si="22"/>
        <v>0</v>
      </c>
      <c r="F1428" s="249">
        <f t="shared" si="23"/>
        <v>7</v>
      </c>
      <c r="G1428" s="327"/>
      <c r="H1428" s="49">
        <v>7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22"/>
        <v>0</v>
      </c>
      <c r="F1429" s="249">
        <f t="shared" si="23"/>
        <v>20</v>
      </c>
      <c r="G1429" s="327"/>
      <c r="J1429" s="49">
        <v>20</v>
      </c>
    </row>
    <row r="1430" spans="1:10" s="49" customFormat="1" ht="18">
      <c r="A1430" s="264" t="s">
        <v>3370</v>
      </c>
      <c r="B1430" s="28"/>
      <c r="C1430" s="249"/>
      <c r="D1430" s="314" t="s">
        <v>129</v>
      </c>
      <c r="E1430" s="49">
        <f t="shared" si="22"/>
        <v>0</v>
      </c>
      <c r="F1430" s="249">
        <f t="shared" si="23"/>
        <v>0</v>
      </c>
      <c r="G1430" s="327"/>
    </row>
    <row r="1431" spans="1:10" s="49" customFormat="1" ht="18">
      <c r="A1431" s="264" t="s">
        <v>3484</v>
      </c>
      <c r="B1431" s="241"/>
      <c r="C1431" s="249"/>
      <c r="D1431" s="314" t="s">
        <v>129</v>
      </c>
      <c r="E1431" s="49">
        <f t="shared" si="22"/>
        <v>1</v>
      </c>
      <c r="F1431" s="249">
        <f t="shared" si="23"/>
        <v>3</v>
      </c>
      <c r="G1431" s="327"/>
      <c r="I1431" s="49">
        <v>3</v>
      </c>
    </row>
    <row r="1432" spans="1:10" s="49" customFormat="1" ht="18">
      <c r="A1432" s="264" t="s">
        <v>3186</v>
      </c>
      <c r="B1432" s="241"/>
      <c r="C1432" s="249"/>
      <c r="D1432" s="314" t="s">
        <v>129</v>
      </c>
      <c r="E1432" s="49">
        <f t="shared" si="22"/>
        <v>0</v>
      </c>
      <c r="F1432" s="249">
        <f t="shared" si="23"/>
        <v>0</v>
      </c>
      <c r="G1432" s="327"/>
    </row>
    <row r="1433" spans="1:10" s="49" customFormat="1" ht="18">
      <c r="A1433" s="264" t="s">
        <v>3168</v>
      </c>
      <c r="B1433" s="28"/>
      <c r="C1433" s="249"/>
      <c r="D1433" s="314" t="s">
        <v>129</v>
      </c>
      <c r="E1433" s="49">
        <f t="shared" si="22"/>
        <v>0</v>
      </c>
      <c r="F1433" s="249">
        <f t="shared" si="23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22"/>
        <v>0</v>
      </c>
      <c r="F1434" s="249">
        <f t="shared" si="23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22"/>
        <v>0</v>
      </c>
      <c r="F1435" s="249">
        <f t="shared" si="23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22"/>
        <v>25</v>
      </c>
      <c r="F1436" s="249">
        <f t="shared" si="23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22"/>
        <v>3</v>
      </c>
      <c r="F1437" s="249">
        <f t="shared" si="23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22"/>
        <v>6</v>
      </c>
      <c r="F1438" s="249">
        <f t="shared" si="23"/>
        <v>114</v>
      </c>
      <c r="G1438" s="327">
        <v>14</v>
      </c>
      <c r="H1438" s="49">
        <v>18</v>
      </c>
      <c r="I1438" s="49">
        <v>53</v>
      </c>
      <c r="J1438" s="49">
        <v>29</v>
      </c>
    </row>
    <row r="1439" spans="1:10" s="49" customFormat="1" ht="18">
      <c r="A1439" s="264" t="s">
        <v>3235</v>
      </c>
      <c r="B1439" s="28"/>
      <c r="C1439" s="249"/>
      <c r="D1439" s="314" t="s">
        <v>132</v>
      </c>
      <c r="E1439" s="49">
        <f t="shared" si="22"/>
        <v>5</v>
      </c>
      <c r="F1439" s="249">
        <f t="shared" si="23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3458</v>
      </c>
      <c r="B1440" s="28"/>
      <c r="C1440" s="249"/>
      <c r="D1440" s="314" t="s">
        <v>129</v>
      </c>
      <c r="E1440" s="49">
        <f t="shared" si="22"/>
        <v>0</v>
      </c>
      <c r="F1440" s="249">
        <f t="shared" si="23"/>
        <v>14</v>
      </c>
      <c r="G1440" s="327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22"/>
        <v>0</v>
      </c>
      <c r="F1441" s="249">
        <f t="shared" si="23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22"/>
        <v>4</v>
      </c>
      <c r="F1442" s="249">
        <f t="shared" si="23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22"/>
        <v>0</v>
      </c>
      <c r="F1443" s="249">
        <f t="shared" si="23"/>
        <v>19</v>
      </c>
      <c r="G1443" s="327"/>
      <c r="J1443" s="49">
        <v>19</v>
      </c>
    </row>
    <row r="1444" spans="1:11" s="49" customFormat="1" ht="18">
      <c r="A1444" s="264" t="s">
        <v>3199</v>
      </c>
      <c r="B1444" s="28"/>
      <c r="C1444" s="249"/>
      <c r="D1444" s="314" t="s">
        <v>129</v>
      </c>
      <c r="E1444" s="49">
        <f t="shared" si="22"/>
        <v>0</v>
      </c>
      <c r="F1444" s="249">
        <f t="shared" si="23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22"/>
        <v>10</v>
      </c>
      <c r="F1445" s="249">
        <f t="shared" si="23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22"/>
        <v>6</v>
      </c>
      <c r="F1446" s="249">
        <f t="shared" si="23"/>
        <v>59</v>
      </c>
      <c r="G1446" s="327"/>
      <c r="H1446" s="49">
        <v>59</v>
      </c>
    </row>
    <row r="1447" spans="1:11" s="49" customFormat="1" ht="18">
      <c r="A1447" s="264" t="s">
        <v>3512</v>
      </c>
      <c r="B1447" s="28"/>
      <c r="C1447" s="249"/>
      <c r="D1447" s="314" t="s">
        <v>129</v>
      </c>
      <c r="E1447" s="49">
        <f t="shared" si="22"/>
        <v>0</v>
      </c>
      <c r="F1447" s="249">
        <f t="shared" si="23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22"/>
        <v>0</v>
      </c>
      <c r="F1448" s="249">
        <f t="shared" si="23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22"/>
        <v>0</v>
      </c>
      <c r="F1449" s="249">
        <f t="shared" si="23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22"/>
        <v>21</v>
      </c>
      <c r="F1450" s="249">
        <f t="shared" si="23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22"/>
        <v>0</v>
      </c>
      <c r="F1451" s="249">
        <f t="shared" si="23"/>
        <v>15</v>
      </c>
      <c r="G1451" s="327"/>
      <c r="K1451" s="49">
        <v>15</v>
      </c>
    </row>
    <row r="1452" spans="1:11" s="49" customFormat="1" ht="18">
      <c r="A1452" s="264" t="s">
        <v>2665</v>
      </c>
      <c r="B1452" s="28"/>
      <c r="C1452" s="249"/>
      <c r="D1452" s="314" t="s">
        <v>129</v>
      </c>
      <c r="E1452" s="49">
        <f t="shared" si="22"/>
        <v>0</v>
      </c>
      <c r="F1452" s="249">
        <f t="shared" si="23"/>
        <v>0</v>
      </c>
      <c r="G1452" s="327"/>
      <c r="K1452" s="174"/>
    </row>
    <row r="1453" spans="1:11" s="49" customFormat="1" ht="18">
      <c r="A1453" s="264" t="s">
        <v>3446</v>
      </c>
      <c r="B1453" s="28"/>
      <c r="C1453" s="249"/>
      <c r="D1453" s="314" t="s">
        <v>130</v>
      </c>
      <c r="E1453" s="49">
        <f t="shared" si="22"/>
        <v>1</v>
      </c>
      <c r="F1453" s="249">
        <f t="shared" si="23"/>
        <v>0</v>
      </c>
      <c r="G1453" s="327"/>
    </row>
    <row r="1454" spans="1:11" s="49" customFormat="1" ht="18">
      <c r="A1454" s="264" t="s">
        <v>3330</v>
      </c>
      <c r="B1454" s="241"/>
      <c r="C1454" s="249"/>
      <c r="D1454" s="314" t="s">
        <v>129</v>
      </c>
      <c r="E1454" s="49">
        <f t="shared" si="22"/>
        <v>0</v>
      </c>
      <c r="F1454" s="249">
        <f t="shared" si="23"/>
        <v>14</v>
      </c>
      <c r="G1454" s="327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24">COUNTIF($A$797:$BHE$870,A1455)</f>
        <v>0</v>
      </c>
      <c r="F1455" s="249">
        <f t="shared" ref="F1455:F1518" si="25">SUM(G1455:K1455)</f>
        <v>10</v>
      </c>
      <c r="G1455" s="327"/>
      <c r="H1455" s="49">
        <v>10</v>
      </c>
    </row>
    <row r="1456" spans="1:11" s="49" customFormat="1" ht="18">
      <c r="A1456" s="264" t="s">
        <v>3378</v>
      </c>
      <c r="B1456" s="28"/>
      <c r="C1456" s="249"/>
      <c r="D1456" s="314" t="s">
        <v>129</v>
      </c>
      <c r="E1456" s="49">
        <f t="shared" si="24"/>
        <v>0</v>
      </c>
      <c r="F1456" s="249">
        <f t="shared" si="25"/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24"/>
        <v>6</v>
      </c>
      <c r="F1457" s="249">
        <f t="shared" si="25"/>
        <v>175</v>
      </c>
      <c r="G1457" s="327">
        <v>47</v>
      </c>
      <c r="H1457" s="49">
        <v>96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24"/>
        <v>2</v>
      </c>
      <c r="F1458" s="249">
        <f t="shared" si="25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24"/>
        <v>1</v>
      </c>
      <c r="F1459" s="249">
        <f t="shared" si="25"/>
        <v>50</v>
      </c>
      <c r="G1459" s="327">
        <v>12</v>
      </c>
      <c r="H1459" s="49">
        <v>21</v>
      </c>
      <c r="I1459" s="49">
        <v>7</v>
      </c>
      <c r="J1459" s="49">
        <v>10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24"/>
        <v>47</v>
      </c>
      <c r="F1460" s="249">
        <f t="shared" si="25"/>
        <v>578</v>
      </c>
      <c r="G1460" s="327">
        <v>25</v>
      </c>
      <c r="H1460" s="49">
        <v>338</v>
      </c>
      <c r="I1460" s="49">
        <v>115</v>
      </c>
      <c r="J1460" s="49">
        <v>100</v>
      </c>
    </row>
    <row r="1461" spans="1:10" s="49" customFormat="1" ht="18">
      <c r="A1461" s="264" t="s">
        <v>3254</v>
      </c>
      <c r="B1461" s="28"/>
      <c r="C1461" s="249"/>
      <c r="D1461" s="314" t="s">
        <v>129</v>
      </c>
      <c r="E1461" s="49">
        <f t="shared" si="24"/>
        <v>0</v>
      </c>
      <c r="F1461" s="249">
        <f t="shared" si="25"/>
        <v>0</v>
      </c>
      <c r="G1461" s="327"/>
    </row>
    <row r="1462" spans="1:10" s="49" customFormat="1" ht="18">
      <c r="A1462" s="264" t="s">
        <v>3294</v>
      </c>
      <c r="B1462" s="28"/>
      <c r="C1462" s="249"/>
      <c r="D1462" s="314" t="s">
        <v>129</v>
      </c>
      <c r="E1462" s="49">
        <f t="shared" si="24"/>
        <v>0</v>
      </c>
      <c r="F1462" s="249">
        <f t="shared" si="25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24"/>
        <v>3</v>
      </c>
      <c r="F1463" s="249">
        <f t="shared" si="25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3181</v>
      </c>
      <c r="B1464" s="241"/>
      <c r="C1464" s="249"/>
      <c r="D1464" s="314" t="s">
        <v>130</v>
      </c>
      <c r="E1464" s="49">
        <f t="shared" si="24"/>
        <v>0</v>
      </c>
      <c r="F1464" s="249">
        <f t="shared" si="25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24"/>
        <v>6</v>
      </c>
      <c r="F1465" s="249">
        <f t="shared" si="25"/>
        <v>81</v>
      </c>
      <c r="G1465" s="327"/>
      <c r="H1465" s="49">
        <v>8</v>
      </c>
      <c r="I1465" s="49">
        <v>49</v>
      </c>
      <c r="J1465" s="49">
        <v>24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24"/>
        <v>0</v>
      </c>
      <c r="F1466" s="249">
        <f t="shared" si="25"/>
        <v>41</v>
      </c>
      <c r="G1466" s="327">
        <v>15</v>
      </c>
      <c r="J1466" s="49">
        <v>26</v>
      </c>
    </row>
    <row r="1467" spans="1:10" s="49" customFormat="1" ht="18">
      <c r="A1467" s="264" t="s">
        <v>3276</v>
      </c>
      <c r="B1467" s="28"/>
      <c r="C1467" s="249"/>
      <c r="D1467" s="314" t="s">
        <v>129</v>
      </c>
      <c r="E1467" s="49">
        <f t="shared" si="24"/>
        <v>0</v>
      </c>
      <c r="F1467" s="249">
        <f t="shared" si="25"/>
        <v>5</v>
      </c>
      <c r="G1467" s="327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24"/>
        <v>5</v>
      </c>
      <c r="F1468" s="249">
        <f t="shared" si="25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24"/>
        <v>1</v>
      </c>
      <c r="F1469" s="249">
        <f t="shared" si="25"/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24"/>
        <v>23</v>
      </c>
      <c r="F1470" s="249">
        <f t="shared" si="25"/>
        <v>61</v>
      </c>
      <c r="G1470" s="327"/>
      <c r="H1470" s="49">
        <v>12</v>
      </c>
      <c r="I1470" s="49">
        <v>25</v>
      </c>
      <c r="J1470" s="49">
        <v>24</v>
      </c>
    </row>
    <row r="1471" spans="1:10" s="49" customFormat="1" ht="18">
      <c r="A1471" s="264" t="s">
        <v>3346</v>
      </c>
      <c r="B1471" s="503"/>
      <c r="C1471" s="249"/>
      <c r="D1471" s="314" t="s">
        <v>129</v>
      </c>
      <c r="E1471" s="49">
        <f t="shared" si="24"/>
        <v>0</v>
      </c>
      <c r="F1471" s="249">
        <f t="shared" si="25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24"/>
        <v>0</v>
      </c>
      <c r="F1472" s="249">
        <f t="shared" si="25"/>
        <v>0</v>
      </c>
      <c r="G1472" s="327"/>
    </row>
    <row r="1473" spans="1:11" s="49" customFormat="1" ht="18">
      <c r="A1473" s="264" t="s">
        <v>3333</v>
      </c>
      <c r="B1473" s="28"/>
      <c r="C1473" s="249"/>
      <c r="D1473" s="314" t="s">
        <v>130</v>
      </c>
      <c r="E1473" s="49">
        <f t="shared" si="24"/>
        <v>4</v>
      </c>
      <c r="F1473" s="249">
        <f t="shared" si="25"/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24"/>
        <v>0</v>
      </c>
      <c r="F1474" s="249">
        <f t="shared" si="25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24"/>
        <v>0</v>
      </c>
      <c r="F1475" s="249">
        <f t="shared" si="25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24"/>
        <v>0</v>
      </c>
      <c r="F1476" s="249">
        <f t="shared" si="25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24"/>
        <v>3</v>
      </c>
      <c r="F1477" s="249">
        <f t="shared" si="25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3387</v>
      </c>
      <c r="B1478" s="28"/>
      <c r="C1478" s="249"/>
      <c r="D1478" s="314" t="s">
        <v>130</v>
      </c>
      <c r="E1478" s="49">
        <f t="shared" si="24"/>
        <v>2</v>
      </c>
      <c r="F1478" s="249">
        <f t="shared" si="25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24"/>
        <v>71</v>
      </c>
      <c r="F1479" s="249">
        <f t="shared" si="25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24"/>
        <v>18</v>
      </c>
      <c r="F1480" s="249">
        <f t="shared" si="25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24"/>
        <v>27</v>
      </c>
      <c r="F1481" s="249">
        <f t="shared" si="25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24"/>
        <v>10</v>
      </c>
      <c r="F1482" s="249">
        <f t="shared" si="25"/>
        <v>0</v>
      </c>
      <c r="G1482" s="327"/>
    </row>
    <row r="1483" spans="1:11" s="49" customFormat="1" ht="18">
      <c r="A1483" s="264" t="s">
        <v>3238</v>
      </c>
      <c r="B1483" s="28"/>
      <c r="C1483" s="249"/>
      <c r="D1483" s="314" t="s">
        <v>129</v>
      </c>
      <c r="E1483" s="49">
        <f t="shared" si="24"/>
        <v>0</v>
      </c>
      <c r="F1483" s="249">
        <f t="shared" si="25"/>
        <v>16</v>
      </c>
      <c r="G1483" s="327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24"/>
        <v>11</v>
      </c>
      <c r="F1484" s="249">
        <f t="shared" si="25"/>
        <v>402</v>
      </c>
      <c r="G1484" s="327"/>
      <c r="H1484" s="49">
        <v>402</v>
      </c>
    </row>
    <row r="1485" spans="1:11" s="49" customFormat="1" ht="18">
      <c r="A1485" s="264" t="s">
        <v>3165</v>
      </c>
      <c r="B1485" s="503"/>
      <c r="C1485" s="249"/>
      <c r="D1485" s="314" t="s">
        <v>129</v>
      </c>
      <c r="E1485" s="49">
        <f t="shared" si="24"/>
        <v>0</v>
      </c>
      <c r="F1485" s="249">
        <f t="shared" si="25"/>
        <v>0</v>
      </c>
      <c r="G1485" s="327"/>
    </row>
    <row r="1486" spans="1:11" s="49" customFormat="1" ht="18">
      <c r="A1486" s="264" t="s">
        <v>3344</v>
      </c>
      <c r="B1486" s="28"/>
      <c r="C1486" s="249"/>
      <c r="D1486" s="314" t="s">
        <v>129</v>
      </c>
      <c r="E1486" s="49">
        <f t="shared" si="24"/>
        <v>0</v>
      </c>
      <c r="F1486" s="249">
        <f t="shared" si="25"/>
        <v>3</v>
      </c>
      <c r="G1486" s="327"/>
      <c r="I1486" s="49">
        <v>3</v>
      </c>
    </row>
    <row r="1487" spans="1:11" s="49" customFormat="1" ht="18">
      <c r="A1487" s="264" t="s">
        <v>3129</v>
      </c>
      <c r="B1487" s="241"/>
      <c r="C1487" s="249"/>
      <c r="D1487" s="314" t="s">
        <v>129</v>
      </c>
      <c r="E1487" s="49">
        <f t="shared" si="24"/>
        <v>0</v>
      </c>
      <c r="F1487" s="249">
        <f t="shared" si="25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24"/>
        <v>4</v>
      </c>
      <c r="F1488" s="249">
        <f t="shared" si="25"/>
        <v>84</v>
      </c>
      <c r="G1488" s="327">
        <v>6</v>
      </c>
      <c r="H1488" s="49">
        <v>22</v>
      </c>
      <c r="I1488" s="49">
        <v>56</v>
      </c>
    </row>
    <row r="1489" spans="1:10" s="49" customFormat="1" ht="18">
      <c r="A1489" s="264" t="s">
        <v>3196</v>
      </c>
      <c r="B1489" s="241"/>
      <c r="C1489" s="249"/>
      <c r="D1489" s="314" t="s">
        <v>129</v>
      </c>
      <c r="E1489" s="49">
        <f t="shared" si="24"/>
        <v>0</v>
      </c>
      <c r="F1489" s="249">
        <f t="shared" si="25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24"/>
        <v>0</v>
      </c>
      <c r="F1490" s="249">
        <f t="shared" si="25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24"/>
        <v>5</v>
      </c>
      <c r="F1491" s="249">
        <f t="shared" si="25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24"/>
        <v>13</v>
      </c>
      <c r="F1492" s="249">
        <f t="shared" si="25"/>
        <v>568</v>
      </c>
      <c r="G1492" s="327">
        <v>154</v>
      </c>
      <c r="H1492" s="49">
        <v>308</v>
      </c>
      <c r="I1492" s="49">
        <v>106</v>
      </c>
    </row>
    <row r="1493" spans="1:10" s="49" customFormat="1" ht="18">
      <c r="A1493" s="264" t="s">
        <v>3216</v>
      </c>
      <c r="B1493" s="28"/>
      <c r="C1493" s="249"/>
      <c r="D1493" s="314" t="s">
        <v>129</v>
      </c>
      <c r="E1493" s="49">
        <f t="shared" si="24"/>
        <v>0</v>
      </c>
      <c r="F1493" s="249">
        <f t="shared" si="25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24"/>
        <v>0</v>
      </c>
      <c r="F1494" s="249">
        <f t="shared" si="25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24"/>
        <v>21</v>
      </c>
      <c r="F1495" s="249">
        <f t="shared" si="25"/>
        <v>266</v>
      </c>
      <c r="G1495" s="327">
        <v>22</v>
      </c>
      <c r="H1495" s="49">
        <v>170</v>
      </c>
      <c r="I1495" s="49">
        <v>60</v>
      </c>
      <c r="J1495" s="49">
        <v>14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24"/>
        <v>6</v>
      </c>
      <c r="F1496" s="249">
        <f t="shared" si="25"/>
        <v>67</v>
      </c>
      <c r="G1496" s="327">
        <v>56</v>
      </c>
      <c r="H1496" s="49">
        <v>11</v>
      </c>
    </row>
    <row r="1497" spans="1:10" s="49" customFormat="1" ht="18">
      <c r="A1497" s="264" t="s">
        <v>3109</v>
      </c>
      <c r="B1497" s="503"/>
      <c r="C1497" s="249"/>
      <c r="D1497" s="314" t="s">
        <v>129</v>
      </c>
      <c r="E1497" s="49">
        <f t="shared" si="24"/>
        <v>0</v>
      </c>
      <c r="F1497" s="249">
        <f t="shared" si="25"/>
        <v>0</v>
      </c>
      <c r="G1497" s="327"/>
    </row>
    <row r="1498" spans="1:10" s="49" customFormat="1" ht="18">
      <c r="A1498" s="264" t="s">
        <v>3194</v>
      </c>
      <c r="B1498" s="28"/>
      <c r="C1498" s="249"/>
      <c r="D1498" s="314" t="s">
        <v>129</v>
      </c>
      <c r="E1498" s="49">
        <f t="shared" si="24"/>
        <v>0</v>
      </c>
      <c r="F1498" s="249">
        <f t="shared" si="25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24"/>
        <v>25</v>
      </c>
      <c r="F1499" s="249">
        <f t="shared" si="25"/>
        <v>111</v>
      </c>
      <c r="G1499" s="327"/>
      <c r="H1499" s="49">
        <v>14</v>
      </c>
      <c r="I1499" s="49">
        <v>65</v>
      </c>
      <c r="J1499" s="49">
        <v>32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24"/>
        <v>48</v>
      </c>
      <c r="F1500" s="249">
        <f t="shared" si="25"/>
        <v>498</v>
      </c>
      <c r="G1500" s="327">
        <v>83</v>
      </c>
      <c r="H1500" s="49">
        <v>254</v>
      </c>
      <c r="I1500" s="49">
        <v>106</v>
      </c>
      <c r="J1500" s="49">
        <v>55</v>
      </c>
    </row>
    <row r="1501" spans="1:10" s="49" customFormat="1" ht="18">
      <c r="A1501" s="264" t="s">
        <v>3215</v>
      </c>
      <c r="B1501" s="28"/>
      <c r="C1501" s="249"/>
      <c r="D1501" s="314" t="s">
        <v>129</v>
      </c>
      <c r="E1501" s="49">
        <f t="shared" si="24"/>
        <v>0</v>
      </c>
      <c r="F1501" s="249">
        <f t="shared" si="25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24"/>
        <v>4</v>
      </c>
      <c r="F1502" s="249">
        <f t="shared" si="25"/>
        <v>95</v>
      </c>
      <c r="G1502" s="327">
        <v>40</v>
      </c>
      <c r="H1502" s="49">
        <v>55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24"/>
        <v>1</v>
      </c>
      <c r="F1503" s="249">
        <f t="shared" si="25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24"/>
        <v>0</v>
      </c>
      <c r="F1504" s="249">
        <f t="shared" si="25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24"/>
        <v>20</v>
      </c>
      <c r="F1505" s="249">
        <f t="shared" si="25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24"/>
        <v>70</v>
      </c>
      <c r="F1506" s="249">
        <f t="shared" si="25"/>
        <v>650</v>
      </c>
      <c r="G1506" s="327">
        <v>214</v>
      </c>
      <c r="H1506" s="49">
        <v>369</v>
      </c>
      <c r="I1506" s="49">
        <v>47</v>
      </c>
      <c r="J1506" s="49">
        <v>20</v>
      </c>
    </row>
    <row r="1507" spans="1:11" s="49" customFormat="1" ht="18">
      <c r="A1507" s="264" t="s">
        <v>3534</v>
      </c>
      <c r="B1507" s="28"/>
      <c r="C1507" s="249"/>
      <c r="D1507" s="314" t="s">
        <v>129</v>
      </c>
      <c r="E1507" s="49">
        <f t="shared" si="24"/>
        <v>0</v>
      </c>
      <c r="F1507" s="249">
        <f t="shared" si="25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24"/>
        <v>6</v>
      </c>
      <c r="F1508" s="249">
        <f t="shared" si="25"/>
        <v>36</v>
      </c>
      <c r="G1508" s="327">
        <v>2</v>
      </c>
      <c r="H1508" s="49">
        <v>16</v>
      </c>
      <c r="I1508" s="49">
        <v>12</v>
      </c>
      <c r="J1508" s="49">
        <v>6</v>
      </c>
    </row>
    <row r="1509" spans="1:11" s="49" customFormat="1" ht="18">
      <c r="A1509" s="264" t="s">
        <v>3312</v>
      </c>
      <c r="B1509" s="28"/>
      <c r="C1509" s="249"/>
      <c r="D1509" s="314" t="s">
        <v>129</v>
      </c>
      <c r="E1509" s="49">
        <f t="shared" si="24"/>
        <v>0</v>
      </c>
      <c r="F1509" s="249">
        <f t="shared" si="25"/>
        <v>19</v>
      </c>
      <c r="G1509" s="327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24"/>
        <v>0</v>
      </c>
      <c r="F1510" s="249">
        <f t="shared" si="25"/>
        <v>0</v>
      </c>
      <c r="G1510" s="327"/>
    </row>
    <row r="1511" spans="1:11" s="49" customFormat="1" ht="18">
      <c r="A1511" s="264" t="s">
        <v>3511</v>
      </c>
      <c r="B1511" s="28"/>
      <c r="C1511" s="249"/>
      <c r="D1511" s="314" t="s">
        <v>129</v>
      </c>
      <c r="E1511" s="49">
        <f t="shared" si="24"/>
        <v>0</v>
      </c>
      <c r="F1511" s="249">
        <f t="shared" si="25"/>
        <v>0</v>
      </c>
      <c r="G1511" s="327"/>
    </row>
    <row r="1512" spans="1:11" s="49" customFormat="1" ht="18">
      <c r="A1512" s="264" t="s">
        <v>3200</v>
      </c>
      <c r="B1512" s="28"/>
      <c r="C1512" s="249"/>
      <c r="D1512" s="314" t="s">
        <v>129</v>
      </c>
      <c r="E1512" s="49">
        <f t="shared" si="24"/>
        <v>0</v>
      </c>
      <c r="F1512" s="249">
        <f t="shared" si="25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24"/>
        <v>12</v>
      </c>
      <c r="F1513" s="249">
        <f t="shared" si="25"/>
        <v>77</v>
      </c>
      <c r="G1513" s="327"/>
      <c r="H1513" s="49">
        <v>2</v>
      </c>
      <c r="I1513" s="49">
        <v>42</v>
      </c>
      <c r="J1513" s="49">
        <v>33</v>
      </c>
    </row>
    <row r="1514" spans="1:11" s="49" customFormat="1" ht="18">
      <c r="A1514" s="264" t="s">
        <v>3533</v>
      </c>
      <c r="B1514" s="503"/>
      <c r="C1514" s="249"/>
      <c r="D1514" s="314" t="s">
        <v>129</v>
      </c>
      <c r="E1514" s="49">
        <f t="shared" si="24"/>
        <v>0</v>
      </c>
      <c r="F1514" s="249">
        <f t="shared" si="25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24"/>
        <v>40</v>
      </c>
      <c r="F1515" s="249">
        <f t="shared" si="25"/>
        <v>100</v>
      </c>
      <c r="G1515" s="327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24"/>
        <v>7</v>
      </c>
      <c r="F1516" s="249">
        <f t="shared" si="25"/>
        <v>191</v>
      </c>
      <c r="G1516" s="327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24"/>
        <v>1</v>
      </c>
      <c r="F1517" s="249">
        <f t="shared" si="25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24"/>
        <v>1</v>
      </c>
      <c r="F1518" s="249">
        <f t="shared" si="25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6">COUNTIF($A$797:$BHE$870,A1519)</f>
        <v>6</v>
      </c>
      <c r="F1519" s="249">
        <f t="shared" ref="F1519:F1582" si="27">SUM(G1519:K1519)</f>
        <v>38</v>
      </c>
      <c r="G1519" s="327"/>
      <c r="H1519" s="49">
        <v>27</v>
      </c>
      <c r="I1519" s="49">
        <v>11</v>
      </c>
    </row>
    <row r="1520" spans="1:11" s="49" customFormat="1" ht="18">
      <c r="A1520" s="264" t="s">
        <v>3159</v>
      </c>
      <c r="B1520" s="503"/>
      <c r="C1520" s="249"/>
      <c r="D1520" s="314" t="s">
        <v>129</v>
      </c>
      <c r="E1520" s="49">
        <f t="shared" si="26"/>
        <v>0</v>
      </c>
      <c r="F1520" s="249">
        <f t="shared" si="27"/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6"/>
        <v>6</v>
      </c>
      <c r="F1521" s="249">
        <f t="shared" si="27"/>
        <v>60</v>
      </c>
      <c r="G1521" s="327">
        <v>28</v>
      </c>
      <c r="H1521" s="49">
        <v>4</v>
      </c>
      <c r="I1521" s="49">
        <v>1</v>
      </c>
      <c r="J1521" s="49">
        <v>27</v>
      </c>
    </row>
    <row r="1522" spans="1:11" s="49" customFormat="1" ht="18">
      <c r="A1522" s="264" t="s">
        <v>3264</v>
      </c>
      <c r="B1522" s="28"/>
      <c r="C1522" s="249"/>
      <c r="D1522" s="314" t="s">
        <v>129</v>
      </c>
      <c r="E1522" s="49">
        <f t="shared" si="26"/>
        <v>0</v>
      </c>
      <c r="F1522" s="249">
        <f t="shared" si="27"/>
        <v>13</v>
      </c>
      <c r="G1522" s="327"/>
      <c r="I1522" s="49">
        <v>13</v>
      </c>
    </row>
    <row r="1523" spans="1:11" s="49" customFormat="1" ht="18">
      <c r="A1523" s="264" t="s">
        <v>3371</v>
      </c>
      <c r="B1523" s="241"/>
      <c r="C1523" s="249"/>
      <c r="D1523" s="314" t="s">
        <v>129</v>
      </c>
      <c r="E1523" s="49">
        <f t="shared" si="26"/>
        <v>0</v>
      </c>
      <c r="F1523" s="249">
        <f t="shared" si="27"/>
        <v>0</v>
      </c>
      <c r="G1523" s="327"/>
    </row>
    <row r="1524" spans="1:11" s="49" customFormat="1" ht="18">
      <c r="A1524" s="264" t="s">
        <v>3429</v>
      </c>
      <c r="B1524" s="28"/>
      <c r="C1524" s="249"/>
      <c r="D1524" s="314" t="s">
        <v>129</v>
      </c>
      <c r="E1524" s="49">
        <f t="shared" si="26"/>
        <v>0</v>
      </c>
      <c r="F1524" s="249">
        <f t="shared" si="27"/>
        <v>0</v>
      </c>
      <c r="G1524" s="327"/>
    </row>
    <row r="1525" spans="1:11" s="49" customFormat="1" ht="18">
      <c r="A1525" s="264" t="s">
        <v>3332</v>
      </c>
      <c r="B1525" s="503"/>
      <c r="C1525" s="249"/>
      <c r="D1525" s="314" t="s">
        <v>129</v>
      </c>
      <c r="E1525" s="49">
        <f t="shared" si="26"/>
        <v>0</v>
      </c>
      <c r="F1525" s="249">
        <f t="shared" si="27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6"/>
        <v>0</v>
      </c>
      <c r="F1526" s="249">
        <f t="shared" si="27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6"/>
        <v>50</v>
      </c>
      <c r="F1527" s="249">
        <f t="shared" si="27"/>
        <v>207</v>
      </c>
      <c r="G1527" s="327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6"/>
        <v>0</v>
      </c>
      <c r="F1528" s="249">
        <f t="shared" si="27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6"/>
        <v>0</v>
      </c>
      <c r="F1529" s="249">
        <f t="shared" si="27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6"/>
        <v>5</v>
      </c>
      <c r="F1530" s="249">
        <f t="shared" si="27"/>
        <v>142</v>
      </c>
      <c r="G1530" s="327">
        <v>21</v>
      </c>
      <c r="I1530" s="49">
        <v>74</v>
      </c>
      <c r="J1530" s="49">
        <v>47</v>
      </c>
    </row>
    <row r="1531" spans="1:11" s="49" customFormat="1" ht="18">
      <c r="A1531" s="264" t="s">
        <v>3304</v>
      </c>
      <c r="B1531" s="28"/>
      <c r="C1531" s="249"/>
      <c r="D1531" s="314" t="s">
        <v>129</v>
      </c>
      <c r="E1531" s="49">
        <f t="shared" si="26"/>
        <v>1</v>
      </c>
      <c r="F1531" s="249">
        <f t="shared" si="27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6"/>
        <v>12</v>
      </c>
      <c r="F1532" s="249">
        <f t="shared" si="27"/>
        <v>73</v>
      </c>
      <c r="G1532" s="327">
        <v>7</v>
      </c>
      <c r="H1532" s="49">
        <v>39</v>
      </c>
      <c r="I1532" s="49">
        <v>12</v>
      </c>
      <c r="J1532" s="49">
        <v>15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6"/>
        <v>0</v>
      </c>
      <c r="F1533" s="249">
        <f t="shared" si="27"/>
        <v>15</v>
      </c>
      <c r="G1533" s="327"/>
      <c r="J1533" s="49">
        <v>15</v>
      </c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6"/>
        <v>0</v>
      </c>
      <c r="F1534" s="249">
        <f t="shared" si="27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6"/>
        <v>1</v>
      </c>
      <c r="F1535" s="249">
        <f t="shared" si="27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6"/>
        <v>4</v>
      </c>
      <c r="F1536" s="249">
        <f t="shared" si="27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6"/>
        <v>0</v>
      </c>
      <c r="F1537" s="249">
        <f t="shared" si="27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6"/>
        <v>6</v>
      </c>
      <c r="F1538" s="249">
        <f t="shared" si="27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3105</v>
      </c>
      <c r="B1539" s="28"/>
      <c r="C1539" s="249"/>
      <c r="D1539" s="314" t="s">
        <v>129</v>
      </c>
      <c r="E1539" s="49">
        <f t="shared" si="26"/>
        <v>0</v>
      </c>
      <c r="F1539" s="249">
        <f t="shared" si="27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6"/>
        <v>0</v>
      </c>
      <c r="F1540" s="249">
        <f t="shared" si="27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6"/>
        <v>0</v>
      </c>
      <c r="F1541" s="249">
        <f t="shared" si="27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6"/>
        <v>4</v>
      </c>
      <c r="F1542" s="249">
        <f t="shared" si="27"/>
        <v>64</v>
      </c>
      <c r="G1542" s="327"/>
      <c r="H1542" s="49">
        <v>63</v>
      </c>
      <c r="I1542" s="49">
        <v>1</v>
      </c>
    </row>
    <row r="1543" spans="1:10" s="49" customFormat="1" ht="18">
      <c r="A1543" s="264" t="s">
        <v>3123</v>
      </c>
      <c r="B1543" s="28"/>
      <c r="C1543" s="249"/>
      <c r="D1543" s="314" t="s">
        <v>129</v>
      </c>
      <c r="E1543" s="49">
        <f t="shared" si="26"/>
        <v>0</v>
      </c>
      <c r="F1543" s="249">
        <f t="shared" si="27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6"/>
        <v>35</v>
      </c>
      <c r="F1544" s="249">
        <f t="shared" si="27"/>
        <v>336</v>
      </c>
      <c r="G1544" s="327">
        <v>85</v>
      </c>
      <c r="H1544" s="49">
        <v>204</v>
      </c>
      <c r="I1544" s="49">
        <v>47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6"/>
        <v>6</v>
      </c>
      <c r="F1545" s="249">
        <f t="shared" si="27"/>
        <v>18</v>
      </c>
      <c r="G1545" s="327"/>
      <c r="H1545" s="49">
        <v>18</v>
      </c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6"/>
        <v>9</v>
      </c>
      <c r="F1546" s="249">
        <f t="shared" si="27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3334</v>
      </c>
      <c r="B1547" s="28"/>
      <c r="C1547" s="249"/>
      <c r="D1547" s="314" t="s">
        <v>129</v>
      </c>
      <c r="E1547" s="49">
        <f t="shared" si="26"/>
        <v>0</v>
      </c>
      <c r="F1547" s="249">
        <f t="shared" si="27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6"/>
        <v>0</v>
      </c>
      <c r="F1548" s="249">
        <f t="shared" si="27"/>
        <v>11</v>
      </c>
      <c r="G1548" s="327"/>
      <c r="I1548" s="49">
        <v>11</v>
      </c>
    </row>
    <row r="1549" spans="1:10" s="49" customFormat="1" ht="18">
      <c r="A1549" s="264" t="s">
        <v>3234</v>
      </c>
      <c r="B1549" s="28"/>
      <c r="C1549" s="249"/>
      <c r="D1549" s="314" t="s">
        <v>129</v>
      </c>
      <c r="E1549" s="49">
        <f t="shared" si="26"/>
        <v>0</v>
      </c>
      <c r="F1549" s="249">
        <f t="shared" si="27"/>
        <v>3</v>
      </c>
      <c r="G1549" s="327"/>
      <c r="H1549" s="49">
        <v>3</v>
      </c>
    </row>
    <row r="1550" spans="1:10" s="49" customFormat="1" ht="18">
      <c r="A1550" s="264" t="s">
        <v>3155</v>
      </c>
      <c r="B1550" s="28"/>
      <c r="C1550" s="249"/>
      <c r="D1550" s="314" t="s">
        <v>129</v>
      </c>
      <c r="E1550" s="49">
        <f t="shared" si="26"/>
        <v>0</v>
      </c>
      <c r="F1550" s="249">
        <f t="shared" si="27"/>
        <v>0</v>
      </c>
      <c r="G1550" s="327"/>
    </row>
    <row r="1551" spans="1:10" s="49" customFormat="1" ht="18">
      <c r="A1551" s="264" t="s">
        <v>3284</v>
      </c>
      <c r="B1551" s="28"/>
      <c r="C1551" s="249"/>
      <c r="D1551" s="314" t="s">
        <v>129</v>
      </c>
      <c r="E1551" s="49">
        <f t="shared" si="26"/>
        <v>0</v>
      </c>
      <c r="F1551" s="249">
        <f t="shared" si="27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6"/>
        <v>16</v>
      </c>
      <c r="F1552" s="249">
        <f t="shared" si="27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3464</v>
      </c>
      <c r="B1553" s="28"/>
      <c r="C1553" s="249"/>
      <c r="D1553" s="314" t="s">
        <v>130</v>
      </c>
      <c r="E1553" s="49">
        <f t="shared" si="26"/>
        <v>53</v>
      </c>
      <c r="F1553" s="249">
        <f t="shared" si="27"/>
        <v>118</v>
      </c>
      <c r="G1553" s="327"/>
      <c r="H1553" s="49">
        <v>33</v>
      </c>
      <c r="I1553" s="49">
        <v>81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6"/>
        <v>3</v>
      </c>
      <c r="F1554" s="249">
        <f t="shared" si="27"/>
        <v>0</v>
      </c>
      <c r="G1554" s="327"/>
    </row>
    <row r="1555" spans="1:10" s="49" customFormat="1" ht="18">
      <c r="A1555" s="264" t="s">
        <v>3317</v>
      </c>
      <c r="B1555" s="28"/>
      <c r="C1555" s="249"/>
      <c r="D1555" s="314" t="s">
        <v>130</v>
      </c>
      <c r="E1555" s="49">
        <f t="shared" si="26"/>
        <v>2</v>
      </c>
      <c r="F1555" s="249">
        <f t="shared" si="27"/>
        <v>0</v>
      </c>
      <c r="G1555" s="327"/>
    </row>
    <row r="1556" spans="1:10" s="49" customFormat="1" ht="18">
      <c r="A1556" s="264" t="s">
        <v>3326</v>
      </c>
      <c r="B1556" s="503"/>
      <c r="C1556" s="249"/>
      <c r="D1556" s="314" t="s">
        <v>129</v>
      </c>
      <c r="E1556" s="49">
        <f t="shared" si="26"/>
        <v>0</v>
      </c>
      <c r="F1556" s="249">
        <f t="shared" si="27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6"/>
        <v>0</v>
      </c>
      <c r="F1557" s="249">
        <f t="shared" si="27"/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6"/>
        <v>79</v>
      </c>
      <c r="F1558" s="249">
        <f t="shared" si="27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6"/>
        <v>1</v>
      </c>
      <c r="F1559" s="249">
        <f t="shared" si="27"/>
        <v>0</v>
      </c>
      <c r="G1559" s="327"/>
    </row>
    <row r="1560" spans="1:10" s="49" customFormat="1" ht="18">
      <c r="A1560" s="264" t="s">
        <v>3274</v>
      </c>
      <c r="B1560" s="28"/>
      <c r="C1560" s="249"/>
      <c r="D1560" s="314" t="s">
        <v>129</v>
      </c>
      <c r="E1560" s="49">
        <f t="shared" si="26"/>
        <v>1</v>
      </c>
      <c r="F1560" s="249">
        <f t="shared" si="27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6"/>
        <v>13</v>
      </c>
      <c r="F1561" s="249">
        <f t="shared" si="27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6"/>
        <v>0</v>
      </c>
      <c r="F1562" s="249">
        <f t="shared" si="27"/>
        <v>8</v>
      </c>
      <c r="G1562" s="327"/>
      <c r="J1562" s="49">
        <v>8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6"/>
        <v>0</v>
      </c>
      <c r="F1563" s="249">
        <f t="shared" si="27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6"/>
        <v>4</v>
      </c>
      <c r="F1564" s="249">
        <f t="shared" si="27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6"/>
        <v>2</v>
      </c>
      <c r="F1565" s="249">
        <f t="shared" si="27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6"/>
        <v>1</v>
      </c>
      <c r="F1566" s="249">
        <f t="shared" si="27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6"/>
        <v>3</v>
      </c>
      <c r="F1567" s="249">
        <f t="shared" si="27"/>
        <v>22</v>
      </c>
      <c r="G1567" s="327"/>
      <c r="H1567" s="49">
        <v>12</v>
      </c>
      <c r="I1567" s="49">
        <v>6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6"/>
        <v>22</v>
      </c>
      <c r="F1568" s="249">
        <f t="shared" si="27"/>
        <v>936</v>
      </c>
      <c r="G1568" s="327">
        <v>404</v>
      </c>
      <c r="H1568" s="49">
        <v>508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6"/>
        <v>4</v>
      </c>
      <c r="F1569" s="249">
        <f t="shared" si="27"/>
        <v>8</v>
      </c>
      <c r="G1569" s="327"/>
      <c r="H1569" s="49">
        <v>8</v>
      </c>
    </row>
    <row r="1570" spans="1:10" s="49" customFormat="1" ht="18">
      <c r="A1570" s="264" t="s">
        <v>3182</v>
      </c>
      <c r="B1570" s="28"/>
      <c r="C1570" s="249"/>
      <c r="D1570" s="314" t="s">
        <v>129</v>
      </c>
      <c r="E1570" s="49">
        <f t="shared" si="26"/>
        <v>0</v>
      </c>
      <c r="F1570" s="249">
        <f t="shared" si="27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6"/>
        <v>0</v>
      </c>
      <c r="F1571" s="249">
        <f t="shared" si="27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3107</v>
      </c>
      <c r="B1572" s="503"/>
      <c r="C1572" s="249"/>
      <c r="D1572" s="314" t="s">
        <v>129</v>
      </c>
      <c r="E1572" s="49">
        <f t="shared" si="26"/>
        <v>0</v>
      </c>
      <c r="F1572" s="249">
        <f t="shared" si="27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6"/>
        <v>0</v>
      </c>
      <c r="F1573" s="249">
        <f t="shared" si="27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6"/>
        <v>1</v>
      </c>
      <c r="F1574" s="249">
        <f t="shared" si="27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6"/>
        <v>0</v>
      </c>
      <c r="F1575" s="249">
        <f t="shared" si="27"/>
        <v>16</v>
      </c>
      <c r="G1575" s="327"/>
      <c r="H1575" s="49">
        <v>16</v>
      </c>
    </row>
    <row r="1576" spans="1:10" s="49" customFormat="1" ht="18">
      <c r="A1576" s="264" t="s">
        <v>3494</v>
      </c>
      <c r="B1576" s="28"/>
      <c r="C1576" s="249"/>
      <c r="D1576" s="314" t="s">
        <v>129</v>
      </c>
      <c r="E1576" s="49">
        <f t="shared" si="26"/>
        <v>0</v>
      </c>
      <c r="F1576" s="249">
        <f t="shared" si="27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6"/>
        <v>1</v>
      </c>
      <c r="F1577" s="249">
        <f t="shared" si="27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6"/>
        <v>2</v>
      </c>
      <c r="F1578" s="249">
        <f t="shared" si="27"/>
        <v>67</v>
      </c>
      <c r="G1578" s="327"/>
      <c r="H1578" s="49">
        <v>62</v>
      </c>
      <c r="J1578" s="49">
        <v>5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6"/>
        <v>0</v>
      </c>
      <c r="F1579" s="249">
        <f t="shared" si="27"/>
        <v>6</v>
      </c>
      <c r="G1579" s="327">
        <v>3</v>
      </c>
      <c r="H1579" s="49">
        <v>1</v>
      </c>
      <c r="J1579" s="49">
        <v>2</v>
      </c>
    </row>
    <row r="1580" spans="1:10" s="49" customFormat="1" ht="18">
      <c r="A1580" s="264" t="s">
        <v>3339</v>
      </c>
      <c r="B1580" s="241"/>
      <c r="C1580" s="249"/>
      <c r="D1580" s="314" t="s">
        <v>129</v>
      </c>
      <c r="E1580" s="49">
        <f t="shared" si="26"/>
        <v>0</v>
      </c>
      <c r="F1580" s="249">
        <f t="shared" si="27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3445</v>
      </c>
      <c r="B1581" s="503"/>
      <c r="C1581" s="249"/>
      <c r="D1581" s="314" t="s">
        <v>132</v>
      </c>
      <c r="E1581" s="49">
        <f t="shared" si="26"/>
        <v>2</v>
      </c>
      <c r="F1581" s="249">
        <f t="shared" si="27"/>
        <v>0</v>
      </c>
      <c r="G1581" s="327"/>
    </row>
    <row r="1582" spans="1:10" s="49" customFormat="1" ht="18">
      <c r="A1582" s="264" t="s">
        <v>3492</v>
      </c>
      <c r="B1582" s="503"/>
      <c r="C1582" s="249"/>
      <c r="D1582" s="314" t="s">
        <v>129</v>
      </c>
      <c r="E1582" s="49">
        <f t="shared" si="26"/>
        <v>0</v>
      </c>
      <c r="F1582" s="249">
        <f t="shared" si="27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8">COUNTIF($A$797:$BHE$870,A1583)</f>
        <v>2</v>
      </c>
      <c r="F1583" s="249">
        <f t="shared" ref="F1583:F1646" si="29">SUM(G1583:K1583)</f>
        <v>8</v>
      </c>
      <c r="G1583" s="327"/>
      <c r="I1583" s="49">
        <v>8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8"/>
        <v>7</v>
      </c>
      <c r="F1584" s="249">
        <f t="shared" si="29"/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8"/>
        <v>4</v>
      </c>
      <c r="F1585" s="249">
        <f t="shared" si="29"/>
        <v>156</v>
      </c>
      <c r="G1585" s="327">
        <v>37</v>
      </c>
      <c r="H1585" s="49">
        <v>63</v>
      </c>
      <c r="I1585" s="49">
        <v>34</v>
      </c>
      <c r="J1585" s="49">
        <v>22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8"/>
        <v>0</v>
      </c>
      <c r="F1586" s="249">
        <f t="shared" si="29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3184</v>
      </c>
      <c r="B1587" s="28"/>
      <c r="C1587" s="249"/>
      <c r="D1587" s="314" t="s">
        <v>129</v>
      </c>
      <c r="E1587" s="49">
        <f t="shared" si="28"/>
        <v>0</v>
      </c>
      <c r="F1587" s="249">
        <f t="shared" si="29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8"/>
        <v>3</v>
      </c>
      <c r="F1588" s="249">
        <f t="shared" si="29"/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8"/>
        <v>0</v>
      </c>
      <c r="F1589" s="249">
        <f t="shared" si="29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8"/>
        <v>0</v>
      </c>
      <c r="F1590" s="249">
        <f t="shared" si="29"/>
        <v>0</v>
      </c>
      <c r="G1590" s="327"/>
    </row>
    <row r="1591" spans="1:11" s="49" customFormat="1" ht="18">
      <c r="A1591" s="264" t="s">
        <v>3540</v>
      </c>
      <c r="B1591" s="28"/>
      <c r="C1591" s="249"/>
      <c r="D1591" s="314" t="s">
        <v>129</v>
      </c>
      <c r="E1591" s="49">
        <f t="shared" si="28"/>
        <v>0</v>
      </c>
      <c r="F1591" s="249">
        <f t="shared" si="29"/>
        <v>0</v>
      </c>
      <c r="G1591" s="327"/>
    </row>
    <row r="1592" spans="1:11" s="49" customFormat="1" ht="18">
      <c r="A1592" s="264" t="s">
        <v>3453</v>
      </c>
      <c r="B1592" s="28"/>
      <c r="C1592" s="249"/>
      <c r="D1592" s="314" t="s">
        <v>129</v>
      </c>
      <c r="E1592" s="49">
        <f t="shared" si="28"/>
        <v>0</v>
      </c>
      <c r="F1592" s="249">
        <f t="shared" si="29"/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8"/>
        <v>1</v>
      </c>
      <c r="F1593" s="249">
        <f t="shared" si="29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8"/>
        <v>21</v>
      </c>
      <c r="F1594" s="249">
        <f t="shared" si="29"/>
        <v>59</v>
      </c>
      <c r="G1594" s="327"/>
      <c r="H1594" s="49">
        <v>51</v>
      </c>
      <c r="J1594" s="49">
        <v>8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8"/>
        <v>2</v>
      </c>
      <c r="F1595" s="249">
        <f t="shared" si="29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8"/>
        <v>60</v>
      </c>
      <c r="F1596" s="249">
        <f t="shared" si="29"/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8"/>
        <v>0</v>
      </c>
      <c r="F1597" s="249">
        <f t="shared" si="29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8"/>
        <v>0</v>
      </c>
      <c r="F1598" s="249">
        <f t="shared" si="29"/>
        <v>0</v>
      </c>
      <c r="G1598" s="327"/>
      <c r="K1598" s="174"/>
    </row>
    <row r="1599" spans="1:11" s="49" customFormat="1" ht="18">
      <c r="A1599" s="264" t="s">
        <v>3485</v>
      </c>
      <c r="B1599" s="28"/>
      <c r="C1599" s="249"/>
      <c r="D1599" s="314" t="s">
        <v>129</v>
      </c>
      <c r="E1599" s="49">
        <f t="shared" si="28"/>
        <v>0</v>
      </c>
      <c r="F1599" s="249">
        <f t="shared" si="29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8"/>
        <v>4</v>
      </c>
      <c r="F1600" s="249">
        <f t="shared" si="29"/>
        <v>67</v>
      </c>
      <c r="G1600" s="327"/>
      <c r="I1600" s="49">
        <v>18</v>
      </c>
      <c r="J1600" s="49">
        <v>49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8"/>
        <v>30</v>
      </c>
      <c r="F1601" s="249">
        <f t="shared" si="29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8"/>
        <v>1</v>
      </c>
      <c r="F1602" s="249">
        <f t="shared" si="29"/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8"/>
        <v>6</v>
      </c>
      <c r="F1603" s="249">
        <f t="shared" si="29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8"/>
        <v>23</v>
      </c>
      <c r="F1604" s="249">
        <f t="shared" si="29"/>
        <v>109</v>
      </c>
      <c r="G1604" s="327">
        <v>29</v>
      </c>
      <c r="H1604" s="49">
        <v>51</v>
      </c>
      <c r="I1604" s="49">
        <v>7</v>
      </c>
      <c r="J1604" s="49">
        <v>22</v>
      </c>
    </row>
    <row r="1605" spans="1:11" s="49" customFormat="1" ht="18">
      <c r="A1605" s="264" t="s">
        <v>3424</v>
      </c>
      <c r="C1605" s="249"/>
      <c r="D1605" s="314" t="s">
        <v>129</v>
      </c>
      <c r="E1605" s="49">
        <f t="shared" si="28"/>
        <v>0</v>
      </c>
      <c r="F1605" s="249">
        <f t="shared" si="29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8"/>
        <v>0</v>
      </c>
      <c r="F1606" s="249">
        <f t="shared" si="29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8"/>
        <v>0</v>
      </c>
      <c r="F1607" s="249">
        <f t="shared" si="29"/>
        <v>0</v>
      </c>
      <c r="G1607" s="327"/>
    </row>
    <row r="1608" spans="1:11" s="49" customFormat="1" ht="18">
      <c r="A1608" s="264" t="s">
        <v>3288</v>
      </c>
      <c r="B1608" s="28"/>
      <c r="C1608" s="249"/>
      <c r="D1608" s="314" t="s">
        <v>129</v>
      </c>
      <c r="E1608" s="49">
        <f t="shared" si="28"/>
        <v>0</v>
      </c>
      <c r="F1608" s="249">
        <f t="shared" si="29"/>
        <v>0</v>
      </c>
      <c r="G1608" s="327"/>
      <c r="K1608" s="28"/>
    </row>
    <row r="1609" spans="1:11" s="49" customFormat="1" ht="18">
      <c r="A1609" s="264" t="s">
        <v>3104</v>
      </c>
      <c r="B1609" s="28"/>
      <c r="C1609" s="249"/>
      <c r="D1609" s="314" t="s">
        <v>129</v>
      </c>
      <c r="E1609" s="49">
        <f t="shared" si="28"/>
        <v>0</v>
      </c>
      <c r="F1609" s="249">
        <f t="shared" si="29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8"/>
        <v>5</v>
      </c>
      <c r="F1610" s="249">
        <f t="shared" si="29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3329</v>
      </c>
      <c r="B1611" s="28"/>
      <c r="C1611" s="249"/>
      <c r="D1611" s="314" t="s">
        <v>129</v>
      </c>
      <c r="E1611" s="49">
        <f t="shared" si="28"/>
        <v>0</v>
      </c>
      <c r="F1611" s="249">
        <f t="shared" si="29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8"/>
        <v>1</v>
      </c>
      <c r="F1612" s="249">
        <f t="shared" si="29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8"/>
        <v>1</v>
      </c>
      <c r="F1613" s="249">
        <f t="shared" si="29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8"/>
        <v>110</v>
      </c>
      <c r="F1614" s="249">
        <f t="shared" si="29"/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8"/>
        <v>2</v>
      </c>
      <c r="F1615" s="249">
        <f t="shared" si="29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8"/>
        <v>1</v>
      </c>
      <c r="F1616" s="249">
        <f t="shared" si="29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8"/>
        <v>3</v>
      </c>
      <c r="F1617" s="249">
        <f t="shared" si="29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8"/>
        <v>69</v>
      </c>
      <c r="F1618" s="249">
        <f t="shared" si="29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8"/>
        <v>0</v>
      </c>
      <c r="F1619" s="249">
        <f t="shared" si="29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8"/>
        <v>8</v>
      </c>
      <c r="F1620" s="249">
        <f t="shared" si="29"/>
        <v>262</v>
      </c>
      <c r="G1620" s="327">
        <v>131</v>
      </c>
      <c r="H1620" s="49">
        <v>25</v>
      </c>
      <c r="I1620" s="49">
        <v>53</v>
      </c>
      <c r="J1620" s="49">
        <v>53</v>
      </c>
    </row>
    <row r="1621" spans="1:10" s="49" customFormat="1" ht="18">
      <c r="A1621" s="264" t="s">
        <v>3116</v>
      </c>
      <c r="B1621" s="28"/>
      <c r="C1621" s="249"/>
      <c r="D1621" s="314" t="s">
        <v>132</v>
      </c>
      <c r="E1621" s="49">
        <f t="shared" si="28"/>
        <v>8</v>
      </c>
      <c r="F1621" s="249">
        <f t="shared" si="29"/>
        <v>44</v>
      </c>
      <c r="G1621" s="327"/>
      <c r="H1621" s="49">
        <v>23</v>
      </c>
      <c r="I1621" s="49">
        <v>2</v>
      </c>
      <c r="J1621" s="49">
        <v>19</v>
      </c>
    </row>
    <row r="1622" spans="1:10" s="49" customFormat="1" ht="18">
      <c r="A1622" s="264" t="s">
        <v>3472</v>
      </c>
      <c r="B1622" s="28"/>
      <c r="C1622" s="249"/>
      <c r="D1622" s="314" t="s">
        <v>129</v>
      </c>
      <c r="E1622" s="49">
        <f t="shared" si="28"/>
        <v>1</v>
      </c>
      <c r="F1622" s="249">
        <f t="shared" si="29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8"/>
        <v>70</v>
      </c>
      <c r="F1623" s="249">
        <f t="shared" si="29"/>
        <v>122</v>
      </c>
      <c r="G1623" s="327"/>
      <c r="H1623" s="49">
        <v>120</v>
      </c>
      <c r="I1623" s="49">
        <v>2</v>
      </c>
    </row>
    <row r="1624" spans="1:10" s="49" customFormat="1" ht="18">
      <c r="A1624" s="264" t="s">
        <v>3373</v>
      </c>
      <c r="B1624" s="28"/>
      <c r="C1624" s="249"/>
      <c r="D1624" s="314" t="s">
        <v>129</v>
      </c>
      <c r="E1624" s="49">
        <f t="shared" si="28"/>
        <v>0</v>
      </c>
      <c r="F1624" s="249">
        <f t="shared" si="29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8"/>
        <v>1</v>
      </c>
      <c r="F1625" s="249">
        <f t="shared" si="29"/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8"/>
        <v>43</v>
      </c>
      <c r="F1626" s="249">
        <f t="shared" si="29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8"/>
        <v>11</v>
      </c>
      <c r="F1627" s="249">
        <f t="shared" si="29"/>
        <v>26</v>
      </c>
      <c r="G1627" s="327"/>
      <c r="H1627" s="49">
        <v>13</v>
      </c>
      <c r="J1627" s="49">
        <v>13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8"/>
        <v>7</v>
      </c>
      <c r="F1628" s="249">
        <f t="shared" si="29"/>
        <v>123</v>
      </c>
      <c r="G1628" s="327">
        <v>1</v>
      </c>
      <c r="H1628" s="49">
        <v>77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8"/>
        <v>6</v>
      </c>
      <c r="F1629" s="249">
        <f t="shared" si="29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8"/>
        <v>133</v>
      </c>
      <c r="F1630" s="249">
        <f t="shared" si="29"/>
        <v>2055</v>
      </c>
      <c r="G1630" s="327">
        <v>810</v>
      </c>
      <c r="H1630" s="49">
        <v>1245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8"/>
        <v>12</v>
      </c>
      <c r="F1631" s="249">
        <f t="shared" si="29"/>
        <v>16</v>
      </c>
      <c r="G1631" s="327"/>
      <c r="H1631" s="49">
        <v>13</v>
      </c>
      <c r="I1631" s="49">
        <v>3</v>
      </c>
    </row>
    <row r="1632" spans="1:10" s="49" customFormat="1" ht="18">
      <c r="A1632" s="264" t="s">
        <v>3460</v>
      </c>
      <c r="B1632" s="28"/>
      <c r="C1632" s="249"/>
      <c r="D1632" s="314" t="s">
        <v>129</v>
      </c>
      <c r="E1632" s="49">
        <f t="shared" si="28"/>
        <v>1</v>
      </c>
      <c r="F1632" s="249">
        <f t="shared" si="29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8"/>
        <v>0</v>
      </c>
      <c r="F1633" s="249">
        <f t="shared" si="29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8"/>
        <v>56</v>
      </c>
      <c r="F1634" s="249">
        <f t="shared" si="29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3517</v>
      </c>
      <c r="B1635" s="28"/>
      <c r="C1635" s="249"/>
      <c r="D1635" s="314" t="s">
        <v>129</v>
      </c>
      <c r="E1635" s="49">
        <f t="shared" si="28"/>
        <v>0</v>
      </c>
      <c r="F1635" s="249">
        <f t="shared" si="29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8"/>
        <v>23</v>
      </c>
      <c r="F1636" s="249">
        <f t="shared" si="29"/>
        <v>459</v>
      </c>
      <c r="G1636" s="327"/>
      <c r="H1636" s="49">
        <v>386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8"/>
        <v>1</v>
      </c>
      <c r="F1637" s="249">
        <f t="shared" si="29"/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8"/>
        <v>9</v>
      </c>
      <c r="F1638" s="249">
        <f t="shared" si="29"/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3271</v>
      </c>
      <c r="B1639" s="28"/>
      <c r="C1639" s="249"/>
      <c r="D1639" s="314" t="s">
        <v>129</v>
      </c>
      <c r="E1639" s="49">
        <f t="shared" si="28"/>
        <v>0</v>
      </c>
      <c r="F1639" s="249">
        <f t="shared" si="29"/>
        <v>8</v>
      </c>
      <c r="G1639" s="327"/>
      <c r="I1639" s="49">
        <v>2</v>
      </c>
      <c r="J1639" s="49">
        <v>6</v>
      </c>
    </row>
    <row r="1640" spans="1:10" s="49" customFormat="1" ht="18">
      <c r="A1640" s="264" t="s">
        <v>3529</v>
      </c>
      <c r="B1640" s="28"/>
      <c r="C1640" s="249"/>
      <c r="D1640" s="314" t="s">
        <v>130</v>
      </c>
      <c r="E1640" s="49">
        <f t="shared" si="28"/>
        <v>2</v>
      </c>
      <c r="F1640" s="249">
        <f t="shared" si="29"/>
        <v>0</v>
      </c>
      <c r="G1640" s="327"/>
    </row>
    <row r="1641" spans="1:10" s="49" customFormat="1" ht="18">
      <c r="A1641" s="264" t="s">
        <v>3335</v>
      </c>
      <c r="B1641" s="28"/>
      <c r="C1641" s="249"/>
      <c r="D1641" s="314" t="s">
        <v>129</v>
      </c>
      <c r="E1641" s="49">
        <f t="shared" si="28"/>
        <v>0</v>
      </c>
      <c r="F1641" s="249">
        <f t="shared" si="29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8"/>
        <v>1</v>
      </c>
      <c r="F1642" s="249">
        <f t="shared" si="29"/>
        <v>266</v>
      </c>
      <c r="G1642" s="327">
        <v>156</v>
      </c>
      <c r="H1642" s="49">
        <v>15</v>
      </c>
      <c r="I1642" s="49">
        <v>14</v>
      </c>
      <c r="J1642" s="49">
        <v>81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8"/>
        <v>0</v>
      </c>
      <c r="F1643" s="249">
        <f t="shared" si="29"/>
        <v>1</v>
      </c>
      <c r="G1643" s="327"/>
      <c r="J1643" s="49">
        <v>1</v>
      </c>
    </row>
    <row r="1644" spans="1:10" s="49" customFormat="1" ht="18">
      <c r="A1644" s="264" t="s">
        <v>3256</v>
      </c>
      <c r="B1644" s="28"/>
      <c r="C1644" s="249"/>
      <c r="D1644" s="314" t="s">
        <v>129</v>
      </c>
      <c r="E1644" s="49">
        <f t="shared" si="28"/>
        <v>1</v>
      </c>
      <c r="F1644" s="249">
        <f t="shared" si="29"/>
        <v>0</v>
      </c>
      <c r="G1644" s="327"/>
    </row>
    <row r="1645" spans="1:10" s="49" customFormat="1" ht="18">
      <c r="A1645" s="264" t="s">
        <v>2661</v>
      </c>
      <c r="B1645" s="28"/>
      <c r="C1645" s="249"/>
      <c r="D1645" s="314" t="s">
        <v>129</v>
      </c>
      <c r="E1645" s="49">
        <f t="shared" si="28"/>
        <v>0</v>
      </c>
      <c r="F1645" s="249">
        <f t="shared" si="29"/>
        <v>38</v>
      </c>
      <c r="G1645" s="327"/>
      <c r="I1645" s="49">
        <v>1</v>
      </c>
      <c r="J1645" s="49">
        <v>37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8"/>
        <v>0</v>
      </c>
      <c r="F1646" s="249">
        <f t="shared" si="29"/>
        <v>11</v>
      </c>
      <c r="G1646" s="327"/>
      <c r="J1646" s="49">
        <v>11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30">COUNTIF($A$797:$BHE$870,A1647)</f>
        <v>7</v>
      </c>
      <c r="F1647" s="249">
        <f t="shared" ref="F1647:F1710" si="31">SUM(G1647:K1647)</f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30"/>
        <v>7</v>
      </c>
      <c r="F1648" s="249">
        <f t="shared" si="31"/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3319</v>
      </c>
      <c r="B1649" s="28"/>
      <c r="C1649" s="249"/>
      <c r="D1649" s="314" t="s">
        <v>129</v>
      </c>
      <c r="E1649" s="49">
        <f t="shared" si="30"/>
        <v>0</v>
      </c>
      <c r="F1649" s="249">
        <f t="shared" si="31"/>
        <v>13</v>
      </c>
      <c r="G1649" s="327"/>
      <c r="H1649" s="49">
        <v>5</v>
      </c>
      <c r="I1649" s="49">
        <v>1</v>
      </c>
      <c r="J1649" s="49">
        <v>7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30"/>
        <v>18</v>
      </c>
      <c r="F1650" s="249">
        <f t="shared" si="31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30"/>
        <v>1</v>
      </c>
      <c r="F1651" s="249">
        <f t="shared" si="31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30"/>
        <v>0</v>
      </c>
      <c r="F1652" s="249">
        <f t="shared" si="31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30"/>
        <v>0</v>
      </c>
      <c r="F1653" s="249">
        <f t="shared" si="31"/>
        <v>31</v>
      </c>
      <c r="G1653" s="327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30"/>
        <v>0</v>
      </c>
      <c r="F1654" s="249">
        <f t="shared" si="31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30"/>
        <v>0</v>
      </c>
      <c r="F1655" s="249">
        <f t="shared" si="31"/>
        <v>5</v>
      </c>
      <c r="G1655" s="327"/>
      <c r="J1655" s="49">
        <v>5</v>
      </c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30"/>
        <v>1</v>
      </c>
      <c r="F1656" s="249">
        <f t="shared" si="31"/>
        <v>3</v>
      </c>
      <c r="G1656" s="327"/>
      <c r="J1656" s="49">
        <v>3</v>
      </c>
      <c r="K1656" s="174"/>
    </row>
    <row r="1657" spans="1:11" s="49" customFormat="1" ht="18">
      <c r="A1657" s="264" t="s">
        <v>3316</v>
      </c>
      <c r="B1657" s="241"/>
      <c r="C1657" s="249"/>
      <c r="D1657" s="314" t="s">
        <v>129</v>
      </c>
      <c r="E1657" s="49">
        <f t="shared" si="30"/>
        <v>0</v>
      </c>
      <c r="F1657" s="249">
        <f t="shared" si="31"/>
        <v>3</v>
      </c>
      <c r="G1657" s="327"/>
      <c r="I1657" s="49">
        <v>3</v>
      </c>
      <c r="K1657" s="174"/>
    </row>
    <row r="1658" spans="1:11" s="49" customFormat="1" ht="18">
      <c r="A1658" s="264" t="s">
        <v>3292</v>
      </c>
      <c r="B1658" s="28"/>
      <c r="C1658" s="249"/>
      <c r="D1658" s="314" t="s">
        <v>129</v>
      </c>
      <c r="E1658" s="49">
        <f t="shared" si="30"/>
        <v>0</v>
      </c>
      <c r="F1658" s="249">
        <f t="shared" si="31"/>
        <v>0</v>
      </c>
      <c r="G1658" s="327"/>
    </row>
    <row r="1659" spans="1:11" s="49" customFormat="1" ht="18">
      <c r="A1659" s="264" t="s">
        <v>3128</v>
      </c>
      <c r="B1659" s="28"/>
      <c r="C1659" s="249"/>
      <c r="D1659" s="1" t="s">
        <v>131</v>
      </c>
      <c r="E1659" s="49">
        <f t="shared" si="30"/>
        <v>3</v>
      </c>
      <c r="F1659" s="249">
        <f t="shared" si="31"/>
        <v>7</v>
      </c>
      <c r="G1659" s="327"/>
      <c r="H1659" s="49">
        <v>3</v>
      </c>
      <c r="I1659" s="49">
        <v>4</v>
      </c>
    </row>
    <row r="1660" spans="1:11" s="49" customFormat="1" ht="18">
      <c r="A1660" s="264" t="s">
        <v>3447</v>
      </c>
      <c r="B1660" s="503"/>
      <c r="C1660" s="249"/>
      <c r="D1660" s="314" t="s">
        <v>129</v>
      </c>
      <c r="E1660" s="49">
        <f t="shared" si="30"/>
        <v>0</v>
      </c>
      <c r="F1660" s="249">
        <f t="shared" si="31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30"/>
        <v>0</v>
      </c>
      <c r="F1661" s="249">
        <f t="shared" si="31"/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30"/>
        <v>1</v>
      </c>
      <c r="F1662" s="249">
        <f t="shared" si="31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30"/>
        <v>0</v>
      </c>
      <c r="F1663" s="249">
        <f t="shared" si="31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30"/>
        <v>0</v>
      </c>
      <c r="F1664" s="249">
        <f t="shared" si="31"/>
        <v>1</v>
      </c>
      <c r="G1664" s="327"/>
      <c r="J1664" s="49">
        <v>1</v>
      </c>
    </row>
    <row r="1665" spans="1:11" s="49" customFormat="1" ht="18">
      <c r="A1665" s="264" t="s">
        <v>3198</v>
      </c>
      <c r="B1665" s="28"/>
      <c r="C1665" s="249"/>
      <c r="D1665" s="314" t="s">
        <v>129</v>
      </c>
      <c r="E1665" s="49">
        <f t="shared" si="30"/>
        <v>0</v>
      </c>
      <c r="F1665" s="249">
        <f t="shared" si="31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30"/>
        <v>13</v>
      </c>
      <c r="F1666" s="249">
        <f t="shared" si="31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3394</v>
      </c>
      <c r="B1667" s="241"/>
      <c r="C1667" s="249"/>
      <c r="D1667" s="314" t="s">
        <v>129</v>
      </c>
      <c r="E1667" s="49">
        <f t="shared" si="30"/>
        <v>0</v>
      </c>
      <c r="F1667" s="249">
        <f t="shared" si="31"/>
        <v>0</v>
      </c>
      <c r="G1667" s="327"/>
    </row>
    <row r="1668" spans="1:11" s="49" customFormat="1" ht="18">
      <c r="A1668" s="264" t="s">
        <v>3106</v>
      </c>
      <c r="B1668" s="28"/>
      <c r="C1668" s="249"/>
      <c r="D1668" s="314" t="s">
        <v>129</v>
      </c>
      <c r="E1668" s="49">
        <f t="shared" si="30"/>
        <v>0</v>
      </c>
      <c r="F1668" s="249">
        <f t="shared" si="31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30"/>
        <v>0</v>
      </c>
      <c r="F1669" s="249">
        <f t="shared" si="31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30"/>
        <v>23</v>
      </c>
      <c r="F1670" s="249">
        <f t="shared" si="31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2663</v>
      </c>
      <c r="B1671" s="28"/>
      <c r="C1671" s="249"/>
      <c r="D1671" s="314" t="s">
        <v>129</v>
      </c>
      <c r="E1671" s="49">
        <f t="shared" si="30"/>
        <v>0</v>
      </c>
      <c r="F1671" s="249">
        <f t="shared" si="31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30"/>
        <v>0</v>
      </c>
      <c r="F1672" s="249">
        <f t="shared" si="31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30"/>
        <v>0</v>
      </c>
      <c r="F1673" s="249">
        <f t="shared" si="31"/>
        <v>0</v>
      </c>
      <c r="G1673" s="327"/>
    </row>
    <row r="1674" spans="1:11" s="49" customFormat="1" ht="18">
      <c r="A1674" s="264" t="s">
        <v>3535</v>
      </c>
      <c r="B1674" s="28"/>
      <c r="C1674" s="249"/>
      <c r="D1674" s="314" t="s">
        <v>129</v>
      </c>
      <c r="E1674" s="49">
        <f t="shared" si="30"/>
        <v>0</v>
      </c>
      <c r="F1674" s="249">
        <f t="shared" si="31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2668</v>
      </c>
      <c r="B1675" s="28"/>
      <c r="C1675" s="249"/>
      <c r="D1675" s="314" t="s">
        <v>129</v>
      </c>
      <c r="E1675" s="49">
        <f t="shared" si="30"/>
        <v>0</v>
      </c>
      <c r="F1675" s="249">
        <f t="shared" si="31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30"/>
        <v>2</v>
      </c>
      <c r="F1676" s="249">
        <f t="shared" si="31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30"/>
        <v>1</v>
      </c>
      <c r="F1677" s="249">
        <f t="shared" si="31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30"/>
        <v>25</v>
      </c>
      <c r="F1678" s="249">
        <f t="shared" si="31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30"/>
        <v>2</v>
      </c>
      <c r="F1679" s="249">
        <f t="shared" si="31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30"/>
        <v>4</v>
      </c>
      <c r="F1680" s="249">
        <f t="shared" si="31"/>
        <v>0</v>
      </c>
      <c r="G1680" s="327"/>
    </row>
    <row r="1681" spans="1:11" s="49" customFormat="1" ht="18">
      <c r="A1681" s="264" t="s">
        <v>3390</v>
      </c>
      <c r="B1681" s="28"/>
      <c r="C1681" s="249"/>
      <c r="D1681" s="314" t="s">
        <v>129</v>
      </c>
      <c r="E1681" s="49">
        <f t="shared" si="30"/>
        <v>0</v>
      </c>
      <c r="F1681" s="249">
        <f t="shared" si="31"/>
        <v>0</v>
      </c>
      <c r="G1681" s="327"/>
    </row>
    <row r="1682" spans="1:11" s="49" customFormat="1" ht="18">
      <c r="A1682" s="264" t="s">
        <v>3359</v>
      </c>
      <c r="B1682" s="241"/>
      <c r="C1682" s="249"/>
      <c r="D1682" s="314" t="s">
        <v>129</v>
      </c>
      <c r="E1682" s="49">
        <f t="shared" si="30"/>
        <v>1</v>
      </c>
      <c r="F1682" s="249">
        <f t="shared" si="31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30"/>
        <v>86</v>
      </c>
      <c r="F1683" s="249">
        <f t="shared" si="31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3110</v>
      </c>
      <c r="B1684" s="28"/>
      <c r="C1684" s="249"/>
      <c r="D1684" s="314" t="s">
        <v>129</v>
      </c>
      <c r="E1684" s="49">
        <f t="shared" si="30"/>
        <v>1</v>
      </c>
      <c r="F1684" s="249">
        <f t="shared" si="31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30"/>
        <v>2</v>
      </c>
      <c r="F1685" s="249">
        <f t="shared" si="31"/>
        <v>0</v>
      </c>
      <c r="G1685" s="327"/>
      <c r="K1685" s="28"/>
    </row>
    <row r="1686" spans="1:11" s="49" customFormat="1" ht="18">
      <c r="A1686" s="264" t="s">
        <v>3134</v>
      </c>
      <c r="B1686" s="28"/>
      <c r="C1686" s="249"/>
      <c r="D1686" s="314" t="s">
        <v>130</v>
      </c>
      <c r="E1686" s="49">
        <f t="shared" si="30"/>
        <v>19</v>
      </c>
      <c r="F1686" s="249">
        <f t="shared" si="31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3337</v>
      </c>
      <c r="B1687" s="28"/>
      <c r="C1687" s="249"/>
      <c r="D1687" s="314" t="s">
        <v>129</v>
      </c>
      <c r="E1687" s="49">
        <f t="shared" si="30"/>
        <v>3</v>
      </c>
      <c r="F1687" s="249">
        <f t="shared" si="31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30"/>
        <v>25</v>
      </c>
      <c r="F1688" s="249">
        <f t="shared" si="31"/>
        <v>206</v>
      </c>
      <c r="G1688" s="327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30"/>
        <v>1</v>
      </c>
      <c r="F1689" s="249">
        <f t="shared" si="31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30"/>
        <v>5</v>
      </c>
      <c r="F1690" s="249">
        <f t="shared" si="31"/>
        <v>136</v>
      </c>
      <c r="G1690" s="327"/>
      <c r="H1690" s="49">
        <v>79</v>
      </c>
      <c r="I1690" s="49">
        <v>45</v>
      </c>
      <c r="J1690" s="49">
        <v>12</v>
      </c>
    </row>
    <row r="1691" spans="1:11" s="49" customFormat="1" ht="18">
      <c r="A1691" s="264" t="s">
        <v>3303</v>
      </c>
      <c r="B1691" s="28"/>
      <c r="C1691" s="249"/>
      <c r="D1691" s="314" t="s">
        <v>129</v>
      </c>
      <c r="E1691" s="49">
        <f t="shared" si="30"/>
        <v>0</v>
      </c>
      <c r="F1691" s="249">
        <f t="shared" si="31"/>
        <v>0</v>
      </c>
      <c r="G1691" s="327"/>
    </row>
    <row r="1692" spans="1:11" s="49" customFormat="1" ht="18">
      <c r="A1692" s="264" t="s">
        <v>3187</v>
      </c>
      <c r="B1692" s="28"/>
      <c r="C1692" s="249"/>
      <c r="D1692" s="314" t="s">
        <v>129</v>
      </c>
      <c r="E1692" s="49">
        <f t="shared" si="30"/>
        <v>0</v>
      </c>
      <c r="F1692" s="249">
        <f t="shared" si="31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30"/>
        <v>0</v>
      </c>
      <c r="F1693" s="249">
        <f t="shared" si="31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30"/>
        <v>1</v>
      </c>
      <c r="F1694" s="249">
        <f t="shared" si="31"/>
        <v>10</v>
      </c>
      <c r="G1694" s="327"/>
      <c r="I1694" s="49">
        <v>10</v>
      </c>
    </row>
    <row r="1695" spans="1:11" s="49" customFormat="1" ht="18">
      <c r="A1695" s="264" t="s">
        <v>3388</v>
      </c>
      <c r="B1695" s="28"/>
      <c r="C1695" s="249"/>
      <c r="D1695" s="314" t="s">
        <v>129</v>
      </c>
      <c r="E1695" s="49">
        <f t="shared" si="30"/>
        <v>0</v>
      </c>
      <c r="F1695" s="249">
        <f t="shared" si="31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30"/>
        <v>9</v>
      </c>
      <c r="F1696" s="249">
        <f t="shared" si="31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3270</v>
      </c>
      <c r="B1697" s="28"/>
      <c r="C1697" s="249"/>
      <c r="D1697" s="314" t="s">
        <v>129</v>
      </c>
      <c r="E1697" s="49">
        <f t="shared" si="30"/>
        <v>0</v>
      </c>
      <c r="F1697" s="249">
        <f t="shared" si="31"/>
        <v>0</v>
      </c>
      <c r="G1697" s="327"/>
    </row>
    <row r="1698" spans="1:11" s="49" customFormat="1" ht="18">
      <c r="A1698" s="264" t="s">
        <v>3340</v>
      </c>
      <c r="B1698" s="503"/>
      <c r="C1698" s="249"/>
      <c r="D1698" s="314" t="s">
        <v>129</v>
      </c>
      <c r="E1698" s="49">
        <f t="shared" si="30"/>
        <v>0</v>
      </c>
      <c r="F1698" s="249">
        <f t="shared" si="31"/>
        <v>0</v>
      </c>
      <c r="G1698" s="327"/>
    </row>
    <row r="1699" spans="1:11" s="49" customFormat="1" ht="18">
      <c r="A1699" s="264" t="s">
        <v>3240</v>
      </c>
      <c r="B1699" s="28"/>
      <c r="C1699" s="249"/>
      <c r="D1699" s="314" t="s">
        <v>130</v>
      </c>
      <c r="E1699" s="49">
        <f t="shared" si="30"/>
        <v>0</v>
      </c>
      <c r="F1699" s="249">
        <f t="shared" si="31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30"/>
        <v>1</v>
      </c>
      <c r="F1700" s="249">
        <f t="shared" si="31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30"/>
        <v>1</v>
      </c>
      <c r="F1701" s="249">
        <f t="shared" si="31"/>
        <v>58</v>
      </c>
      <c r="G1701" s="327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30"/>
        <v>10</v>
      </c>
      <c r="F1702" s="249">
        <f t="shared" si="31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3546</v>
      </c>
      <c r="B1703" s="28"/>
      <c r="C1703" s="249"/>
      <c r="D1703" s="314" t="s">
        <v>129</v>
      </c>
      <c r="E1703" s="49">
        <f t="shared" si="30"/>
        <v>0</v>
      </c>
      <c r="F1703" s="249">
        <f t="shared" si="31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30"/>
        <v>0</v>
      </c>
      <c r="F1704" s="249">
        <f t="shared" si="31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30"/>
        <v>2</v>
      </c>
      <c r="F1705" s="249">
        <f t="shared" si="31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30"/>
        <v>0</v>
      </c>
      <c r="F1706" s="249">
        <f t="shared" si="31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30"/>
        <v>0</v>
      </c>
      <c r="F1707" s="249">
        <f t="shared" si="31"/>
        <v>85</v>
      </c>
      <c r="G1707" s="327"/>
      <c r="I1707" s="49">
        <v>35</v>
      </c>
      <c r="J1707" s="49">
        <v>50</v>
      </c>
    </row>
    <row r="1708" spans="1:11" s="49" customFormat="1" ht="18">
      <c r="A1708" s="264" t="s">
        <v>3190</v>
      </c>
      <c r="B1708" s="28"/>
      <c r="C1708" s="249"/>
      <c r="D1708" s="314" t="s">
        <v>129</v>
      </c>
      <c r="E1708" s="49">
        <f t="shared" si="30"/>
        <v>0</v>
      </c>
      <c r="F1708" s="249">
        <f t="shared" si="31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30"/>
        <v>0</v>
      </c>
      <c r="F1709" s="249">
        <f t="shared" si="31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3509</v>
      </c>
      <c r="B1710" s="28"/>
      <c r="C1710" s="249"/>
      <c r="D1710" s="314" t="s">
        <v>129</v>
      </c>
      <c r="E1710" s="49">
        <f t="shared" si="30"/>
        <v>0</v>
      </c>
      <c r="F1710" s="249">
        <f t="shared" si="31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32">COUNTIF($A$797:$BHE$870,A1711)</f>
        <v>15</v>
      </c>
      <c r="F1711" s="249">
        <f t="shared" ref="F1711:F1774" si="33">SUM(G1711:K1711)</f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32"/>
        <v>2</v>
      </c>
      <c r="F1712" s="249">
        <f t="shared" si="33"/>
        <v>20</v>
      </c>
      <c r="G1712" s="327"/>
      <c r="J1712" s="49">
        <v>20</v>
      </c>
    </row>
    <row r="1713" spans="1:10" s="49" customFormat="1" ht="18">
      <c r="A1713" s="264" t="s">
        <v>2987</v>
      </c>
      <c r="B1713" s="28"/>
      <c r="C1713" s="249"/>
      <c r="D1713" s="314" t="s">
        <v>129</v>
      </c>
      <c r="E1713" s="49">
        <f t="shared" si="32"/>
        <v>0</v>
      </c>
      <c r="F1713" s="249">
        <f t="shared" si="33"/>
        <v>0</v>
      </c>
      <c r="G1713" s="327"/>
    </row>
    <row r="1714" spans="1:10" s="49" customFormat="1" ht="18">
      <c r="A1714" s="264" t="s">
        <v>3113</v>
      </c>
      <c r="B1714" s="241"/>
      <c r="C1714" s="249"/>
      <c r="D1714" s="314" t="s">
        <v>129</v>
      </c>
      <c r="E1714" s="49">
        <f t="shared" si="32"/>
        <v>0</v>
      </c>
      <c r="F1714" s="249">
        <f t="shared" si="33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32"/>
        <v>0</v>
      </c>
      <c r="F1715" s="249">
        <f t="shared" si="33"/>
        <v>0</v>
      </c>
      <c r="G1715" s="327"/>
    </row>
    <row r="1716" spans="1:10" s="49" customFormat="1" ht="18">
      <c r="A1716" s="264" t="s">
        <v>3422</v>
      </c>
      <c r="B1716" s="28"/>
      <c r="C1716" s="249"/>
      <c r="D1716" s="314" t="s">
        <v>129</v>
      </c>
      <c r="E1716" s="49">
        <f t="shared" si="32"/>
        <v>0</v>
      </c>
      <c r="F1716" s="249">
        <f t="shared" si="33"/>
        <v>0</v>
      </c>
      <c r="G1716" s="327"/>
    </row>
    <row r="1717" spans="1:10" s="49" customFormat="1" ht="18">
      <c r="A1717" s="264" t="s">
        <v>3391</v>
      </c>
      <c r="B1717" s="28"/>
      <c r="C1717" s="249"/>
      <c r="D1717" s="314" t="s">
        <v>129</v>
      </c>
      <c r="E1717" s="49">
        <f t="shared" si="32"/>
        <v>0</v>
      </c>
      <c r="F1717" s="249">
        <f t="shared" si="33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32"/>
        <v>2</v>
      </c>
      <c r="F1718" s="249">
        <f t="shared" si="33"/>
        <v>438</v>
      </c>
      <c r="G1718" s="327">
        <v>105</v>
      </c>
      <c r="H1718" s="49">
        <v>51</v>
      </c>
      <c r="I1718" s="49">
        <v>143</v>
      </c>
      <c r="J1718" s="49">
        <v>139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32"/>
        <v>13</v>
      </c>
      <c r="F1719" s="249">
        <f t="shared" si="33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3545</v>
      </c>
      <c r="B1720" s="241"/>
      <c r="C1720" s="249"/>
      <c r="D1720" s="314" t="s">
        <v>129</v>
      </c>
      <c r="E1720" s="49">
        <f t="shared" si="32"/>
        <v>0</v>
      </c>
      <c r="F1720" s="249">
        <f t="shared" si="33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32"/>
        <v>5</v>
      </c>
      <c r="F1721" s="249">
        <f t="shared" si="33"/>
        <v>0</v>
      </c>
      <c r="G1721" s="327"/>
    </row>
    <row r="1722" spans="1:10" s="49" customFormat="1" ht="18">
      <c r="A1722" s="264" t="s">
        <v>3119</v>
      </c>
      <c r="B1722" s="28"/>
      <c r="C1722" s="249"/>
      <c r="D1722" s="314" t="s">
        <v>129</v>
      </c>
      <c r="E1722" s="49">
        <f t="shared" si="32"/>
        <v>0</v>
      </c>
      <c r="F1722" s="249">
        <f t="shared" si="33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32"/>
        <v>35</v>
      </c>
      <c r="F1723" s="249">
        <f t="shared" si="33"/>
        <v>315</v>
      </c>
      <c r="G1723" s="327">
        <v>17</v>
      </c>
      <c r="H1723" s="49">
        <v>267</v>
      </c>
      <c r="I1723" s="49">
        <v>23</v>
      </c>
      <c r="J1723" s="49">
        <v>8</v>
      </c>
    </row>
    <row r="1724" spans="1:10" s="49" customFormat="1" ht="18">
      <c r="A1724" s="264" t="s">
        <v>3305</v>
      </c>
      <c r="B1724" s="28"/>
      <c r="C1724" s="249"/>
      <c r="D1724" s="314" t="s">
        <v>129</v>
      </c>
      <c r="E1724" s="49">
        <f t="shared" si="32"/>
        <v>0</v>
      </c>
      <c r="F1724" s="249">
        <f t="shared" si="33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32"/>
        <v>3</v>
      </c>
      <c r="F1725" s="249">
        <f t="shared" si="33"/>
        <v>2</v>
      </c>
      <c r="G1725" s="327"/>
      <c r="I1725" s="49">
        <v>2</v>
      </c>
    </row>
    <row r="1726" spans="1:10" s="49" customFormat="1" ht="18">
      <c r="A1726" s="264" t="s">
        <v>2657</v>
      </c>
      <c r="B1726" s="241"/>
      <c r="C1726" s="249"/>
      <c r="D1726" s="314" t="s">
        <v>129</v>
      </c>
      <c r="E1726" s="49">
        <f t="shared" si="32"/>
        <v>0</v>
      </c>
      <c r="F1726" s="249">
        <f t="shared" si="33"/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32"/>
        <v>2</v>
      </c>
      <c r="F1727" s="249">
        <f t="shared" si="33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3242</v>
      </c>
      <c r="B1728" s="28"/>
      <c r="C1728" s="249"/>
      <c r="D1728" s="314" t="s">
        <v>129</v>
      </c>
      <c r="E1728" s="49">
        <f t="shared" si="32"/>
        <v>0</v>
      </c>
      <c r="F1728" s="249">
        <f t="shared" si="33"/>
        <v>10</v>
      </c>
      <c r="G1728" s="327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32"/>
        <v>14</v>
      </c>
      <c r="F1729" s="249">
        <f t="shared" si="33"/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32"/>
        <v>9</v>
      </c>
      <c r="F1730" s="249">
        <f t="shared" si="33"/>
        <v>0</v>
      </c>
      <c r="G1730" s="327"/>
    </row>
    <row r="1731" spans="1:11" s="49" customFormat="1" ht="18">
      <c r="A1731" s="264" t="s">
        <v>3499</v>
      </c>
      <c r="B1731" s="503"/>
      <c r="C1731" s="249"/>
      <c r="D1731" s="314" t="s">
        <v>129</v>
      </c>
      <c r="E1731" s="49">
        <f t="shared" si="32"/>
        <v>2</v>
      </c>
      <c r="F1731" s="249">
        <f t="shared" si="33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32"/>
        <v>0</v>
      </c>
      <c r="F1732" s="249">
        <f t="shared" si="33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32"/>
        <v>0</v>
      </c>
      <c r="F1733" s="249">
        <f t="shared" si="33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32"/>
        <v>2</v>
      </c>
      <c r="F1734" s="249">
        <f t="shared" si="33"/>
        <v>2</v>
      </c>
      <c r="G1734" s="327"/>
      <c r="J1734" s="49">
        <v>2</v>
      </c>
    </row>
    <row r="1735" spans="1:11" s="49" customFormat="1" ht="18">
      <c r="A1735" s="264" t="s">
        <v>3432</v>
      </c>
      <c r="B1735" s="241"/>
      <c r="C1735" s="249"/>
      <c r="D1735" s="314" t="s">
        <v>129</v>
      </c>
      <c r="E1735" s="49">
        <f t="shared" si="32"/>
        <v>0</v>
      </c>
      <c r="F1735" s="249">
        <f t="shared" si="33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32"/>
        <v>0</v>
      </c>
      <c r="F1736" s="249">
        <f t="shared" si="33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32"/>
        <v>3</v>
      </c>
      <c r="F1737" s="249">
        <f t="shared" si="33"/>
        <v>104</v>
      </c>
      <c r="G1737" s="327"/>
      <c r="H1737" s="49">
        <v>6</v>
      </c>
      <c r="I1737" s="49">
        <v>98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32"/>
        <v>17</v>
      </c>
      <c r="F1738" s="249">
        <f t="shared" si="33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3191</v>
      </c>
      <c r="B1739" s="28"/>
      <c r="C1739" s="249"/>
      <c r="D1739" s="314" t="s">
        <v>129</v>
      </c>
      <c r="E1739" s="49">
        <f t="shared" si="32"/>
        <v>1</v>
      </c>
      <c r="F1739" s="249">
        <f t="shared" si="33"/>
        <v>0</v>
      </c>
      <c r="G1739" s="327"/>
      <c r="K1739" s="174"/>
    </row>
    <row r="1740" spans="1:11" s="49" customFormat="1" ht="18">
      <c r="A1740" s="264" t="s">
        <v>3103</v>
      </c>
      <c r="B1740" s="28"/>
      <c r="C1740" s="249"/>
      <c r="D1740" s="314" t="s">
        <v>135</v>
      </c>
      <c r="E1740" s="49">
        <f t="shared" si="32"/>
        <v>7</v>
      </c>
      <c r="F1740" s="249">
        <f t="shared" si="33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32"/>
        <v>14</v>
      </c>
      <c r="F1741" s="249">
        <f t="shared" si="33"/>
        <v>194</v>
      </c>
      <c r="G1741" s="327">
        <v>37</v>
      </c>
      <c r="H1741" s="49">
        <v>146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32"/>
        <v>1</v>
      </c>
      <c r="F1742" s="249">
        <f t="shared" si="33"/>
        <v>28</v>
      </c>
      <c r="G1742" s="327"/>
      <c r="I1742" s="49">
        <v>27</v>
      </c>
      <c r="J1742" s="49">
        <v>1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32"/>
        <v>0</v>
      </c>
      <c r="F1743" s="249">
        <f t="shared" si="33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32"/>
        <v>9</v>
      </c>
      <c r="F1744" s="249">
        <f t="shared" si="33"/>
        <v>167</v>
      </c>
      <c r="G1744" s="327"/>
      <c r="H1744" s="49">
        <v>107</v>
      </c>
      <c r="I1744" s="49">
        <v>60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32"/>
        <v>0</v>
      </c>
      <c r="F1745" s="249">
        <f t="shared" si="33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32"/>
        <v>27</v>
      </c>
      <c r="F1746" s="249">
        <f t="shared" si="33"/>
        <v>440</v>
      </c>
      <c r="G1746" s="327">
        <v>16</v>
      </c>
      <c r="H1746" s="49">
        <v>292</v>
      </c>
      <c r="I1746" s="49">
        <v>112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32"/>
        <v>8</v>
      </c>
      <c r="F1747" s="249">
        <f t="shared" si="33"/>
        <v>107</v>
      </c>
      <c r="G1747" s="327"/>
      <c r="H1747" s="49">
        <v>91</v>
      </c>
      <c r="I1747" s="49">
        <v>13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32"/>
        <v>4</v>
      </c>
      <c r="F1748" s="249">
        <f t="shared" si="33"/>
        <v>3</v>
      </c>
      <c r="G1748" s="327"/>
      <c r="I1748" s="49">
        <v>3</v>
      </c>
    </row>
    <row r="1749" spans="1:11" s="49" customFormat="1" ht="18">
      <c r="A1749" s="264" t="s">
        <v>3474</v>
      </c>
      <c r="B1749" s="241"/>
      <c r="C1749" s="249"/>
      <c r="D1749" s="314" t="s">
        <v>130</v>
      </c>
      <c r="E1749" s="49">
        <f t="shared" si="32"/>
        <v>1</v>
      </c>
      <c r="F1749" s="249">
        <f t="shared" si="33"/>
        <v>0</v>
      </c>
      <c r="G1749" s="327"/>
    </row>
    <row r="1750" spans="1:11" s="49" customFormat="1" ht="18">
      <c r="A1750" s="264" t="s">
        <v>3377</v>
      </c>
      <c r="B1750" s="28"/>
      <c r="C1750" s="249"/>
      <c r="D1750" s="314" t="s">
        <v>129</v>
      </c>
      <c r="E1750" s="49">
        <f t="shared" si="32"/>
        <v>0</v>
      </c>
      <c r="F1750" s="249">
        <f t="shared" si="33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32"/>
        <v>0</v>
      </c>
      <c r="F1751" s="249">
        <f t="shared" si="33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32"/>
        <v>13</v>
      </c>
      <c r="F1752" s="249">
        <f t="shared" si="33"/>
        <v>77</v>
      </c>
      <c r="G1752" s="327"/>
      <c r="H1752" s="49">
        <v>77</v>
      </c>
    </row>
    <row r="1753" spans="1:11" s="49" customFormat="1" ht="18">
      <c r="A1753" s="264" t="s">
        <v>3111</v>
      </c>
      <c r="B1753" s="28"/>
      <c r="C1753" s="249"/>
      <c r="D1753" s="314" t="s">
        <v>130</v>
      </c>
      <c r="E1753" s="49">
        <f t="shared" si="32"/>
        <v>11</v>
      </c>
      <c r="F1753" s="249">
        <f t="shared" si="33"/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32"/>
        <v>7</v>
      </c>
      <c r="F1754" s="249">
        <f t="shared" si="33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2669</v>
      </c>
      <c r="B1755" s="28"/>
      <c r="C1755" s="249"/>
      <c r="D1755" s="314" t="s">
        <v>132</v>
      </c>
      <c r="E1755" s="49">
        <f t="shared" si="32"/>
        <v>0</v>
      </c>
      <c r="F1755" s="249">
        <f t="shared" si="33"/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32"/>
        <v>7</v>
      </c>
      <c r="F1756" s="249">
        <f t="shared" si="33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32"/>
        <v>0</v>
      </c>
      <c r="F1757" s="249">
        <f t="shared" si="33"/>
        <v>7</v>
      </c>
      <c r="G1757" s="327"/>
      <c r="I1757" s="49">
        <v>7</v>
      </c>
    </row>
    <row r="1758" spans="1:11" s="49" customFormat="1" ht="18">
      <c r="A1758" s="264" t="s">
        <v>3108</v>
      </c>
      <c r="B1758" s="28"/>
      <c r="C1758" s="249"/>
      <c r="D1758" s="314" t="s">
        <v>129</v>
      </c>
      <c r="E1758" s="49">
        <f t="shared" si="32"/>
        <v>0</v>
      </c>
      <c r="F1758" s="249">
        <f t="shared" si="33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32"/>
        <v>0</v>
      </c>
      <c r="F1759" s="249">
        <f t="shared" si="33"/>
        <v>10</v>
      </c>
      <c r="G1759" s="327"/>
      <c r="I1759" s="49">
        <v>10</v>
      </c>
    </row>
    <row r="1760" spans="1:11" s="49" customFormat="1" ht="18">
      <c r="A1760" s="264" t="s">
        <v>3277</v>
      </c>
      <c r="B1760" s="28"/>
      <c r="C1760" s="249"/>
      <c r="D1760" s="314" t="s">
        <v>129</v>
      </c>
      <c r="E1760" s="49">
        <f t="shared" si="32"/>
        <v>0</v>
      </c>
      <c r="F1760" s="249">
        <f t="shared" si="33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32"/>
        <v>14</v>
      </c>
      <c r="F1761" s="249">
        <f t="shared" si="33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32"/>
        <v>61</v>
      </c>
      <c r="F1762" s="249">
        <f t="shared" si="33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32"/>
        <v>2</v>
      </c>
      <c r="F1763" s="249">
        <f t="shared" si="33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32"/>
        <v>10</v>
      </c>
      <c r="F1764" s="249">
        <f t="shared" si="33"/>
        <v>49</v>
      </c>
      <c r="G1764" s="327">
        <v>8</v>
      </c>
      <c r="H1764" s="49">
        <v>41</v>
      </c>
    </row>
    <row r="1765" spans="1:11" s="49" customFormat="1" ht="18">
      <c r="A1765" s="264" t="s">
        <v>3217</v>
      </c>
      <c r="B1765" s="503"/>
      <c r="C1765" s="249"/>
      <c r="D1765" s="314" t="s">
        <v>129</v>
      </c>
      <c r="E1765" s="49">
        <f t="shared" si="32"/>
        <v>0</v>
      </c>
      <c r="F1765" s="249">
        <f t="shared" si="33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32"/>
        <v>0</v>
      </c>
      <c r="F1766" s="249">
        <f t="shared" si="33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32"/>
        <v>1</v>
      </c>
      <c r="F1767" s="249">
        <f t="shared" si="33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32"/>
        <v>13</v>
      </c>
      <c r="F1768" s="249">
        <f t="shared" si="33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32"/>
        <v>1</v>
      </c>
      <c r="F1769" s="249">
        <f t="shared" si="33"/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32"/>
        <v>0</v>
      </c>
      <c r="F1770" s="249">
        <f t="shared" si="33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32"/>
        <v>5</v>
      </c>
      <c r="F1771" s="249">
        <f t="shared" si="33"/>
        <v>396</v>
      </c>
      <c r="G1771" s="327">
        <v>145</v>
      </c>
      <c r="H1771" s="49">
        <v>125</v>
      </c>
      <c r="I1771" s="49">
        <v>91</v>
      </c>
      <c r="J1771" s="49">
        <v>35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32"/>
        <v>0</v>
      </c>
      <c r="F1772" s="249">
        <f t="shared" si="33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3488</v>
      </c>
      <c r="B1773" s="28"/>
      <c r="C1773" s="249"/>
      <c r="D1773" s="314" t="s">
        <v>129</v>
      </c>
      <c r="E1773" s="49">
        <f t="shared" si="32"/>
        <v>0</v>
      </c>
      <c r="F1773" s="249">
        <f t="shared" si="33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32"/>
        <v>29</v>
      </c>
      <c r="F1774" s="249">
        <f t="shared" si="33"/>
        <v>427</v>
      </c>
      <c r="G1774" s="327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34">COUNTIF($A$797:$BHE$870,A1775)</f>
        <v>1</v>
      </c>
      <c r="F1775" s="249">
        <f t="shared" ref="F1775:F1838" si="35">SUM(G1775:K1775)</f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34"/>
        <v>17</v>
      </c>
      <c r="F1776" s="249">
        <f t="shared" si="35"/>
        <v>203</v>
      </c>
      <c r="G1776" s="327">
        <v>9</v>
      </c>
      <c r="H1776" s="49">
        <v>194</v>
      </c>
    </row>
    <row r="1777" spans="1:11" s="49" customFormat="1" ht="18">
      <c r="A1777" s="264" t="s">
        <v>3457</v>
      </c>
      <c r="B1777" s="28"/>
      <c r="C1777" s="249"/>
      <c r="D1777" s="314" t="s">
        <v>129</v>
      </c>
      <c r="E1777" s="49">
        <f t="shared" si="34"/>
        <v>0</v>
      </c>
      <c r="F1777" s="249">
        <f t="shared" si="35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34"/>
        <v>1</v>
      </c>
      <c r="F1778" s="249">
        <f t="shared" si="35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34"/>
        <v>11</v>
      </c>
      <c r="F1779" s="249">
        <f t="shared" si="35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34"/>
        <v>0</v>
      </c>
      <c r="F1780" s="249">
        <f t="shared" si="35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3482</v>
      </c>
      <c r="B1781" s="28"/>
      <c r="C1781" s="249"/>
      <c r="D1781" s="314" t="s">
        <v>129</v>
      </c>
      <c r="E1781" s="49">
        <f t="shared" si="34"/>
        <v>1</v>
      </c>
      <c r="F1781" s="249">
        <f t="shared" si="35"/>
        <v>36</v>
      </c>
      <c r="G1781" s="327"/>
      <c r="H1781" s="49">
        <v>4</v>
      </c>
      <c r="I1781" s="49">
        <v>25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34"/>
        <v>1</v>
      </c>
      <c r="F1782" s="249">
        <f t="shared" si="35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34"/>
        <v>7</v>
      </c>
      <c r="F1783" s="249">
        <f t="shared" si="35"/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34"/>
        <v>0</v>
      </c>
      <c r="F1784" s="249">
        <f t="shared" si="35"/>
        <v>4</v>
      </c>
      <c r="G1784" s="327"/>
      <c r="J1784" s="49">
        <v>4</v>
      </c>
    </row>
    <row r="1785" spans="1:11" s="49" customFormat="1" ht="18">
      <c r="A1785" s="264" t="s">
        <v>3268</v>
      </c>
      <c r="B1785" s="28"/>
      <c r="C1785" s="249"/>
      <c r="D1785" s="314" t="s">
        <v>129</v>
      </c>
      <c r="E1785" s="49">
        <f t="shared" si="34"/>
        <v>1</v>
      </c>
      <c r="F1785" s="249">
        <f t="shared" si="35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34"/>
        <v>4</v>
      </c>
      <c r="F1786" s="249">
        <f t="shared" si="35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34"/>
        <v>29</v>
      </c>
      <c r="F1787" s="249">
        <f t="shared" si="35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34"/>
        <v>1</v>
      </c>
      <c r="F1788" s="249">
        <f t="shared" si="35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34"/>
        <v>2</v>
      </c>
      <c r="F1789" s="249">
        <f t="shared" si="35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34"/>
        <v>0</v>
      </c>
      <c r="F1790" s="249">
        <f t="shared" si="35"/>
        <v>7</v>
      </c>
      <c r="G1790" s="327"/>
      <c r="J1790" s="49">
        <v>7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34"/>
        <v>5</v>
      </c>
      <c r="F1791" s="249">
        <f t="shared" si="35"/>
        <v>61</v>
      </c>
      <c r="G1791" s="327"/>
      <c r="H1791" s="49">
        <v>12</v>
      </c>
      <c r="I1791" s="49">
        <v>32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34"/>
        <v>3</v>
      </c>
      <c r="F1792" s="249">
        <f t="shared" si="35"/>
        <v>22</v>
      </c>
      <c r="G1792" s="327"/>
      <c r="I1792" s="49">
        <v>1</v>
      </c>
      <c r="J1792" s="49">
        <v>21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34"/>
        <v>0</v>
      </c>
      <c r="F1793" s="249">
        <f t="shared" si="35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34"/>
        <v>7</v>
      </c>
      <c r="F1794" s="249">
        <f t="shared" si="35"/>
        <v>220</v>
      </c>
      <c r="G1794" s="327">
        <v>6</v>
      </c>
      <c r="H1794" s="49">
        <v>158</v>
      </c>
      <c r="I1794" s="49">
        <v>50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34"/>
        <v>22</v>
      </c>
      <c r="F1795" s="249">
        <f t="shared" si="35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34"/>
        <v>48</v>
      </c>
      <c r="F1796" s="249">
        <f t="shared" si="35"/>
        <v>118</v>
      </c>
      <c r="G1796" s="327"/>
      <c r="H1796" s="49">
        <v>59</v>
      </c>
      <c r="I1796" s="49">
        <v>44</v>
      </c>
      <c r="J1796" s="49">
        <v>15</v>
      </c>
    </row>
    <row r="1797" spans="1:10" s="49" customFormat="1" ht="18">
      <c r="A1797" s="264" t="s">
        <v>3454</v>
      </c>
      <c r="B1797" s="28"/>
      <c r="C1797" s="249"/>
      <c r="D1797" s="314" t="s">
        <v>129</v>
      </c>
      <c r="E1797" s="49">
        <f t="shared" si="34"/>
        <v>0</v>
      </c>
      <c r="F1797" s="249">
        <f t="shared" si="35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34"/>
        <v>5</v>
      </c>
      <c r="F1798" s="249">
        <f t="shared" si="35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34"/>
        <v>0</v>
      </c>
      <c r="F1799" s="249">
        <f t="shared" si="35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34"/>
        <v>14</v>
      </c>
      <c r="F1800" s="249">
        <f t="shared" si="35"/>
        <v>34</v>
      </c>
      <c r="G1800" s="327">
        <v>1</v>
      </c>
      <c r="I1800" s="49">
        <v>2</v>
      </c>
      <c r="J1800" s="49">
        <v>31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34"/>
        <v>9</v>
      </c>
      <c r="F1801" s="249">
        <f t="shared" si="35"/>
        <v>82</v>
      </c>
      <c r="G1801" s="327">
        <v>13</v>
      </c>
      <c r="I1801" s="49">
        <v>40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34"/>
        <v>7</v>
      </c>
      <c r="F1802" s="249">
        <f t="shared" si="35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34"/>
        <v>0</v>
      </c>
      <c r="F1803" s="249">
        <f t="shared" si="35"/>
        <v>7</v>
      </c>
      <c r="G1803" s="327"/>
      <c r="H1803" s="49">
        <v>7</v>
      </c>
    </row>
    <row r="1804" spans="1:10" s="49" customFormat="1" ht="18">
      <c r="A1804" s="264" t="s">
        <v>3321</v>
      </c>
      <c r="B1804" s="241"/>
      <c r="C1804" s="249"/>
      <c r="D1804" s="314" t="s">
        <v>130</v>
      </c>
      <c r="E1804" s="49">
        <f t="shared" si="34"/>
        <v>2</v>
      </c>
      <c r="F1804" s="249">
        <f t="shared" si="35"/>
        <v>24</v>
      </c>
      <c r="G1804" s="327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34"/>
        <v>40</v>
      </c>
      <c r="F1805" s="249">
        <f t="shared" si="35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34"/>
        <v>29</v>
      </c>
      <c r="F1806" s="249">
        <f t="shared" si="35"/>
        <v>117</v>
      </c>
      <c r="G1806" s="327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34"/>
        <v>0</v>
      </c>
      <c r="F1807" s="249">
        <f t="shared" si="35"/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34"/>
        <v>0</v>
      </c>
      <c r="F1808" s="249">
        <f t="shared" si="35"/>
        <v>0</v>
      </c>
      <c r="G1808" s="327"/>
    </row>
    <row r="1809" spans="1:10" s="49" customFormat="1" ht="18">
      <c r="A1809" s="264" t="s">
        <v>3503</v>
      </c>
      <c r="B1809" s="28"/>
      <c r="C1809" s="249"/>
      <c r="D1809" s="314" t="s">
        <v>129</v>
      </c>
      <c r="E1809" s="49">
        <f t="shared" si="34"/>
        <v>0</v>
      </c>
      <c r="F1809" s="249">
        <f t="shared" si="35"/>
        <v>0</v>
      </c>
      <c r="G1809" s="327"/>
    </row>
    <row r="1810" spans="1:10" s="49" customFormat="1" ht="18">
      <c r="A1810" s="264" t="s">
        <v>3508</v>
      </c>
      <c r="B1810" s="241"/>
      <c r="C1810" s="249"/>
      <c r="D1810" s="314" t="s">
        <v>129</v>
      </c>
      <c r="E1810" s="49">
        <f t="shared" si="34"/>
        <v>1</v>
      </c>
      <c r="F1810" s="249">
        <f t="shared" si="35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34"/>
        <v>1</v>
      </c>
      <c r="F1811" s="249">
        <f t="shared" si="35"/>
        <v>60</v>
      </c>
      <c r="G1811" s="327">
        <v>58</v>
      </c>
      <c r="H1811" s="49">
        <v>2</v>
      </c>
    </row>
    <row r="1812" spans="1:10" s="49" customFormat="1" ht="18">
      <c r="A1812" s="264" t="s">
        <v>3239</v>
      </c>
      <c r="B1812" s="28"/>
      <c r="C1812" s="249"/>
      <c r="D1812" s="314" t="s">
        <v>129</v>
      </c>
      <c r="E1812" s="49">
        <f t="shared" si="34"/>
        <v>0</v>
      </c>
      <c r="F1812" s="249">
        <f t="shared" si="35"/>
        <v>0</v>
      </c>
      <c r="G1812" s="327"/>
    </row>
    <row r="1813" spans="1:10" s="49" customFormat="1" ht="18">
      <c r="A1813" s="264" t="s">
        <v>3137</v>
      </c>
      <c r="B1813" s="28"/>
      <c r="C1813" s="249"/>
      <c r="D1813" s="314" t="s">
        <v>137</v>
      </c>
      <c r="E1813" s="49">
        <f t="shared" si="34"/>
        <v>46</v>
      </c>
      <c r="F1813" s="249">
        <f t="shared" si="35"/>
        <v>85</v>
      </c>
      <c r="G1813" s="327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3438</v>
      </c>
      <c r="B1814" s="28"/>
      <c r="C1814" s="249"/>
      <c r="D1814" s="314" t="s">
        <v>129</v>
      </c>
      <c r="E1814" s="49">
        <f t="shared" si="34"/>
        <v>0</v>
      </c>
      <c r="F1814" s="249">
        <f t="shared" si="35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34"/>
        <v>0</v>
      </c>
      <c r="F1815" s="249">
        <f t="shared" si="35"/>
        <v>0</v>
      </c>
      <c r="G1815" s="327"/>
    </row>
    <row r="1816" spans="1:10" s="49" customFormat="1" ht="18">
      <c r="A1816" s="264" t="s">
        <v>3325</v>
      </c>
      <c r="B1816" s="241"/>
      <c r="C1816" s="249"/>
      <c r="D1816" s="314" t="s">
        <v>129</v>
      </c>
      <c r="E1816" s="49">
        <f t="shared" si="34"/>
        <v>0</v>
      </c>
      <c r="F1816" s="249">
        <f t="shared" si="35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34"/>
        <v>0</v>
      </c>
      <c r="F1817" s="249">
        <f t="shared" si="35"/>
        <v>4</v>
      </c>
      <c r="G1817" s="327"/>
      <c r="J1817" s="49">
        <v>4</v>
      </c>
    </row>
    <row r="1818" spans="1:10" s="49" customFormat="1" ht="18">
      <c r="A1818" s="264" t="s">
        <v>3386</v>
      </c>
      <c r="B1818" s="28"/>
      <c r="C1818" s="249"/>
      <c r="D1818" s="314" t="s">
        <v>129</v>
      </c>
      <c r="E1818" s="49">
        <f t="shared" si="34"/>
        <v>0</v>
      </c>
      <c r="F1818" s="249">
        <f t="shared" si="35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34"/>
        <v>2</v>
      </c>
      <c r="F1819" s="249">
        <f t="shared" si="35"/>
        <v>147</v>
      </c>
      <c r="G1819" s="327"/>
      <c r="H1819" s="49">
        <v>120</v>
      </c>
      <c r="I1819" s="49">
        <v>23</v>
      </c>
      <c r="J1819" s="49">
        <v>4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34"/>
        <v>9</v>
      </c>
      <c r="F1820" s="249">
        <f t="shared" si="35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34"/>
        <v>2</v>
      </c>
      <c r="F1821" s="249">
        <f t="shared" si="35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34"/>
        <v>5</v>
      </c>
      <c r="F1822" s="249">
        <f t="shared" si="35"/>
        <v>169</v>
      </c>
      <c r="G1822" s="327">
        <v>24</v>
      </c>
      <c r="H1822" s="49">
        <v>110</v>
      </c>
      <c r="I1822" s="49">
        <v>35</v>
      </c>
    </row>
    <row r="1823" spans="1:10" s="49" customFormat="1" ht="18">
      <c r="A1823" s="264" t="s">
        <v>3441</v>
      </c>
      <c r="B1823" s="28"/>
      <c r="C1823" s="249"/>
      <c r="D1823" s="314" t="s">
        <v>129</v>
      </c>
      <c r="E1823" s="49">
        <f t="shared" si="34"/>
        <v>0</v>
      </c>
      <c r="F1823" s="249">
        <f t="shared" si="35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34"/>
        <v>2</v>
      </c>
      <c r="F1824" s="249">
        <f t="shared" si="35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3352</v>
      </c>
      <c r="B1825" s="28"/>
      <c r="C1825" s="249"/>
      <c r="D1825" s="314" t="s">
        <v>129</v>
      </c>
      <c r="E1825" s="49">
        <f t="shared" si="34"/>
        <v>0</v>
      </c>
      <c r="F1825" s="249">
        <f t="shared" si="35"/>
        <v>51</v>
      </c>
      <c r="G1825" s="327"/>
      <c r="I1825" s="49">
        <v>49</v>
      </c>
      <c r="J1825" s="49">
        <v>2</v>
      </c>
    </row>
    <row r="1826" spans="1:10" s="49" customFormat="1" ht="18">
      <c r="A1826" s="264" t="s">
        <v>3189</v>
      </c>
      <c r="B1826" s="28"/>
      <c r="C1826" s="249"/>
      <c r="D1826" s="314" t="s">
        <v>129</v>
      </c>
      <c r="E1826" s="49">
        <f t="shared" si="34"/>
        <v>0</v>
      </c>
      <c r="F1826" s="249">
        <f t="shared" si="35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34"/>
        <v>1</v>
      </c>
      <c r="F1827" s="249">
        <f t="shared" si="35"/>
        <v>0</v>
      </c>
      <c r="G1827" s="327"/>
    </row>
    <row r="1828" spans="1:10" s="49" customFormat="1" ht="18">
      <c r="A1828" s="264" t="s">
        <v>3341</v>
      </c>
      <c r="B1828" s="28"/>
      <c r="C1828" s="249"/>
      <c r="D1828" s="314" t="s">
        <v>129</v>
      </c>
      <c r="E1828" s="49">
        <f t="shared" si="34"/>
        <v>0</v>
      </c>
      <c r="F1828" s="249">
        <f t="shared" si="35"/>
        <v>51</v>
      </c>
      <c r="G1828" s="327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34"/>
        <v>29</v>
      </c>
      <c r="F1829" s="249">
        <f t="shared" si="35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3381</v>
      </c>
      <c r="B1830" s="28"/>
      <c r="C1830" s="249"/>
      <c r="D1830" s="314" t="s">
        <v>129</v>
      </c>
      <c r="E1830" s="49">
        <f t="shared" si="34"/>
        <v>0</v>
      </c>
      <c r="F1830" s="249">
        <f t="shared" si="35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34"/>
        <v>9</v>
      </c>
      <c r="F1831" s="249">
        <f t="shared" si="35"/>
        <v>153</v>
      </c>
      <c r="G1831" s="327">
        <v>57</v>
      </c>
      <c r="H1831" s="49">
        <v>51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34"/>
        <v>25</v>
      </c>
      <c r="F1832" s="249">
        <f t="shared" si="35"/>
        <v>96</v>
      </c>
      <c r="G1832" s="327">
        <v>19</v>
      </c>
      <c r="H1832" s="49">
        <v>73</v>
      </c>
      <c r="I1832" s="49">
        <v>4</v>
      </c>
    </row>
    <row r="1833" spans="1:10" s="49" customFormat="1" ht="18">
      <c r="A1833" s="264" t="s">
        <v>3507</v>
      </c>
      <c r="B1833" s="28"/>
      <c r="C1833" s="249"/>
      <c r="D1833" s="314" t="s">
        <v>129</v>
      </c>
      <c r="E1833" s="49">
        <f t="shared" si="34"/>
        <v>1</v>
      </c>
      <c r="F1833" s="249">
        <f t="shared" si="35"/>
        <v>0</v>
      </c>
      <c r="G1833" s="327"/>
    </row>
    <row r="1834" spans="1:10" s="49" customFormat="1" ht="18">
      <c r="A1834" s="264" t="s">
        <v>3115</v>
      </c>
      <c r="B1834" s="28"/>
      <c r="C1834" s="249"/>
      <c r="D1834" s="314" t="s">
        <v>130</v>
      </c>
      <c r="E1834" s="49">
        <f t="shared" si="34"/>
        <v>3</v>
      </c>
      <c r="F1834" s="249">
        <f t="shared" si="35"/>
        <v>34</v>
      </c>
      <c r="G1834" s="327"/>
      <c r="H1834" s="49">
        <v>13</v>
      </c>
      <c r="I1834" s="49">
        <v>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34"/>
        <v>85</v>
      </c>
      <c r="F1835" s="249">
        <f t="shared" si="35"/>
        <v>137</v>
      </c>
      <c r="G1835" s="327"/>
      <c r="H1835" s="49">
        <v>40</v>
      </c>
      <c r="I1835" s="49">
        <v>26</v>
      </c>
      <c r="J1835" s="49">
        <v>71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34"/>
        <v>9</v>
      </c>
      <c r="F1836" s="249">
        <f t="shared" si="35"/>
        <v>175</v>
      </c>
      <c r="G1836" s="327">
        <v>88</v>
      </c>
      <c r="H1836" s="49">
        <v>9</v>
      </c>
      <c r="I1836" s="49">
        <v>11</v>
      </c>
      <c r="J1836" s="49">
        <v>67</v>
      </c>
    </row>
    <row r="1837" spans="1:10" s="49" customFormat="1" ht="18">
      <c r="A1837" s="264" t="s">
        <v>3369</v>
      </c>
      <c r="B1837" s="241"/>
      <c r="C1837" s="249"/>
      <c r="D1837" s="314" t="s">
        <v>129</v>
      </c>
      <c r="E1837" s="49">
        <f t="shared" si="34"/>
        <v>1</v>
      </c>
      <c r="F1837" s="249">
        <f t="shared" si="35"/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34"/>
        <v>0</v>
      </c>
      <c r="F1838" s="249">
        <f t="shared" si="35"/>
        <v>0</v>
      </c>
      <c r="G1838" s="327"/>
    </row>
    <row r="1839" spans="1:10" s="49" customFormat="1" ht="18">
      <c r="A1839" s="264" t="s">
        <v>3295</v>
      </c>
      <c r="B1839" s="503"/>
      <c r="C1839" s="249"/>
      <c r="D1839" s="314" t="s">
        <v>129</v>
      </c>
      <c r="E1839" s="49">
        <f t="shared" ref="E1839:E1902" si="36">COUNTIF($A$797:$BHE$870,A1839)</f>
        <v>0</v>
      </c>
      <c r="F1839" s="249">
        <f t="shared" ref="F1839:F1902" si="37">SUM(G1839:K1839)</f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6"/>
        <v>0</v>
      </c>
      <c r="F1840" s="249">
        <f t="shared" si="37"/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6"/>
        <v>34</v>
      </c>
      <c r="F1841" s="249">
        <f t="shared" si="37"/>
        <v>203</v>
      </c>
      <c r="G1841" s="327">
        <v>78</v>
      </c>
      <c r="H1841" s="49">
        <v>28</v>
      </c>
      <c r="I1841" s="49">
        <v>97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6"/>
        <v>0</v>
      </c>
      <c r="F1842" s="249">
        <f t="shared" si="37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6"/>
        <v>5</v>
      </c>
      <c r="F1843" s="249">
        <f t="shared" si="37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6"/>
        <v>4</v>
      </c>
      <c r="F1844" s="249">
        <f t="shared" si="37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6"/>
        <v>117</v>
      </c>
      <c r="F1845" s="249">
        <f t="shared" si="37"/>
        <v>699</v>
      </c>
      <c r="G1845" s="327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6"/>
        <v>6</v>
      </c>
      <c r="F1846" s="249">
        <f t="shared" si="37"/>
        <v>11</v>
      </c>
      <c r="G1846" s="327"/>
      <c r="I1846" s="49">
        <v>7</v>
      </c>
      <c r="J1846" s="49">
        <v>4</v>
      </c>
    </row>
    <row r="1847" spans="1:11" s="49" customFormat="1" ht="18">
      <c r="A1847" s="264" t="s">
        <v>3455</v>
      </c>
      <c r="B1847" s="28"/>
      <c r="C1847" s="249"/>
      <c r="D1847" s="314" t="s">
        <v>129</v>
      </c>
      <c r="E1847" s="49">
        <f t="shared" si="36"/>
        <v>6</v>
      </c>
      <c r="F1847" s="249">
        <f t="shared" si="37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6"/>
        <v>1</v>
      </c>
      <c r="F1848" s="249">
        <f t="shared" si="37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6"/>
        <v>1</v>
      </c>
      <c r="F1849" s="249">
        <f t="shared" si="37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6"/>
        <v>5</v>
      </c>
      <c r="F1850" s="249">
        <f t="shared" si="37"/>
        <v>0</v>
      </c>
      <c r="G1850" s="327"/>
    </row>
    <row r="1851" spans="1:11" s="49" customFormat="1" ht="18">
      <c r="A1851" s="264" t="s">
        <v>3132</v>
      </c>
      <c r="B1851" s="28"/>
      <c r="C1851" s="249"/>
      <c r="D1851" s="314" t="s">
        <v>129</v>
      </c>
      <c r="E1851" s="49">
        <f t="shared" si="36"/>
        <v>1</v>
      </c>
      <c r="F1851" s="249">
        <f t="shared" si="37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6"/>
        <v>34</v>
      </c>
      <c r="F1852" s="249">
        <f t="shared" si="37"/>
        <v>151</v>
      </c>
      <c r="G1852" s="327"/>
      <c r="H1852" s="49">
        <v>68</v>
      </c>
      <c r="I1852" s="49">
        <v>44</v>
      </c>
      <c r="J1852" s="49">
        <v>39</v>
      </c>
    </row>
    <row r="1853" spans="1:11" s="49" customFormat="1" ht="18">
      <c r="A1853" s="264" t="s">
        <v>3117</v>
      </c>
      <c r="B1853" s="28"/>
      <c r="C1853" s="249"/>
      <c r="D1853" s="314" t="s">
        <v>129</v>
      </c>
      <c r="E1853" s="49">
        <f t="shared" si="36"/>
        <v>0</v>
      </c>
      <c r="F1853" s="249">
        <f t="shared" si="37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6"/>
        <v>16</v>
      </c>
      <c r="F1854" s="249">
        <f t="shared" si="37"/>
        <v>76</v>
      </c>
      <c r="G1854" s="327">
        <v>38</v>
      </c>
      <c r="H1854" s="49">
        <v>1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6"/>
        <v>14</v>
      </c>
      <c r="F1855" s="249">
        <f t="shared" si="37"/>
        <v>9</v>
      </c>
      <c r="G1855" s="327">
        <v>2</v>
      </c>
      <c r="H1855" s="49">
        <v>7</v>
      </c>
    </row>
    <row r="1856" spans="1:11" s="49" customFormat="1" ht="18">
      <c r="A1856" s="264" t="s">
        <v>2656</v>
      </c>
      <c r="B1856" s="503"/>
      <c r="C1856" s="249"/>
      <c r="D1856" s="314" t="s">
        <v>130</v>
      </c>
      <c r="E1856" s="49">
        <f t="shared" si="36"/>
        <v>1</v>
      </c>
      <c r="F1856" s="249">
        <f t="shared" si="37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6"/>
        <v>94</v>
      </c>
      <c r="F1857" s="249">
        <f t="shared" si="37"/>
        <v>816</v>
      </c>
      <c r="G1857" s="327">
        <v>145</v>
      </c>
      <c r="H1857" s="49">
        <v>651</v>
      </c>
      <c r="J1857" s="49">
        <v>20</v>
      </c>
    </row>
    <row r="1858" spans="1:11" s="49" customFormat="1" ht="18">
      <c r="A1858" s="264" t="s">
        <v>3308</v>
      </c>
      <c r="B1858" s="28"/>
      <c r="C1858" s="249"/>
      <c r="D1858" s="314" t="s">
        <v>129</v>
      </c>
      <c r="E1858" s="49">
        <f t="shared" si="36"/>
        <v>1</v>
      </c>
      <c r="F1858" s="249">
        <f t="shared" si="37"/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6"/>
        <v>24</v>
      </c>
      <c r="F1859" s="249">
        <f t="shared" si="37"/>
        <v>42</v>
      </c>
      <c r="G1859" s="327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6"/>
        <v>27</v>
      </c>
      <c r="F1860" s="249">
        <f t="shared" si="37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6"/>
        <v>85</v>
      </c>
      <c r="F1861" s="249">
        <f t="shared" si="37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6"/>
        <v>1</v>
      </c>
      <c r="F1862" s="249">
        <f t="shared" si="37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6"/>
        <v>6</v>
      </c>
      <c r="F1863" s="249">
        <f t="shared" si="37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6"/>
        <v>18</v>
      </c>
      <c r="F1864" s="249">
        <f t="shared" si="37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6"/>
        <v>0</v>
      </c>
      <c r="F1865" s="249">
        <f t="shared" si="37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2655</v>
      </c>
      <c r="B1866" s="28"/>
      <c r="C1866" s="249"/>
      <c r="D1866" s="314" t="s">
        <v>130</v>
      </c>
      <c r="E1866" s="49">
        <f t="shared" si="36"/>
        <v>3</v>
      </c>
      <c r="F1866" s="249">
        <f t="shared" si="37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6"/>
        <v>7</v>
      </c>
      <c r="F1867" s="249">
        <f t="shared" si="37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3513</v>
      </c>
      <c r="B1868" s="28"/>
      <c r="C1868" s="249"/>
      <c r="D1868" s="314" t="s">
        <v>129</v>
      </c>
      <c r="E1868" s="49">
        <f t="shared" si="36"/>
        <v>0</v>
      </c>
      <c r="F1868" s="249">
        <f t="shared" si="37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6"/>
        <v>1</v>
      </c>
      <c r="F1869" s="249">
        <f t="shared" si="37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6"/>
        <v>6</v>
      </c>
      <c r="F1870" s="249">
        <f t="shared" si="37"/>
        <v>193</v>
      </c>
      <c r="G1870" s="327">
        <v>2</v>
      </c>
      <c r="H1870" s="49">
        <v>112</v>
      </c>
      <c r="I1870" s="49">
        <v>79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6"/>
        <v>0</v>
      </c>
      <c r="F1871" s="249">
        <f t="shared" si="37"/>
        <v>9</v>
      </c>
      <c r="G1871" s="327"/>
      <c r="I1871" s="49">
        <v>9</v>
      </c>
      <c r="K1871" s="174"/>
    </row>
    <row r="1872" spans="1:11" s="49" customFormat="1" ht="18">
      <c r="A1872" s="264" t="s">
        <v>3307</v>
      </c>
      <c r="B1872" s="28"/>
      <c r="C1872" s="249"/>
      <c r="D1872" s="314" t="s">
        <v>129</v>
      </c>
      <c r="E1872" s="49">
        <f t="shared" si="36"/>
        <v>0</v>
      </c>
      <c r="F1872" s="249">
        <f t="shared" si="37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6"/>
        <v>4</v>
      </c>
      <c r="F1873" s="249">
        <f t="shared" si="37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6"/>
        <v>34</v>
      </c>
      <c r="F1874" s="249">
        <f t="shared" si="37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6"/>
        <v>14</v>
      </c>
      <c r="F1875" s="249">
        <f t="shared" si="37"/>
        <v>258</v>
      </c>
      <c r="G1875" s="327">
        <v>52</v>
      </c>
      <c r="H1875" s="49">
        <v>178</v>
      </c>
      <c r="I1875" s="49">
        <v>28</v>
      </c>
    </row>
    <row r="1876" spans="1:11" s="49" customFormat="1" ht="18">
      <c r="A1876" s="264" t="s">
        <v>3275</v>
      </c>
      <c r="B1876" s="28"/>
      <c r="C1876" s="249"/>
      <c r="D1876" s="314" t="s">
        <v>129</v>
      </c>
      <c r="E1876" s="49">
        <f t="shared" si="36"/>
        <v>0</v>
      </c>
      <c r="F1876" s="249">
        <f t="shared" si="37"/>
        <v>0</v>
      </c>
      <c r="G1876" s="327"/>
      <c r="K1876" s="174"/>
    </row>
    <row r="1877" spans="1:11" s="49" customFormat="1" ht="18">
      <c r="A1877" s="264" t="s">
        <v>3323</v>
      </c>
      <c r="B1877" s="28"/>
      <c r="C1877" s="249"/>
      <c r="D1877" s="314" t="s">
        <v>129</v>
      </c>
      <c r="E1877" s="49">
        <f t="shared" si="36"/>
        <v>0</v>
      </c>
      <c r="F1877" s="249">
        <f t="shared" si="37"/>
        <v>0</v>
      </c>
      <c r="G1877" s="327"/>
    </row>
    <row r="1878" spans="1:11" s="49" customFormat="1" ht="18">
      <c r="A1878" s="264" t="s">
        <v>3527</v>
      </c>
      <c r="B1878" s="28"/>
      <c r="C1878" s="249"/>
      <c r="D1878" s="314" t="s">
        <v>129</v>
      </c>
      <c r="E1878" s="49">
        <f t="shared" si="36"/>
        <v>0</v>
      </c>
      <c r="F1878" s="249">
        <f t="shared" si="37"/>
        <v>1</v>
      </c>
      <c r="G1878" s="327"/>
      <c r="J1878" s="49">
        <v>1</v>
      </c>
    </row>
    <row r="1879" spans="1:11" s="49" customFormat="1" ht="18">
      <c r="A1879" s="264" t="s">
        <v>3470</v>
      </c>
      <c r="B1879" s="28"/>
      <c r="C1879" s="249"/>
      <c r="D1879" s="314" t="s">
        <v>129</v>
      </c>
      <c r="E1879" s="49">
        <f t="shared" si="36"/>
        <v>0</v>
      </c>
      <c r="F1879" s="249">
        <f t="shared" si="37"/>
        <v>0</v>
      </c>
      <c r="G1879" s="327"/>
    </row>
    <row r="1880" spans="1:11" s="49" customFormat="1" ht="18">
      <c r="A1880" s="264" t="s">
        <v>3443</v>
      </c>
      <c r="B1880" s="28"/>
      <c r="C1880" s="249"/>
      <c r="D1880" s="314" t="s">
        <v>129</v>
      </c>
      <c r="E1880" s="49">
        <f t="shared" si="36"/>
        <v>0</v>
      </c>
      <c r="F1880" s="249">
        <f t="shared" si="37"/>
        <v>0</v>
      </c>
      <c r="G1880" s="327"/>
    </row>
    <row r="1881" spans="1:11" s="49" customFormat="1" ht="18">
      <c r="A1881" s="264" t="s">
        <v>3291</v>
      </c>
      <c r="B1881" s="241"/>
      <c r="C1881" s="249"/>
      <c r="D1881" s="314" t="s">
        <v>129</v>
      </c>
      <c r="E1881" s="49">
        <f t="shared" si="36"/>
        <v>0</v>
      </c>
      <c r="F1881" s="249">
        <f t="shared" si="37"/>
        <v>0</v>
      </c>
      <c r="G1881" s="327"/>
    </row>
    <row r="1882" spans="1:11" s="49" customFormat="1" ht="18">
      <c r="A1882" s="264" t="s">
        <v>3251</v>
      </c>
      <c r="B1882" s="28"/>
      <c r="C1882" s="249"/>
      <c r="D1882" s="314" t="s">
        <v>130</v>
      </c>
      <c r="E1882" s="49">
        <f t="shared" si="36"/>
        <v>8</v>
      </c>
      <c r="F1882" s="249">
        <f t="shared" si="37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6"/>
        <v>2</v>
      </c>
      <c r="F1883" s="249">
        <f t="shared" si="37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6"/>
        <v>7</v>
      </c>
      <c r="F1884" s="249">
        <f t="shared" si="37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6"/>
        <v>0</v>
      </c>
      <c r="F1885" s="249">
        <f t="shared" si="37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6"/>
        <v>17</v>
      </c>
      <c r="F1886" s="249">
        <f t="shared" si="37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3461</v>
      </c>
      <c r="B1887" s="28"/>
      <c r="C1887" s="249"/>
      <c r="D1887" s="314" t="s">
        <v>129</v>
      </c>
      <c r="E1887" s="49">
        <f t="shared" si="36"/>
        <v>0</v>
      </c>
      <c r="F1887" s="249">
        <f t="shared" si="37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6"/>
        <v>2</v>
      </c>
      <c r="F1888" s="249">
        <f t="shared" si="37"/>
        <v>247</v>
      </c>
      <c r="G1888" s="327">
        <v>19</v>
      </c>
      <c r="H1888" s="49">
        <v>174</v>
      </c>
      <c r="I1888" s="49">
        <v>20</v>
      </c>
      <c r="J1888" s="49">
        <v>34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6"/>
        <v>6</v>
      </c>
      <c r="F1889" s="249">
        <f t="shared" si="37"/>
        <v>92</v>
      </c>
      <c r="G1889" s="327">
        <v>20</v>
      </c>
      <c r="H1889" s="49">
        <v>45</v>
      </c>
      <c r="I1889" s="49">
        <v>17</v>
      </c>
      <c r="J1889" s="49">
        <v>10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6"/>
        <v>1</v>
      </c>
      <c r="F1890" s="249">
        <f t="shared" si="37"/>
        <v>105</v>
      </c>
      <c r="G1890" s="327"/>
      <c r="H1890" s="49">
        <v>20</v>
      </c>
      <c r="I1890" s="49">
        <v>47</v>
      </c>
      <c r="J1890" s="49">
        <v>38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6"/>
        <v>2</v>
      </c>
      <c r="F1891" s="249">
        <f t="shared" si="37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2662</v>
      </c>
      <c r="B1892" s="503"/>
      <c r="C1892" s="249"/>
      <c r="D1892" s="314" t="s">
        <v>129</v>
      </c>
      <c r="E1892" s="49">
        <f t="shared" si="36"/>
        <v>0</v>
      </c>
      <c r="F1892" s="249">
        <f t="shared" si="37"/>
        <v>26</v>
      </c>
      <c r="G1892" s="327"/>
      <c r="I1892" s="49">
        <v>14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6"/>
        <v>1</v>
      </c>
      <c r="F1893" s="249">
        <f t="shared" si="37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6"/>
        <v>2</v>
      </c>
      <c r="F1894" s="249">
        <f t="shared" si="37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6"/>
        <v>58</v>
      </c>
      <c r="F1895" s="249">
        <f t="shared" si="37"/>
        <v>166</v>
      </c>
      <c r="G1895" s="327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6"/>
        <v>5</v>
      </c>
      <c r="F1896" s="249">
        <f t="shared" si="37"/>
        <v>143</v>
      </c>
      <c r="G1896" s="327"/>
      <c r="H1896" s="49">
        <v>108</v>
      </c>
      <c r="I1896" s="49">
        <v>35</v>
      </c>
    </row>
    <row r="1897" spans="1:11" s="49" customFormat="1" ht="18" customHeight="1">
      <c r="A1897" s="264" t="s">
        <v>3281</v>
      </c>
      <c r="B1897" s="28"/>
      <c r="C1897" s="249"/>
      <c r="D1897" s="314" t="s">
        <v>129</v>
      </c>
      <c r="E1897" s="49">
        <f t="shared" si="36"/>
        <v>0</v>
      </c>
      <c r="F1897" s="249">
        <f t="shared" si="37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6"/>
        <v>15</v>
      </c>
      <c r="F1898" s="249">
        <f t="shared" si="37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6"/>
        <v>2</v>
      </c>
      <c r="F1899" s="249">
        <f t="shared" si="37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6"/>
        <v>2</v>
      </c>
      <c r="F1900" s="249">
        <f t="shared" si="37"/>
        <v>31</v>
      </c>
      <c r="G1900" s="327">
        <v>31</v>
      </c>
      <c r="K1900" s="28"/>
    </row>
    <row r="1901" spans="1:11" s="49" customFormat="1" ht="18" customHeight="1">
      <c r="A1901" s="264" t="s">
        <v>3342</v>
      </c>
      <c r="B1901" s="28"/>
      <c r="C1901" s="249"/>
      <c r="D1901" s="314" t="s">
        <v>129</v>
      </c>
      <c r="E1901" s="49">
        <f t="shared" si="36"/>
        <v>0</v>
      </c>
      <c r="F1901" s="249">
        <f t="shared" si="37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3389</v>
      </c>
      <c r="B1902" s="241"/>
      <c r="C1902" s="249"/>
      <c r="D1902" s="314" t="s">
        <v>129</v>
      </c>
      <c r="E1902" s="49">
        <f t="shared" si="36"/>
        <v>5</v>
      </c>
      <c r="F1902" s="249">
        <f t="shared" si="37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8">COUNTIF($A$797:$BHE$870,A1903)</f>
        <v>3</v>
      </c>
      <c r="F1903" s="249">
        <f t="shared" ref="F1903:F1960" si="39">SUM(G1903:K1903)</f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8"/>
        <v>0</v>
      </c>
      <c r="F1904" s="249">
        <f t="shared" si="39"/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8"/>
        <v>27</v>
      </c>
      <c r="F1905" s="249">
        <f t="shared" si="39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8"/>
        <v>118</v>
      </c>
      <c r="F1906" s="249">
        <f t="shared" si="39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8"/>
        <v>2</v>
      </c>
      <c r="F1907" s="249">
        <f t="shared" si="39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8"/>
        <v>11</v>
      </c>
      <c r="F1908" s="249">
        <f t="shared" si="39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8"/>
        <v>30</v>
      </c>
      <c r="F1909" s="249">
        <f t="shared" si="39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8"/>
        <v>4</v>
      </c>
      <c r="F1910" s="249">
        <f t="shared" si="39"/>
        <v>54</v>
      </c>
      <c r="G1910" s="327">
        <v>15</v>
      </c>
      <c r="H1910" s="49">
        <v>33</v>
      </c>
      <c r="J1910" s="49">
        <v>6</v>
      </c>
    </row>
    <row r="1911" spans="1:11" s="49" customFormat="1" ht="18" customHeight="1">
      <c r="A1911" s="264" t="s">
        <v>3257</v>
      </c>
      <c r="B1911" s="241"/>
      <c r="C1911" s="249"/>
      <c r="D1911" s="314" t="s">
        <v>129</v>
      </c>
      <c r="E1911" s="49">
        <f t="shared" si="38"/>
        <v>0</v>
      </c>
      <c r="F1911" s="249">
        <f t="shared" si="39"/>
        <v>10</v>
      </c>
      <c r="G1911" s="327"/>
      <c r="J1911" s="49">
        <v>10</v>
      </c>
    </row>
    <row r="1912" spans="1:11" s="49" customFormat="1" ht="18" customHeight="1">
      <c r="A1912" s="264" t="s">
        <v>3318</v>
      </c>
      <c r="B1912" s="28"/>
      <c r="C1912" s="249"/>
      <c r="D1912" s="314" t="s">
        <v>129</v>
      </c>
      <c r="E1912" s="49">
        <f t="shared" si="38"/>
        <v>0</v>
      </c>
      <c r="F1912" s="249">
        <f t="shared" si="39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8"/>
        <v>12</v>
      </c>
      <c r="F1913" s="249">
        <f t="shared" si="39"/>
        <v>320</v>
      </c>
      <c r="G1913" s="327">
        <v>36</v>
      </c>
      <c r="H1913" s="49">
        <v>162</v>
      </c>
      <c r="I1913" s="49">
        <v>110</v>
      </c>
      <c r="J1913" s="49">
        <v>12</v>
      </c>
    </row>
    <row r="1914" spans="1:11" s="49" customFormat="1" ht="18" customHeight="1">
      <c r="A1914" s="264" t="s">
        <v>3306</v>
      </c>
      <c r="B1914"/>
      <c r="C1914" s="249"/>
      <c r="D1914" s="314" t="s">
        <v>132</v>
      </c>
      <c r="E1914" s="49">
        <f t="shared" si="38"/>
        <v>4</v>
      </c>
      <c r="F1914" s="249">
        <f t="shared" si="39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8"/>
        <v>0</v>
      </c>
      <c r="F1915" s="249">
        <f t="shared" si="39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8"/>
        <v>6</v>
      </c>
      <c r="F1916" s="249">
        <f t="shared" si="39"/>
        <v>9</v>
      </c>
      <c r="G1916" s="327"/>
      <c r="H1916" s="49">
        <v>9</v>
      </c>
    </row>
    <row r="1917" spans="1:11" s="49" customFormat="1" ht="18" customHeight="1">
      <c r="A1917" s="264" t="s">
        <v>2664</v>
      </c>
      <c r="B1917" s="28"/>
      <c r="C1917" s="249"/>
      <c r="D1917" s="314" t="s">
        <v>129</v>
      </c>
      <c r="E1917" s="49">
        <f t="shared" si="38"/>
        <v>0</v>
      </c>
      <c r="F1917" s="249">
        <f t="shared" si="39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8"/>
        <v>4</v>
      </c>
      <c r="F1918" s="249">
        <f t="shared" si="39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3366</v>
      </c>
      <c r="B1919" s="28"/>
      <c r="C1919" s="249"/>
      <c r="D1919" s="314" t="s">
        <v>129</v>
      </c>
      <c r="E1919" s="49">
        <f t="shared" si="38"/>
        <v>0</v>
      </c>
      <c r="F1919" s="249">
        <f t="shared" si="39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8"/>
        <v>0</v>
      </c>
      <c r="F1920" s="249">
        <f t="shared" si="39"/>
        <v>0</v>
      </c>
      <c r="G1920" s="327"/>
    </row>
    <row r="1921" spans="1:10" s="49" customFormat="1" ht="18" customHeight="1">
      <c r="A1921" s="264" t="s">
        <v>3297</v>
      </c>
      <c r="B1921" s="28"/>
      <c r="C1921" s="249"/>
      <c r="D1921" s="314" t="s">
        <v>129</v>
      </c>
      <c r="E1921" s="49">
        <f t="shared" si="38"/>
        <v>0</v>
      </c>
      <c r="F1921" s="249">
        <f t="shared" si="39"/>
        <v>18</v>
      </c>
      <c r="G1921" s="327">
        <v>3</v>
      </c>
      <c r="I1921" s="49">
        <v>15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8"/>
        <v>14</v>
      </c>
      <c r="F1922" s="249">
        <f t="shared" si="39"/>
        <v>242</v>
      </c>
      <c r="G1922" s="327">
        <v>4</v>
      </c>
      <c r="H1922" s="49">
        <v>106</v>
      </c>
      <c r="I1922" s="49">
        <v>76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8"/>
        <v>1</v>
      </c>
      <c r="F1923" s="249">
        <f t="shared" si="39"/>
        <v>7</v>
      </c>
      <c r="G1923" s="327"/>
      <c r="I1923" s="49">
        <v>7</v>
      </c>
    </row>
    <row r="1924" spans="1:10" s="49" customFormat="1" ht="18" customHeight="1">
      <c r="A1924" s="264" t="s">
        <v>3320</v>
      </c>
      <c r="B1924" s="241"/>
      <c r="C1924" s="249"/>
      <c r="D1924" s="314" t="s">
        <v>129</v>
      </c>
      <c r="E1924" s="49">
        <f t="shared" si="38"/>
        <v>1</v>
      </c>
      <c r="F1924" s="249">
        <f t="shared" si="39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8"/>
        <v>9</v>
      </c>
      <c r="F1925" s="249">
        <f t="shared" si="39"/>
        <v>308</v>
      </c>
      <c r="G1925" s="327">
        <v>71</v>
      </c>
      <c r="H1925" s="49">
        <v>207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8"/>
        <v>59</v>
      </c>
      <c r="F1926" s="249">
        <f t="shared" si="39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8"/>
        <v>4</v>
      </c>
      <c r="F1927" s="249">
        <f t="shared" si="39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8"/>
        <v>4</v>
      </c>
      <c r="F1928" s="249">
        <f t="shared" si="39"/>
        <v>43</v>
      </c>
      <c r="G1928" s="327"/>
      <c r="H1928" s="49">
        <v>34</v>
      </c>
      <c r="I1928" s="49">
        <v>9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8"/>
        <v>0</v>
      </c>
      <c r="F1929" s="249">
        <f t="shared" si="39"/>
        <v>0</v>
      </c>
      <c r="G1929" s="327"/>
    </row>
    <row r="1930" spans="1:10" s="49" customFormat="1" ht="18" customHeight="1">
      <c r="A1930" s="264" t="s">
        <v>3280</v>
      </c>
      <c r="B1930" s="28"/>
      <c r="C1930" s="249"/>
      <c r="D1930" s="314" t="s">
        <v>129</v>
      </c>
      <c r="E1930" s="49">
        <f t="shared" si="38"/>
        <v>0</v>
      </c>
      <c r="F1930" s="249">
        <f t="shared" si="39"/>
        <v>0</v>
      </c>
      <c r="G1930" s="327"/>
    </row>
    <row r="1931" spans="1:10" s="49" customFormat="1" ht="18" customHeight="1">
      <c r="A1931" s="264" t="s">
        <v>3322</v>
      </c>
      <c r="B1931" s="241"/>
      <c r="C1931" s="249"/>
      <c r="D1931" s="314" t="s">
        <v>134</v>
      </c>
      <c r="E1931" s="49">
        <f t="shared" si="38"/>
        <v>22</v>
      </c>
      <c r="F1931" s="249">
        <f t="shared" si="39"/>
        <v>171</v>
      </c>
      <c r="G1931" s="327"/>
      <c r="I1931" s="49">
        <v>162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8"/>
        <v>0</v>
      </c>
      <c r="F1932" s="249">
        <f t="shared" si="39"/>
        <v>1</v>
      </c>
      <c r="G1932" s="327"/>
      <c r="I1932" s="49">
        <v>1</v>
      </c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8"/>
        <v>0</v>
      </c>
      <c r="F1933" s="249">
        <f t="shared" si="39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8"/>
        <v>29</v>
      </c>
      <c r="F1934" s="249">
        <f t="shared" si="39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8"/>
        <v>8</v>
      </c>
      <c r="F1935" s="249">
        <f t="shared" si="39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8"/>
        <v>11</v>
      </c>
      <c r="F1936" s="249">
        <f t="shared" si="39"/>
        <v>280</v>
      </c>
      <c r="G1936" s="327">
        <v>6</v>
      </c>
      <c r="H1936" s="49">
        <v>246</v>
      </c>
      <c r="I1936" s="49">
        <v>14</v>
      </c>
      <c r="J1936" s="49">
        <v>14</v>
      </c>
    </row>
    <row r="1937" spans="1:11" s="49" customFormat="1" ht="18" customHeight="1">
      <c r="A1937" s="264" t="s">
        <v>3255</v>
      </c>
      <c r="B1937" s="241"/>
      <c r="C1937" s="249"/>
      <c r="D1937" s="314" t="s">
        <v>130</v>
      </c>
      <c r="E1937" s="49">
        <f t="shared" si="38"/>
        <v>2</v>
      </c>
      <c r="F1937" s="249">
        <f t="shared" si="39"/>
        <v>3</v>
      </c>
      <c r="G1937" s="327"/>
      <c r="I1937" s="49">
        <v>3</v>
      </c>
    </row>
    <row r="1938" spans="1:11" s="49" customFormat="1" ht="18" customHeight="1">
      <c r="A1938" s="264" t="s">
        <v>3469</v>
      </c>
      <c r="B1938" s="503"/>
      <c r="C1938" s="249"/>
      <c r="D1938" s="314" t="s">
        <v>129</v>
      </c>
      <c r="E1938" s="49">
        <f t="shared" si="38"/>
        <v>0</v>
      </c>
      <c r="F1938" s="249">
        <f t="shared" si="39"/>
        <v>0</v>
      </c>
      <c r="G1938" s="327"/>
      <c r="K1938" s="174"/>
    </row>
    <row r="1939" spans="1:11" s="49" customFormat="1" ht="18" customHeight="1">
      <c r="A1939" s="264" t="s">
        <v>3313</v>
      </c>
      <c r="B1939" s="28"/>
      <c r="C1939" s="249"/>
      <c r="D1939" s="314" t="s">
        <v>129</v>
      </c>
      <c r="E1939" s="49">
        <f t="shared" si="38"/>
        <v>1</v>
      </c>
      <c r="F1939" s="249">
        <f t="shared" si="39"/>
        <v>1</v>
      </c>
      <c r="G1939" s="327"/>
      <c r="K1939" s="49">
        <v>1</v>
      </c>
    </row>
    <row r="1940" spans="1:11" s="49" customFormat="1" ht="18" customHeight="1">
      <c r="A1940" s="182" t="s">
        <v>3185</v>
      </c>
      <c r="B1940" s="28"/>
      <c r="C1940" s="249"/>
      <c r="D1940" s="314" t="s">
        <v>129</v>
      </c>
      <c r="E1940" s="49">
        <f t="shared" si="38"/>
        <v>0</v>
      </c>
      <c r="F1940" s="249">
        <f t="shared" si="39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8"/>
        <v>21</v>
      </c>
      <c r="F1941" s="249">
        <f t="shared" si="39"/>
        <v>285</v>
      </c>
      <c r="G1941" s="327">
        <v>133</v>
      </c>
      <c r="H1941" s="49">
        <v>80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8"/>
        <v>56</v>
      </c>
      <c r="F1942" s="249">
        <f t="shared" si="39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8"/>
        <v>0</v>
      </c>
      <c r="F1943" s="249">
        <f t="shared" si="39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3265</v>
      </c>
      <c r="B1944" s="28"/>
      <c r="C1944" s="249"/>
      <c r="D1944" s="314" t="s">
        <v>129</v>
      </c>
      <c r="E1944" s="49">
        <f t="shared" si="38"/>
        <v>1</v>
      </c>
      <c r="F1944" s="249">
        <f t="shared" si="39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8"/>
        <v>9</v>
      </c>
      <c r="F1945" s="249">
        <f t="shared" si="39"/>
        <v>135</v>
      </c>
      <c r="G1945" s="327">
        <v>76</v>
      </c>
      <c r="H1945" s="49">
        <v>49</v>
      </c>
      <c r="I1945" s="49">
        <v>10</v>
      </c>
    </row>
    <row r="1946" spans="1:11" s="49" customFormat="1" ht="18" customHeight="1">
      <c r="A1946" s="264" t="s">
        <v>3383</v>
      </c>
      <c r="B1946" s="28"/>
      <c r="C1946" s="249"/>
      <c r="D1946" s="314" t="s">
        <v>129</v>
      </c>
      <c r="E1946" s="49">
        <f t="shared" si="38"/>
        <v>1</v>
      </c>
      <c r="F1946" s="249">
        <f t="shared" si="39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8"/>
        <v>10</v>
      </c>
      <c r="F1947" s="249">
        <f t="shared" si="39"/>
        <v>66</v>
      </c>
      <c r="G1947" s="327">
        <v>8</v>
      </c>
      <c r="H1947" s="49">
        <v>56</v>
      </c>
      <c r="I1947" s="49">
        <v>2</v>
      </c>
    </row>
    <row r="1948" spans="1:11" s="49" customFormat="1" ht="18" customHeight="1">
      <c r="A1948" s="264" t="s">
        <v>3497</v>
      </c>
      <c r="B1948" s="28"/>
      <c r="C1948" s="249"/>
      <c r="D1948" s="314" t="s">
        <v>129</v>
      </c>
      <c r="E1948" s="49">
        <f t="shared" si="38"/>
        <v>1</v>
      </c>
      <c r="F1948" s="249">
        <f t="shared" si="39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8"/>
        <v>9</v>
      </c>
      <c r="F1949" s="249">
        <f t="shared" si="39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3343</v>
      </c>
      <c r="B1950" s="28"/>
      <c r="C1950" s="249"/>
      <c r="D1950" s="314" t="s">
        <v>129</v>
      </c>
      <c r="E1950" s="49">
        <f t="shared" si="38"/>
        <v>2</v>
      </c>
      <c r="F1950" s="249">
        <f t="shared" si="39"/>
        <v>0</v>
      </c>
      <c r="G1950" s="327"/>
    </row>
    <row r="1951" spans="1:11" s="49" customFormat="1" ht="18" customHeight="1">
      <c r="A1951" s="264" t="s">
        <v>3379</v>
      </c>
      <c r="B1951" s="28"/>
      <c r="C1951" s="249"/>
      <c r="D1951" s="314" t="s">
        <v>129</v>
      </c>
      <c r="E1951" s="49">
        <f t="shared" si="38"/>
        <v>0</v>
      </c>
      <c r="F1951" s="249">
        <f t="shared" si="39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8"/>
        <v>4</v>
      </c>
      <c r="F1952" s="249">
        <f t="shared" si="39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8"/>
        <v>3</v>
      </c>
      <c r="F1953" s="249">
        <f t="shared" si="39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8"/>
        <v>33</v>
      </c>
      <c r="F1954" s="249">
        <f t="shared" si="39"/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8"/>
        <v>0</v>
      </c>
      <c r="F1955" s="249">
        <f t="shared" si="39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3267</v>
      </c>
      <c r="B1956" s="28"/>
      <c r="C1956" s="249"/>
      <c r="D1956" s="314" t="s">
        <v>130</v>
      </c>
      <c r="E1956" s="49">
        <f t="shared" si="38"/>
        <v>1</v>
      </c>
      <c r="F1956" s="249">
        <f t="shared" si="39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8"/>
        <v>0</v>
      </c>
      <c r="F1957" s="249">
        <f t="shared" si="39"/>
        <v>0</v>
      </c>
      <c r="G1957" s="327"/>
      <c r="K1957" s="352"/>
    </row>
    <row r="1958" spans="1:11" s="49" customFormat="1" ht="18" customHeight="1">
      <c r="A1958" s="182" t="s">
        <v>3192</v>
      </c>
      <c r="B1958" s="28"/>
      <c r="C1958" s="249"/>
      <c r="D1958" s="314" t="s">
        <v>129</v>
      </c>
      <c r="E1958" s="49">
        <f t="shared" si="38"/>
        <v>0</v>
      </c>
      <c r="F1958" s="249">
        <f t="shared" si="39"/>
        <v>0</v>
      </c>
      <c r="G1958" s="327"/>
    </row>
    <row r="1959" spans="1:11" s="49" customFormat="1" ht="18" customHeight="1">
      <c r="A1959" s="264" t="s">
        <v>3530</v>
      </c>
      <c r="B1959" s="28"/>
      <c r="C1959" s="249"/>
      <c r="D1959" s="314" t="s">
        <v>129</v>
      </c>
      <c r="E1959" s="49">
        <f t="shared" si="38"/>
        <v>0</v>
      </c>
      <c r="F1959" s="249">
        <f t="shared" si="39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8"/>
        <v>1</v>
      </c>
      <c r="F1960" s="249">
        <f t="shared" si="39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5180</v>
      </c>
      <c r="B1962" s="28"/>
      <c r="C1962" s="28"/>
      <c r="D1962" s="28"/>
      <c r="E1962" s="28"/>
      <c r="F1962" s="249">
        <f t="shared" ref="F1962:F2025" si="40">SUM(G1962:K1962)</f>
        <v>23</v>
      </c>
      <c r="I1962" s="49">
        <v>23</v>
      </c>
    </row>
    <row r="1963" spans="1:11" s="49" customFormat="1" ht="18">
      <c r="A1963" s="252" t="s">
        <v>4990</v>
      </c>
      <c r="B1963" s="28"/>
      <c r="C1963" s="28"/>
      <c r="D1963" s="28"/>
      <c r="E1963" s="28"/>
      <c r="F1963" s="249">
        <f t="shared" si="40"/>
        <v>1</v>
      </c>
      <c r="J1963" s="49">
        <v>1</v>
      </c>
    </row>
    <row r="1964" spans="1:11" s="49" customFormat="1" ht="18">
      <c r="A1964" s="252" t="s">
        <v>5218</v>
      </c>
      <c r="B1964" s="28"/>
      <c r="C1964" s="28"/>
      <c r="D1964" s="28"/>
      <c r="E1964" s="28"/>
      <c r="F1964" s="249">
        <f t="shared" si="40"/>
        <v>19</v>
      </c>
      <c r="I1964" s="49">
        <v>11</v>
      </c>
      <c r="J1964" s="49">
        <v>8</v>
      </c>
      <c r="K1964" s="174"/>
    </row>
    <row r="1965" spans="1:11" s="49" customFormat="1" ht="18">
      <c r="A1965" s="252" t="s">
        <v>4613</v>
      </c>
      <c r="B1965" s="28"/>
      <c r="C1965" s="28"/>
      <c r="D1965" s="28"/>
      <c r="E1965" s="28"/>
      <c r="F1965" s="249">
        <f t="shared" si="40"/>
        <v>2</v>
      </c>
      <c r="H1965" s="49">
        <v>2</v>
      </c>
      <c r="K1965" s="174"/>
    </row>
    <row r="1966" spans="1:11" s="49" customFormat="1" ht="18">
      <c r="A1966" s="252" t="s">
        <v>5213</v>
      </c>
      <c r="B1966" s="28"/>
      <c r="C1966" s="28"/>
      <c r="D1966" s="28"/>
      <c r="E1966" s="28"/>
      <c r="F1966" s="249">
        <f t="shared" si="40"/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4483</v>
      </c>
      <c r="B1967" s="28"/>
      <c r="C1967" s="28"/>
      <c r="D1967" s="28"/>
      <c r="E1967" s="28"/>
      <c r="F1967" s="249">
        <f t="shared" si="40"/>
        <v>4</v>
      </c>
      <c r="J1967" s="49">
        <v>4</v>
      </c>
      <c r="K1967" s="174"/>
    </row>
    <row r="1968" spans="1:11" s="49" customFormat="1" ht="18">
      <c r="A1968" s="252" t="s">
        <v>5231</v>
      </c>
      <c r="B1968" s="28"/>
      <c r="C1968" s="28"/>
      <c r="D1968" s="28"/>
      <c r="E1968" s="28"/>
      <c r="F1968" s="249">
        <f t="shared" si="40"/>
        <v>13</v>
      </c>
      <c r="I1968" s="49">
        <v>13</v>
      </c>
    </row>
    <row r="1969" spans="1:11" s="49" customFormat="1" ht="18">
      <c r="A1969" s="252" t="s">
        <v>5004</v>
      </c>
      <c r="B1969" s="28"/>
      <c r="C1969" s="28"/>
      <c r="D1969" s="28"/>
      <c r="E1969" s="28"/>
      <c r="F1969" s="249">
        <f t="shared" si="40"/>
        <v>6</v>
      </c>
      <c r="I1969" s="49">
        <v>6</v>
      </c>
    </row>
    <row r="1970" spans="1:11" s="49" customFormat="1" ht="18">
      <c r="A1970" s="252" t="s">
        <v>4663</v>
      </c>
      <c r="B1970" s="28"/>
      <c r="C1970" s="28"/>
      <c r="D1970" s="28"/>
      <c r="E1970" s="28"/>
      <c r="F1970" s="249">
        <f t="shared" si="40"/>
        <v>1</v>
      </c>
      <c r="J1970" s="49">
        <v>1</v>
      </c>
      <c r="K1970" s="174"/>
    </row>
    <row r="1971" spans="1:11" s="49" customFormat="1" ht="18">
      <c r="A1971" s="252" t="s">
        <v>4973</v>
      </c>
      <c r="B1971" s="28"/>
      <c r="C1971" s="28"/>
      <c r="D1971" s="28"/>
      <c r="E1971" s="28"/>
      <c r="F1971" s="249">
        <f t="shared" si="40"/>
        <v>6</v>
      </c>
      <c r="J1971" s="49">
        <v>6</v>
      </c>
    </row>
    <row r="1972" spans="1:11" s="49" customFormat="1" ht="18">
      <c r="A1972" s="252" t="s">
        <v>5008</v>
      </c>
      <c r="B1972" s="28"/>
      <c r="C1972" s="28"/>
      <c r="D1972" s="28"/>
      <c r="E1972" s="28"/>
      <c r="F1972" s="249">
        <f t="shared" si="40"/>
        <v>3</v>
      </c>
      <c r="G1972" s="327">
        <v>3</v>
      </c>
    </row>
    <row r="1973" spans="1:11" s="49" customFormat="1" ht="18">
      <c r="A1973" s="252" t="s">
        <v>5414</v>
      </c>
      <c r="B1973" s="28"/>
      <c r="C1973" s="28"/>
      <c r="D1973" s="28"/>
      <c r="E1973" s="28"/>
      <c r="F1973" s="249">
        <f t="shared" si="40"/>
        <v>9</v>
      </c>
      <c r="I1973" s="49">
        <v>9</v>
      </c>
      <c r="K1973" s="174"/>
    </row>
    <row r="1974" spans="1:11" s="49" customFormat="1" ht="18">
      <c r="A1974" s="252" t="s">
        <v>4851</v>
      </c>
      <c r="B1974" s="28"/>
      <c r="C1974" s="28"/>
      <c r="D1974" s="28"/>
      <c r="E1974" s="28"/>
      <c r="F1974" s="249">
        <f t="shared" si="40"/>
        <v>24</v>
      </c>
      <c r="I1974" s="49">
        <v>24</v>
      </c>
    </row>
    <row r="1975" spans="1:11" s="49" customFormat="1" ht="18">
      <c r="A1975" s="252" t="s">
        <v>4545</v>
      </c>
      <c r="B1975" s="28"/>
      <c r="C1975" s="28"/>
      <c r="D1975" s="28"/>
      <c r="E1975" s="28"/>
      <c r="F1975" s="249">
        <f t="shared" si="40"/>
        <v>12</v>
      </c>
      <c r="J1975" s="49">
        <v>12</v>
      </c>
      <c r="K1975" s="174"/>
    </row>
    <row r="1976" spans="1:11" s="49" customFormat="1" ht="18">
      <c r="A1976" s="252" t="s">
        <v>4358</v>
      </c>
      <c r="B1976" s="28"/>
      <c r="C1976" s="28"/>
      <c r="D1976" s="28"/>
      <c r="E1976" s="28"/>
      <c r="F1976" s="249">
        <f t="shared" si="40"/>
        <v>1</v>
      </c>
      <c r="J1976" s="49">
        <v>1</v>
      </c>
    </row>
    <row r="1977" spans="1:11" s="49" customFormat="1" ht="18">
      <c r="A1977" s="252" t="s">
        <v>4486</v>
      </c>
      <c r="B1977" s="28"/>
      <c r="C1977" s="28"/>
      <c r="D1977" s="28"/>
      <c r="E1977" s="28"/>
      <c r="F1977" s="249">
        <f t="shared" si="40"/>
        <v>1</v>
      </c>
      <c r="J1977" s="49">
        <v>1</v>
      </c>
      <c r="K1977" s="174"/>
    </row>
    <row r="1978" spans="1:11" s="49" customFormat="1" ht="18">
      <c r="A1978" s="252" t="s">
        <v>5554</v>
      </c>
      <c r="B1978" s="28"/>
      <c r="C1978" s="28"/>
      <c r="D1978" s="28"/>
      <c r="E1978" s="28"/>
      <c r="F1978" s="249">
        <f t="shared" si="40"/>
        <v>1</v>
      </c>
      <c r="J1978" s="49">
        <v>1</v>
      </c>
      <c r="K1978" s="174"/>
    </row>
    <row r="1979" spans="1:11" s="49" customFormat="1" ht="18">
      <c r="A1979" s="252" t="s">
        <v>5234</v>
      </c>
      <c r="B1979" s="28"/>
      <c r="C1979" s="28"/>
      <c r="D1979" s="28"/>
      <c r="E1979" s="28"/>
      <c r="F1979" s="249">
        <f t="shared" si="40"/>
        <v>4</v>
      </c>
      <c r="I1979" s="49">
        <v>4</v>
      </c>
    </row>
    <row r="1980" spans="1:11" s="49" customFormat="1" ht="18">
      <c r="A1980" s="252" t="s">
        <v>5208</v>
      </c>
      <c r="B1980" s="28"/>
      <c r="C1980" s="28"/>
      <c r="D1980" s="28"/>
      <c r="E1980" s="28"/>
      <c r="F1980" s="249">
        <f t="shared" si="40"/>
        <v>2</v>
      </c>
      <c r="J1980" s="49">
        <v>2</v>
      </c>
      <c r="K1980" s="174"/>
    </row>
    <row r="1981" spans="1:11" s="49" customFormat="1" ht="18">
      <c r="A1981" s="252" t="s">
        <v>5625</v>
      </c>
      <c r="B1981" s="28"/>
      <c r="C1981" s="28"/>
      <c r="D1981" s="28"/>
      <c r="E1981" s="28"/>
      <c r="F1981" s="249">
        <f t="shared" si="40"/>
        <v>11</v>
      </c>
      <c r="I1981" s="49">
        <v>11</v>
      </c>
      <c r="K1981" s="174"/>
    </row>
    <row r="1982" spans="1:11" s="49" customFormat="1" ht="18">
      <c r="A1982" s="252" t="s">
        <v>4994</v>
      </c>
      <c r="B1982" s="28"/>
      <c r="C1982" s="28"/>
      <c r="D1982" s="28"/>
      <c r="E1982" s="28"/>
      <c r="F1982" s="249">
        <f t="shared" si="40"/>
        <v>18</v>
      </c>
      <c r="J1982" s="49">
        <v>18</v>
      </c>
    </row>
    <row r="1983" spans="1:11" s="49" customFormat="1" ht="18">
      <c r="A1983" s="252" t="s">
        <v>4938</v>
      </c>
      <c r="B1983" s="28"/>
      <c r="C1983" s="28"/>
      <c r="D1983" s="28"/>
      <c r="E1983" s="28"/>
      <c r="F1983" s="249">
        <f t="shared" si="40"/>
        <v>4</v>
      </c>
      <c r="J1983" s="49">
        <v>4</v>
      </c>
    </row>
    <row r="1984" spans="1:11" s="49" customFormat="1" ht="18">
      <c r="A1984" s="252" t="s">
        <v>5212</v>
      </c>
      <c r="B1984" s="28"/>
      <c r="C1984" s="28"/>
      <c r="D1984" s="28"/>
      <c r="E1984" s="28"/>
      <c r="F1984" s="249">
        <f t="shared" si="40"/>
        <v>2</v>
      </c>
      <c r="J1984" s="49">
        <v>2</v>
      </c>
      <c r="K1984" s="174"/>
    </row>
    <row r="1985" spans="1:11" s="49" customFormat="1" ht="18">
      <c r="A1985" s="252" t="s">
        <v>4764</v>
      </c>
      <c r="B1985" s="28"/>
      <c r="C1985" s="28"/>
      <c r="D1985" s="28"/>
      <c r="E1985" s="28"/>
      <c r="F1985" s="249">
        <f t="shared" si="40"/>
        <v>1</v>
      </c>
      <c r="J1985" s="49">
        <v>1</v>
      </c>
      <c r="K1985" s="174"/>
    </row>
    <row r="1986" spans="1:11" s="49" customFormat="1" ht="18">
      <c r="A1986" s="252" t="s">
        <v>5409</v>
      </c>
      <c r="B1986" s="28"/>
      <c r="C1986" s="28"/>
      <c r="D1986" s="28"/>
      <c r="E1986" s="28"/>
      <c r="F1986" s="249">
        <f t="shared" si="40"/>
        <v>3</v>
      </c>
      <c r="J1986" s="49">
        <v>3</v>
      </c>
      <c r="K1986" s="174"/>
    </row>
    <row r="1987" spans="1:11" s="49" customFormat="1" ht="18">
      <c r="A1987" s="252" t="s">
        <v>5612</v>
      </c>
      <c r="B1987" s="28"/>
      <c r="C1987" s="28"/>
      <c r="D1987" s="28"/>
      <c r="E1987" s="28"/>
      <c r="F1987" s="249">
        <f t="shared" si="40"/>
        <v>5</v>
      </c>
      <c r="J1987" s="49">
        <v>5</v>
      </c>
      <c r="K1987" s="174"/>
    </row>
    <row r="1988" spans="1:11" s="49" customFormat="1" ht="18">
      <c r="A1988" s="252" t="s">
        <v>5613</v>
      </c>
      <c r="B1988" s="28"/>
      <c r="C1988" s="28"/>
      <c r="D1988" s="28"/>
      <c r="E1988" s="28"/>
      <c r="F1988" s="249">
        <f t="shared" si="40"/>
        <v>3</v>
      </c>
      <c r="J1988" s="49">
        <v>3</v>
      </c>
      <c r="K1988" s="174"/>
    </row>
    <row r="1989" spans="1:11" s="49" customFormat="1" ht="18">
      <c r="A1989" s="252" t="s">
        <v>5172</v>
      </c>
      <c r="B1989" s="28"/>
      <c r="C1989" s="28"/>
      <c r="D1989" s="28"/>
      <c r="E1989" s="28"/>
      <c r="F1989" s="249">
        <f t="shared" si="40"/>
        <v>3</v>
      </c>
      <c r="I1989" s="49">
        <v>3</v>
      </c>
      <c r="K1989" s="174"/>
    </row>
    <row r="1990" spans="1:11" s="49" customFormat="1" ht="18">
      <c r="A1990" s="252" t="s">
        <v>5230</v>
      </c>
      <c r="B1990" s="28"/>
      <c r="C1990" s="28"/>
      <c r="D1990" s="28"/>
      <c r="E1990" s="28"/>
      <c r="F1990" s="249">
        <f t="shared" si="40"/>
        <v>19</v>
      </c>
      <c r="I1990" s="49">
        <v>19</v>
      </c>
    </row>
    <row r="1991" spans="1:11" s="49" customFormat="1" ht="18">
      <c r="A1991" s="252" t="s">
        <v>4495</v>
      </c>
      <c r="B1991" s="28"/>
      <c r="C1991" s="28"/>
      <c r="D1991" s="28"/>
      <c r="E1991" s="28"/>
      <c r="F1991" s="249">
        <f t="shared" si="40"/>
        <v>20</v>
      </c>
      <c r="J1991" s="49">
        <v>20</v>
      </c>
      <c r="K1991" s="174"/>
    </row>
    <row r="1992" spans="1:11" s="49" customFormat="1" ht="18">
      <c r="A1992" s="252" t="s">
        <v>5420</v>
      </c>
      <c r="B1992" s="28"/>
      <c r="C1992" s="28"/>
      <c r="D1992" s="28"/>
      <c r="E1992" s="28"/>
      <c r="F1992" s="249">
        <f t="shared" si="40"/>
        <v>27</v>
      </c>
      <c r="H1992" s="49">
        <v>27</v>
      </c>
      <c r="K1992" s="174"/>
    </row>
    <row r="1993" spans="1:11" s="49" customFormat="1" ht="18">
      <c r="A1993" s="252" t="s">
        <v>5129</v>
      </c>
      <c r="B1993" s="28"/>
      <c r="C1993" s="28"/>
      <c r="D1993" s="28"/>
      <c r="E1993" s="28"/>
      <c r="F1993" s="249">
        <f t="shared" si="40"/>
        <v>5</v>
      </c>
      <c r="H1993" s="49">
        <v>5</v>
      </c>
      <c r="K1993" s="174"/>
    </row>
    <row r="1994" spans="1:11" s="49" customFormat="1" ht="18">
      <c r="A1994" s="252" t="s">
        <v>5518</v>
      </c>
      <c r="B1994" s="28"/>
      <c r="C1994" s="28"/>
      <c r="D1994" s="28"/>
      <c r="E1994" s="28"/>
      <c r="F1994" s="249">
        <f t="shared" si="40"/>
        <v>1</v>
      </c>
      <c r="J1994" s="49">
        <v>1</v>
      </c>
      <c r="K1994" s="174"/>
    </row>
    <row r="1995" spans="1:11" s="49" customFormat="1" ht="18">
      <c r="A1995" s="252" t="s">
        <v>5415</v>
      </c>
      <c r="B1995" s="28"/>
      <c r="C1995" s="28"/>
      <c r="D1995" s="28"/>
      <c r="E1995" s="28"/>
      <c r="F1995" s="249">
        <f t="shared" si="40"/>
        <v>9</v>
      </c>
      <c r="I1995" s="49">
        <v>9</v>
      </c>
      <c r="K1995" s="174"/>
    </row>
    <row r="1996" spans="1:11" s="49" customFormat="1" ht="18">
      <c r="A1996" s="252" t="s">
        <v>4610</v>
      </c>
      <c r="B1996" s="28"/>
      <c r="C1996" s="28"/>
      <c r="D1996" s="28"/>
      <c r="E1996" s="28"/>
      <c r="F1996" s="249">
        <f t="shared" si="40"/>
        <v>8</v>
      </c>
      <c r="J1996" s="49">
        <v>8</v>
      </c>
      <c r="K1996" s="174"/>
    </row>
    <row r="1997" spans="1:11" s="49" customFormat="1" ht="18">
      <c r="A1997" s="252" t="s">
        <v>5515</v>
      </c>
      <c r="B1997" s="28"/>
      <c r="C1997" s="28"/>
      <c r="D1997" s="28"/>
      <c r="E1997" s="28"/>
      <c r="F1997" s="249">
        <f t="shared" si="40"/>
        <v>4</v>
      </c>
      <c r="J1997" s="49">
        <v>4</v>
      </c>
      <c r="K1997" s="174"/>
    </row>
    <row r="1998" spans="1:11" s="49" customFormat="1" ht="18">
      <c r="A1998" s="252" t="s">
        <v>4762</v>
      </c>
      <c r="B1998" s="28"/>
      <c r="C1998" s="28"/>
      <c r="D1998" s="28"/>
      <c r="E1998" s="28"/>
      <c r="F1998" s="249">
        <f t="shared" si="40"/>
        <v>26</v>
      </c>
      <c r="I1998" s="49">
        <v>22</v>
      </c>
      <c r="J1998" s="49">
        <v>4</v>
      </c>
      <c r="K1998" s="174"/>
    </row>
    <row r="1999" spans="1:11" s="49" customFormat="1" ht="18">
      <c r="A1999" s="252" t="s">
        <v>5513</v>
      </c>
      <c r="B1999" s="28"/>
      <c r="C1999" s="28"/>
      <c r="D1999" s="28"/>
      <c r="E1999" s="28"/>
      <c r="F1999" s="249">
        <f t="shared" si="40"/>
        <v>2</v>
      </c>
      <c r="J1999" s="49">
        <v>2</v>
      </c>
      <c r="K1999" s="174"/>
    </row>
    <row r="2000" spans="1:11" s="49" customFormat="1" ht="18">
      <c r="A2000" s="252" t="s">
        <v>4556</v>
      </c>
      <c r="B2000" s="28"/>
      <c r="C2000" s="28"/>
      <c r="D2000" s="28"/>
      <c r="E2000" s="28"/>
      <c r="F2000" s="249">
        <f t="shared" si="40"/>
        <v>2</v>
      </c>
      <c r="J2000" s="49">
        <v>2</v>
      </c>
      <c r="K2000" s="174"/>
    </row>
    <row r="2001" spans="1:11" s="49" customFormat="1" ht="18">
      <c r="A2001" s="252" t="s">
        <v>4709</v>
      </c>
      <c r="B2001" s="28"/>
      <c r="C2001" s="28"/>
      <c r="D2001" s="28"/>
      <c r="E2001" s="28"/>
      <c r="F2001" s="249">
        <f t="shared" si="40"/>
        <v>1</v>
      </c>
      <c r="I2001" s="49">
        <v>1</v>
      </c>
      <c r="K2001" s="174"/>
    </row>
    <row r="2002" spans="1:11" s="49" customFormat="1" ht="18">
      <c r="A2002" s="252" t="s">
        <v>4612</v>
      </c>
      <c r="B2002" s="28"/>
      <c r="C2002" s="28"/>
      <c r="D2002" s="28"/>
      <c r="E2002" s="28"/>
      <c r="F2002" s="249">
        <f t="shared" si="40"/>
        <v>56</v>
      </c>
      <c r="H2002" s="49">
        <v>6</v>
      </c>
      <c r="I2002" s="49">
        <v>37</v>
      </c>
      <c r="J2002" s="49">
        <v>13</v>
      </c>
      <c r="K2002" s="174"/>
    </row>
    <row r="2003" spans="1:11" s="49" customFormat="1" ht="18">
      <c r="A2003" s="252" t="s">
        <v>4547</v>
      </c>
      <c r="B2003" s="28"/>
      <c r="C2003" s="28"/>
      <c r="D2003" s="28"/>
      <c r="E2003" s="28"/>
      <c r="F2003" s="249">
        <f t="shared" si="40"/>
        <v>39</v>
      </c>
      <c r="I2003" s="49">
        <v>2</v>
      </c>
      <c r="J2003" s="49">
        <v>37</v>
      </c>
      <c r="K2003" s="174"/>
    </row>
    <row r="2004" spans="1:11" s="49" customFormat="1" ht="18">
      <c r="A2004" s="252" t="s">
        <v>5181</v>
      </c>
      <c r="B2004" s="28"/>
      <c r="C2004" s="28"/>
      <c r="D2004" s="28"/>
      <c r="E2004" s="28"/>
      <c r="F2004" s="249">
        <f t="shared" si="40"/>
        <v>1</v>
      </c>
      <c r="I2004" s="49">
        <v>1</v>
      </c>
    </row>
    <row r="2005" spans="1:11" s="49" customFormat="1" ht="18">
      <c r="A2005" s="252" t="s">
        <v>4710</v>
      </c>
      <c r="B2005" s="28"/>
      <c r="C2005" s="28"/>
      <c r="D2005" s="28"/>
      <c r="E2005" s="28"/>
      <c r="F2005" s="249">
        <f t="shared" si="40"/>
        <v>35</v>
      </c>
      <c r="I2005" s="49">
        <v>35</v>
      </c>
      <c r="K2005" s="174"/>
    </row>
    <row r="2006" spans="1:11" s="49" customFormat="1" ht="18">
      <c r="A2006" s="252" t="s">
        <v>5639</v>
      </c>
      <c r="B2006" s="28"/>
      <c r="C2006" s="28"/>
      <c r="D2006" s="28"/>
      <c r="E2006" s="28"/>
      <c r="F2006" s="249">
        <f t="shared" si="40"/>
        <v>2</v>
      </c>
      <c r="I2006" s="49">
        <v>2</v>
      </c>
      <c r="K2006" s="174"/>
    </row>
    <row r="2007" spans="1:11" s="49" customFormat="1" ht="18">
      <c r="A2007" s="252" t="s">
        <v>4945</v>
      </c>
      <c r="B2007" s="28"/>
      <c r="C2007" s="28"/>
      <c r="D2007" s="28"/>
      <c r="E2007" s="28"/>
      <c r="F2007" s="249">
        <f t="shared" si="40"/>
        <v>3</v>
      </c>
      <c r="I2007" s="49">
        <v>3</v>
      </c>
    </row>
    <row r="2008" spans="1:11" s="49" customFormat="1" ht="18">
      <c r="A2008" s="252" t="s">
        <v>5641</v>
      </c>
      <c r="B2008" s="28"/>
      <c r="C2008" s="28"/>
      <c r="D2008" s="28"/>
      <c r="E2008" s="28"/>
      <c r="F2008" s="249">
        <f t="shared" si="40"/>
        <v>7</v>
      </c>
      <c r="J2008" s="49">
        <v>7</v>
      </c>
      <c r="K2008" s="174"/>
    </row>
    <row r="2009" spans="1:11" s="49" customFormat="1" ht="18">
      <c r="A2009" s="252" t="s">
        <v>5512</v>
      </c>
      <c r="B2009" s="28"/>
      <c r="C2009" s="28"/>
      <c r="D2009" s="28"/>
      <c r="E2009" s="28"/>
      <c r="F2009" s="249">
        <f t="shared" si="40"/>
        <v>2</v>
      </c>
      <c r="J2009" s="49">
        <v>2</v>
      </c>
      <c r="K2009" s="174"/>
    </row>
    <row r="2010" spans="1:11" s="49" customFormat="1" ht="18">
      <c r="A2010" s="252" t="s">
        <v>4814</v>
      </c>
      <c r="B2010" s="28"/>
      <c r="C2010" s="28"/>
      <c r="D2010" s="28"/>
      <c r="E2010" s="28"/>
      <c r="F2010" s="249">
        <f t="shared" si="40"/>
        <v>1</v>
      </c>
      <c r="K2010" s="49">
        <v>1</v>
      </c>
    </row>
    <row r="2011" spans="1:11" s="49" customFormat="1" ht="18">
      <c r="A2011" s="252" t="s">
        <v>5118</v>
      </c>
      <c r="B2011" s="28"/>
      <c r="C2011" s="28"/>
      <c r="D2011" s="28"/>
      <c r="E2011" s="28"/>
      <c r="F2011" s="249">
        <f t="shared" si="40"/>
        <v>11</v>
      </c>
      <c r="I2011" s="49">
        <v>11</v>
      </c>
    </row>
    <row r="2012" spans="1:11" s="49" customFormat="1" ht="18">
      <c r="A2012" s="252" t="s">
        <v>5296</v>
      </c>
      <c r="B2012" s="28"/>
      <c r="C2012" s="28"/>
      <c r="D2012" s="28"/>
      <c r="E2012" s="28"/>
      <c r="F2012" s="249">
        <f t="shared" si="40"/>
        <v>1</v>
      </c>
      <c r="J2012" s="49">
        <v>1</v>
      </c>
      <c r="K2012" s="174"/>
    </row>
    <row r="2013" spans="1:11" s="49" customFormat="1" ht="18">
      <c r="A2013" s="252" t="s">
        <v>4496</v>
      </c>
      <c r="B2013" s="28"/>
      <c r="C2013" s="28"/>
      <c r="D2013" s="28"/>
      <c r="E2013" s="28"/>
      <c r="F2013" s="249">
        <f t="shared" si="40"/>
        <v>11</v>
      </c>
      <c r="J2013" s="49">
        <v>11</v>
      </c>
      <c r="K2013" s="174"/>
    </row>
    <row r="2014" spans="1:11" s="49" customFormat="1" ht="18">
      <c r="A2014" s="252" t="s">
        <v>5072</v>
      </c>
      <c r="B2014" s="28"/>
      <c r="C2014" s="28"/>
      <c r="D2014" s="28"/>
      <c r="E2014" s="28"/>
      <c r="F2014" s="249">
        <f t="shared" si="40"/>
        <v>22</v>
      </c>
      <c r="I2014" s="49">
        <v>20</v>
      </c>
      <c r="J2014" s="49">
        <v>2</v>
      </c>
    </row>
    <row r="2015" spans="1:11" s="49" customFormat="1" ht="18">
      <c r="A2015" s="252" t="s">
        <v>5640</v>
      </c>
      <c r="B2015" s="28"/>
      <c r="C2015" s="28"/>
      <c r="D2015" s="28"/>
      <c r="E2015" s="28"/>
      <c r="F2015" s="249">
        <f t="shared" si="40"/>
        <v>34</v>
      </c>
      <c r="J2015" s="49">
        <v>34</v>
      </c>
      <c r="K2015" s="174"/>
    </row>
    <row r="2016" spans="1:11" s="49" customFormat="1" ht="18">
      <c r="A2016" s="252" t="s">
        <v>5520</v>
      </c>
      <c r="B2016" s="28"/>
      <c r="C2016" s="28"/>
      <c r="D2016" s="28"/>
      <c r="E2016" s="28"/>
      <c r="F2016" s="249">
        <f t="shared" si="40"/>
        <v>13</v>
      </c>
      <c r="I2016" s="49">
        <v>13</v>
      </c>
      <c r="K2016" s="174"/>
    </row>
    <row r="2017" spans="1:11" s="49" customFormat="1" ht="18">
      <c r="A2017" s="252" t="s">
        <v>4611</v>
      </c>
      <c r="B2017" s="28"/>
      <c r="C2017" s="28"/>
      <c r="D2017" s="28"/>
      <c r="E2017" s="28"/>
      <c r="F2017" s="249">
        <f t="shared" si="40"/>
        <v>15</v>
      </c>
      <c r="H2017" s="49">
        <v>1</v>
      </c>
      <c r="I2017" s="49">
        <v>5</v>
      </c>
      <c r="J2017" s="49">
        <v>9</v>
      </c>
      <c r="K2017" s="174"/>
    </row>
    <row r="2018" spans="1:11" s="49" customFormat="1" ht="18">
      <c r="A2018" s="252" t="s">
        <v>4719</v>
      </c>
      <c r="B2018" s="28"/>
      <c r="C2018" s="28"/>
      <c r="D2018" s="28"/>
      <c r="E2018" s="28"/>
      <c r="F2018" s="249">
        <f t="shared" si="40"/>
        <v>32</v>
      </c>
      <c r="H2018" s="49">
        <v>12</v>
      </c>
      <c r="I2018" s="49">
        <v>2</v>
      </c>
      <c r="J2018" s="49">
        <v>18</v>
      </c>
      <c r="K2018" s="174"/>
    </row>
    <row r="2019" spans="1:11" s="49" customFormat="1" ht="18">
      <c r="A2019" s="252" t="s">
        <v>4939</v>
      </c>
      <c r="B2019" s="28"/>
      <c r="C2019" s="28"/>
      <c r="D2019" s="28"/>
      <c r="E2019" s="28"/>
      <c r="F2019" s="249">
        <f t="shared" si="40"/>
        <v>2</v>
      </c>
      <c r="I2019" s="49">
        <v>2</v>
      </c>
    </row>
    <row r="2020" spans="1:11" s="49" customFormat="1" ht="18">
      <c r="A2020" s="252" t="s">
        <v>5310</v>
      </c>
      <c r="B2020" s="28"/>
      <c r="C2020" s="28"/>
      <c r="D2020" s="28"/>
      <c r="E2020" s="28"/>
      <c r="F2020" s="249">
        <f t="shared" si="40"/>
        <v>3</v>
      </c>
      <c r="I2020" s="49">
        <v>3</v>
      </c>
      <c r="K2020" s="174"/>
    </row>
    <row r="2021" spans="1:11" s="49" customFormat="1" ht="18">
      <c r="A2021" s="252" t="s">
        <v>4615</v>
      </c>
      <c r="B2021" s="28"/>
      <c r="C2021" s="28"/>
      <c r="D2021" s="28"/>
      <c r="E2021" s="28"/>
      <c r="F2021" s="249">
        <f t="shared" si="40"/>
        <v>66</v>
      </c>
      <c r="G2021" s="49">
        <v>25</v>
      </c>
      <c r="H2021" s="49">
        <v>41</v>
      </c>
      <c r="K2021" s="174"/>
    </row>
    <row r="2022" spans="1:11" s="49" customFormat="1" ht="18">
      <c r="A2022" s="252" t="s">
        <v>4975</v>
      </c>
      <c r="B2022" s="28"/>
      <c r="C2022" s="28"/>
      <c r="D2022" s="28"/>
      <c r="E2022" s="28"/>
      <c r="F2022" s="249">
        <f t="shared" si="40"/>
        <v>7</v>
      </c>
      <c r="J2022" s="49">
        <v>7</v>
      </c>
    </row>
    <row r="2023" spans="1:11" s="49" customFormat="1" ht="18">
      <c r="A2023" s="252" t="s">
        <v>5227</v>
      </c>
      <c r="B2023" s="28"/>
      <c r="C2023" s="28"/>
      <c r="D2023" s="28"/>
      <c r="E2023" s="28"/>
      <c r="F2023" s="249">
        <f t="shared" si="40"/>
        <v>4</v>
      </c>
      <c r="I2023" s="49">
        <v>4</v>
      </c>
      <c r="K2023" s="174"/>
    </row>
    <row r="2024" spans="1:11" s="49" customFormat="1" ht="18">
      <c r="A2024" s="252" t="s">
        <v>4609</v>
      </c>
      <c r="B2024" s="28"/>
      <c r="C2024" s="28"/>
      <c r="D2024" s="28"/>
      <c r="E2024" s="28"/>
      <c r="F2024" s="249">
        <f t="shared" si="40"/>
        <v>17</v>
      </c>
      <c r="I2024" s="49">
        <v>10</v>
      </c>
      <c r="J2024" s="49">
        <v>7</v>
      </c>
      <c r="K2024" s="174"/>
    </row>
    <row r="2025" spans="1:11" s="49" customFormat="1" ht="18">
      <c r="A2025" s="252" t="s">
        <v>5232</v>
      </c>
      <c r="B2025" s="28"/>
      <c r="C2025" s="28"/>
      <c r="D2025" s="28"/>
      <c r="E2025" s="28"/>
      <c r="F2025" s="249">
        <f t="shared" si="40"/>
        <v>1</v>
      </c>
      <c r="I2025" s="49">
        <v>1</v>
      </c>
    </row>
    <row r="2026" spans="1:11" s="49" customFormat="1" ht="18">
      <c r="A2026" s="252" t="s">
        <v>5517</v>
      </c>
      <c r="B2026" s="28"/>
      <c r="C2026" s="28"/>
      <c r="D2026" s="28"/>
      <c r="E2026" s="28"/>
      <c r="F2026" s="249">
        <f t="shared" ref="F2026:F2089" si="41">SUM(G2026:K2026)</f>
        <v>3</v>
      </c>
      <c r="J2026" s="49">
        <v>3</v>
      </c>
      <c r="K2026" s="174"/>
    </row>
    <row r="2027" spans="1:11" s="49" customFormat="1" ht="18">
      <c r="A2027" s="252" t="s">
        <v>5210</v>
      </c>
      <c r="B2027" s="28"/>
      <c r="C2027" s="28"/>
      <c r="D2027" s="28"/>
      <c r="E2027" s="28"/>
      <c r="F2027" s="249">
        <f t="shared" si="41"/>
        <v>6</v>
      </c>
      <c r="J2027" s="49">
        <v>6</v>
      </c>
      <c r="K2027" s="174"/>
    </row>
    <row r="2028" spans="1:11" s="49" customFormat="1" ht="18">
      <c r="A2028" s="252" t="s">
        <v>5175</v>
      </c>
      <c r="B2028" s="28"/>
      <c r="C2028" s="28"/>
      <c r="D2028" s="28"/>
      <c r="E2028" s="28"/>
      <c r="F2028" s="249">
        <f t="shared" si="41"/>
        <v>8</v>
      </c>
      <c r="I2028" s="49">
        <v>8</v>
      </c>
      <c r="K2028" s="174"/>
    </row>
    <row r="2029" spans="1:11" s="49" customFormat="1" ht="18">
      <c r="A2029" s="252" t="s">
        <v>4413</v>
      </c>
      <c r="B2029" s="28"/>
      <c r="C2029" s="28"/>
      <c r="D2029" s="28"/>
      <c r="E2029" s="28"/>
      <c r="F2029" s="249">
        <f t="shared" si="41"/>
        <v>16</v>
      </c>
      <c r="H2029" s="49">
        <v>16</v>
      </c>
      <c r="K2029" s="174"/>
    </row>
    <row r="2030" spans="1:11" s="49" customFormat="1" ht="18">
      <c r="A2030" s="252" t="s">
        <v>5009</v>
      </c>
      <c r="B2030" s="28"/>
      <c r="C2030" s="28"/>
      <c r="D2030" s="28"/>
      <c r="E2030" s="28"/>
      <c r="F2030" s="249">
        <f t="shared" si="41"/>
        <v>10</v>
      </c>
      <c r="G2030" s="327">
        <v>10</v>
      </c>
    </row>
    <row r="2031" spans="1:11" s="49" customFormat="1" ht="18">
      <c r="A2031" s="252" t="s">
        <v>4607</v>
      </c>
      <c r="B2031" s="28"/>
      <c r="C2031" s="28"/>
      <c r="D2031" s="28"/>
      <c r="E2031" s="28"/>
      <c r="F2031" s="249">
        <f t="shared" si="41"/>
        <v>1</v>
      </c>
      <c r="J2031" s="49">
        <v>1</v>
      </c>
      <c r="K2031" s="174"/>
    </row>
    <row r="2032" spans="1:11" s="49" customFormat="1" ht="18">
      <c r="A2032" s="252" t="s">
        <v>5074</v>
      </c>
      <c r="B2032" s="28"/>
      <c r="C2032" s="28"/>
      <c r="D2032" s="28"/>
      <c r="E2032" s="28"/>
      <c r="F2032" s="249">
        <f t="shared" si="41"/>
        <v>2</v>
      </c>
      <c r="I2032" s="49">
        <v>2</v>
      </c>
    </row>
    <row r="2033" spans="1:11" s="49" customFormat="1" ht="18">
      <c r="A2033" s="252" t="s">
        <v>5300</v>
      </c>
      <c r="B2033" s="28"/>
      <c r="C2033" s="28"/>
      <c r="D2033" s="28"/>
      <c r="E2033" s="28"/>
      <c r="F2033" s="249">
        <f t="shared" si="41"/>
        <v>44</v>
      </c>
      <c r="I2033" s="49">
        <v>13</v>
      </c>
      <c r="J2033" s="49">
        <v>31</v>
      </c>
      <c r="K2033" s="174"/>
    </row>
    <row r="2034" spans="1:11" s="49" customFormat="1" ht="18">
      <c r="A2034" s="252" t="s">
        <v>5179</v>
      </c>
      <c r="B2034" s="28"/>
      <c r="C2034" s="28"/>
      <c r="D2034" s="28"/>
      <c r="E2034" s="28"/>
      <c r="F2034" s="249">
        <f t="shared" si="41"/>
        <v>2</v>
      </c>
      <c r="I2034" s="49">
        <v>2</v>
      </c>
    </row>
    <row r="2035" spans="1:11" s="49" customFormat="1" ht="18">
      <c r="A2035" s="252" t="s">
        <v>5127</v>
      </c>
      <c r="B2035" s="28"/>
      <c r="C2035" s="28"/>
      <c r="D2035" s="28"/>
      <c r="E2035" s="28"/>
      <c r="F2035" s="249">
        <f t="shared" si="41"/>
        <v>1</v>
      </c>
      <c r="J2035" s="49">
        <v>1</v>
      </c>
      <c r="K2035" s="174"/>
    </row>
    <row r="2036" spans="1:11" s="49" customFormat="1" ht="18">
      <c r="A2036" s="252" t="s">
        <v>4943</v>
      </c>
      <c r="B2036" s="28"/>
      <c r="C2036" s="28"/>
      <c r="D2036" s="28"/>
      <c r="E2036" s="28"/>
      <c r="F2036" s="249">
        <f t="shared" si="41"/>
        <v>13</v>
      </c>
      <c r="I2036" s="49">
        <v>13</v>
      </c>
    </row>
    <row r="2037" spans="1:11" s="49" customFormat="1" ht="18">
      <c r="A2037" s="252" t="s">
        <v>4356</v>
      </c>
      <c r="B2037" s="28"/>
      <c r="C2037" s="28"/>
      <c r="D2037" s="28"/>
      <c r="E2037" s="28"/>
      <c r="F2037" s="249">
        <f t="shared" si="41"/>
        <v>6</v>
      </c>
      <c r="K2037" s="49">
        <v>6</v>
      </c>
    </row>
    <row r="2038" spans="1:11" s="49" customFormat="1" ht="18">
      <c r="A2038" s="252" t="s">
        <v>4475</v>
      </c>
      <c r="B2038" s="28"/>
      <c r="C2038" s="28"/>
      <c r="D2038" s="28"/>
      <c r="E2038" s="28"/>
      <c r="F2038" s="249">
        <f t="shared" si="41"/>
        <v>17</v>
      </c>
      <c r="H2038" s="49">
        <v>6</v>
      </c>
      <c r="J2038" s="49">
        <v>11</v>
      </c>
      <c r="K2038" s="174"/>
    </row>
    <row r="2039" spans="1:11" s="49" customFormat="1" ht="18">
      <c r="A2039" s="252" t="s">
        <v>4705</v>
      </c>
      <c r="B2039" s="28"/>
      <c r="C2039" s="28"/>
      <c r="D2039" s="28"/>
      <c r="E2039" s="28"/>
      <c r="F2039" s="249">
        <f t="shared" si="41"/>
        <v>106</v>
      </c>
      <c r="I2039" s="49">
        <v>95</v>
      </c>
      <c r="J2039" s="49">
        <v>11</v>
      </c>
      <c r="K2039" s="174"/>
    </row>
    <row r="2040" spans="1:11" s="49" customFormat="1" ht="18">
      <c r="A2040" s="252" t="s">
        <v>4546</v>
      </c>
      <c r="B2040" s="28"/>
      <c r="C2040" s="28"/>
      <c r="D2040" s="28"/>
      <c r="E2040" s="28"/>
      <c r="F2040" s="249">
        <f t="shared" si="41"/>
        <v>2</v>
      </c>
      <c r="J2040" s="49">
        <v>2</v>
      </c>
      <c r="K2040" s="174"/>
    </row>
    <row r="2041" spans="1:11" s="49" customFormat="1" ht="18">
      <c r="A2041" s="252" t="s">
        <v>5416</v>
      </c>
      <c r="B2041" s="28"/>
      <c r="C2041" s="28"/>
      <c r="D2041" s="28"/>
      <c r="E2041" s="28"/>
      <c r="F2041" s="249">
        <f t="shared" si="41"/>
        <v>4</v>
      </c>
      <c r="I2041" s="49">
        <v>4</v>
      </c>
      <c r="K2041" s="174"/>
    </row>
    <row r="2042" spans="1:11" s="49" customFormat="1" ht="18">
      <c r="A2042" s="252" t="s">
        <v>5173</v>
      </c>
      <c r="B2042" s="28"/>
      <c r="C2042" s="28"/>
      <c r="D2042" s="28"/>
      <c r="E2042" s="28"/>
      <c r="F2042" s="249">
        <f t="shared" si="41"/>
        <v>8</v>
      </c>
      <c r="I2042" s="49">
        <v>8</v>
      </c>
      <c r="K2042" s="174"/>
    </row>
    <row r="2043" spans="1:11" s="49" customFormat="1" ht="18">
      <c r="A2043" s="252" t="s">
        <v>5217</v>
      </c>
      <c r="B2043" s="28"/>
      <c r="C2043" s="28"/>
      <c r="D2043" s="28"/>
      <c r="E2043" s="28"/>
      <c r="F2043" s="249">
        <f t="shared" si="41"/>
        <v>5</v>
      </c>
      <c r="I2043" s="49">
        <v>5</v>
      </c>
      <c r="K2043" s="174"/>
    </row>
    <row r="2044" spans="1:11" s="49" customFormat="1" ht="18">
      <c r="A2044" s="252" t="s">
        <v>5407</v>
      </c>
      <c r="B2044" s="28"/>
      <c r="C2044" s="28"/>
      <c r="D2044" s="28"/>
      <c r="E2044" s="28"/>
      <c r="F2044" s="249">
        <f t="shared" si="41"/>
        <v>18</v>
      </c>
      <c r="I2044" s="49">
        <v>18</v>
      </c>
      <c r="K2044" s="174"/>
    </row>
    <row r="2045" spans="1:11" s="49" customFormat="1" ht="18">
      <c r="A2045" s="252" t="s">
        <v>5211</v>
      </c>
      <c r="B2045" s="28"/>
      <c r="C2045" s="28"/>
      <c r="D2045" s="28"/>
      <c r="E2045" s="28"/>
      <c r="F2045" s="249">
        <f t="shared" si="41"/>
        <v>2</v>
      </c>
      <c r="J2045" s="49">
        <v>2</v>
      </c>
      <c r="K2045" s="174"/>
    </row>
    <row r="2046" spans="1:11" s="49" customFormat="1" ht="18">
      <c r="A2046" s="252" t="s">
        <v>4706</v>
      </c>
      <c r="B2046" s="28"/>
      <c r="C2046" s="28"/>
      <c r="D2046" s="28"/>
      <c r="E2046" s="28"/>
      <c r="F2046" s="249">
        <f t="shared" si="41"/>
        <v>17</v>
      </c>
      <c r="J2046" s="49">
        <v>17</v>
      </c>
      <c r="K2046" s="174"/>
    </row>
    <row r="2047" spans="1:11" s="49" customFormat="1" ht="18">
      <c r="A2047" s="252" t="s">
        <v>4716</v>
      </c>
      <c r="B2047" s="28"/>
      <c r="C2047" s="28"/>
      <c r="D2047" s="28"/>
      <c r="E2047" s="28"/>
      <c r="F2047" s="249">
        <f t="shared" si="41"/>
        <v>13</v>
      </c>
      <c r="I2047" s="49">
        <v>11</v>
      </c>
      <c r="J2047" s="49">
        <v>2</v>
      </c>
      <c r="K2047" s="174"/>
    </row>
    <row r="2048" spans="1:11" s="49" customFormat="1" ht="18">
      <c r="A2048" s="252" t="s">
        <v>4946</v>
      </c>
      <c r="B2048" s="28"/>
      <c r="C2048" s="28"/>
      <c r="D2048" s="28"/>
      <c r="E2048" s="28"/>
      <c r="F2048" s="249">
        <f t="shared" si="41"/>
        <v>5</v>
      </c>
      <c r="I2048" s="49">
        <v>5</v>
      </c>
    </row>
    <row r="2049" spans="1:11" s="49" customFormat="1" ht="18">
      <c r="A2049" s="252" t="s">
        <v>4551</v>
      </c>
      <c r="B2049" s="28"/>
      <c r="C2049" s="28"/>
      <c r="D2049" s="28"/>
      <c r="E2049" s="28"/>
      <c r="F2049" s="249">
        <f t="shared" si="41"/>
        <v>13</v>
      </c>
      <c r="I2049" s="49">
        <v>13</v>
      </c>
      <c r="K2049" s="174"/>
    </row>
    <row r="2050" spans="1:11" s="49" customFormat="1" ht="18">
      <c r="A2050" s="252" t="s">
        <v>4604</v>
      </c>
      <c r="B2050" s="28"/>
      <c r="C2050" s="28"/>
      <c r="D2050" s="28"/>
      <c r="E2050" s="28"/>
      <c r="F2050" s="249">
        <f t="shared" si="41"/>
        <v>13</v>
      </c>
      <c r="J2050" s="49">
        <v>13</v>
      </c>
      <c r="K2050" s="174"/>
    </row>
    <row r="2051" spans="1:11" s="49" customFormat="1" ht="18">
      <c r="A2051" s="252" t="s">
        <v>4412</v>
      </c>
      <c r="B2051" s="28"/>
      <c r="C2051" s="28"/>
      <c r="D2051" s="28"/>
      <c r="E2051" s="28"/>
      <c r="F2051" s="249">
        <f t="shared" si="41"/>
        <v>3</v>
      </c>
      <c r="I2051" s="49">
        <v>3</v>
      </c>
      <c r="K2051" s="174"/>
    </row>
    <row r="2052" spans="1:11" s="49" customFormat="1" ht="18">
      <c r="A2052" s="252" t="s">
        <v>5412</v>
      </c>
      <c r="B2052" s="28"/>
      <c r="C2052" s="28"/>
      <c r="D2052" s="28"/>
      <c r="E2052" s="28"/>
      <c r="F2052" s="249">
        <f t="shared" si="41"/>
        <v>18</v>
      </c>
      <c r="J2052" s="49">
        <v>18</v>
      </c>
      <c r="K2052" s="174"/>
    </row>
    <row r="2053" spans="1:11" s="49" customFormat="1" ht="18">
      <c r="A2053" s="252" t="s">
        <v>5623</v>
      </c>
      <c r="B2053" s="28"/>
      <c r="C2053" s="28"/>
      <c r="D2053" s="28"/>
      <c r="E2053" s="28"/>
      <c r="F2053" s="249">
        <f t="shared" si="41"/>
        <v>4</v>
      </c>
      <c r="I2053" s="49">
        <v>4</v>
      </c>
      <c r="K2053" s="174"/>
    </row>
    <row r="2054" spans="1:11" s="49" customFormat="1" ht="18">
      <c r="A2054" s="252" t="s">
        <v>4707</v>
      </c>
      <c r="B2054" s="28"/>
      <c r="C2054" s="28"/>
      <c r="D2054" s="28"/>
      <c r="E2054" s="28"/>
      <c r="F2054" s="249">
        <f t="shared" si="41"/>
        <v>35</v>
      </c>
      <c r="I2054" s="49">
        <v>30</v>
      </c>
      <c r="J2054" s="49">
        <v>5</v>
      </c>
      <c r="K2054" s="174"/>
    </row>
    <row r="2055" spans="1:11" s="49" customFormat="1" ht="18">
      <c r="A2055" s="252" t="s">
        <v>4940</v>
      </c>
      <c r="B2055" s="28"/>
      <c r="C2055" s="28"/>
      <c r="D2055" s="28"/>
      <c r="E2055" s="28"/>
      <c r="F2055" s="249">
        <f t="shared" si="41"/>
        <v>1</v>
      </c>
      <c r="I2055" s="49">
        <v>1</v>
      </c>
    </row>
    <row r="2056" spans="1:11" s="49" customFormat="1" ht="18">
      <c r="A2056" s="252" t="s">
        <v>5214</v>
      </c>
      <c r="B2056" s="28"/>
      <c r="C2056" s="28"/>
      <c r="D2056" s="28"/>
      <c r="E2056" s="28"/>
      <c r="F2056" s="249">
        <f t="shared" si="41"/>
        <v>7</v>
      </c>
      <c r="I2056" s="49">
        <v>7</v>
      </c>
      <c r="K2056" s="174"/>
    </row>
    <row r="2057" spans="1:11" s="49" customFormat="1" ht="18">
      <c r="A2057" s="252" t="s">
        <v>4714</v>
      </c>
      <c r="B2057" s="28"/>
      <c r="C2057" s="28"/>
      <c r="D2057" s="28"/>
      <c r="E2057" s="28"/>
      <c r="F2057" s="249">
        <f t="shared" si="41"/>
        <v>14</v>
      </c>
      <c r="H2057" s="49">
        <v>5</v>
      </c>
      <c r="J2057" s="49">
        <v>9</v>
      </c>
      <c r="K2057" s="174"/>
    </row>
    <row r="2058" spans="1:11" s="49" customFormat="1" ht="18">
      <c r="A2058" s="252" t="s">
        <v>4763</v>
      </c>
      <c r="B2058" s="28"/>
      <c r="C2058" s="28"/>
      <c r="D2058" s="28"/>
      <c r="E2058" s="28"/>
      <c r="F2058" s="249">
        <f t="shared" si="41"/>
        <v>6</v>
      </c>
      <c r="J2058" s="49">
        <v>6</v>
      </c>
      <c r="K2058" s="174"/>
    </row>
    <row r="2059" spans="1:11" s="49" customFormat="1" ht="18">
      <c r="A2059" s="252" t="s">
        <v>4602</v>
      </c>
      <c r="B2059" s="28"/>
      <c r="C2059" s="28"/>
      <c r="D2059" s="28"/>
      <c r="E2059" s="28"/>
      <c r="F2059" s="249">
        <f t="shared" si="41"/>
        <v>1</v>
      </c>
      <c r="J2059" s="49">
        <v>1</v>
      </c>
      <c r="K2059" s="174"/>
    </row>
    <row r="2060" spans="1:11" s="49" customFormat="1" ht="18">
      <c r="A2060" s="252" t="s">
        <v>4713</v>
      </c>
      <c r="B2060" s="28"/>
      <c r="C2060" s="28"/>
      <c r="D2060" s="28"/>
      <c r="E2060" s="28"/>
      <c r="F2060" s="249">
        <f t="shared" si="41"/>
        <v>6</v>
      </c>
      <c r="J2060" s="49">
        <v>6</v>
      </c>
      <c r="K2060" s="174"/>
    </row>
    <row r="2061" spans="1:11" s="49" customFormat="1" ht="18">
      <c r="A2061" s="252" t="s">
        <v>4240</v>
      </c>
      <c r="B2061" s="28"/>
      <c r="C2061" s="28"/>
      <c r="D2061" s="28"/>
      <c r="E2061" s="28"/>
      <c r="F2061" s="249">
        <f t="shared" si="41"/>
        <v>13</v>
      </c>
      <c r="I2061" s="49">
        <v>5</v>
      </c>
      <c r="J2061" s="49">
        <v>8</v>
      </c>
      <c r="K2061" s="174"/>
    </row>
    <row r="2062" spans="1:11" s="49" customFormat="1" ht="18">
      <c r="A2062" s="252" t="s">
        <v>5005</v>
      </c>
      <c r="B2062" s="28"/>
      <c r="C2062" s="28"/>
      <c r="D2062" s="28"/>
      <c r="E2062" s="28"/>
      <c r="F2062" s="249">
        <f t="shared" si="41"/>
        <v>7</v>
      </c>
      <c r="I2062" s="49">
        <v>7</v>
      </c>
    </row>
    <row r="2063" spans="1:11" s="49" customFormat="1" ht="18">
      <c r="A2063" s="252" t="s">
        <v>5519</v>
      </c>
      <c r="B2063" s="28"/>
      <c r="C2063" s="28"/>
      <c r="D2063" s="28"/>
      <c r="E2063" s="28"/>
      <c r="F2063" s="249">
        <f t="shared" si="41"/>
        <v>23</v>
      </c>
      <c r="I2063" s="49">
        <v>23</v>
      </c>
      <c r="K2063" s="174"/>
    </row>
    <row r="2064" spans="1:11" s="49" customFormat="1" ht="18">
      <c r="A2064" s="252" t="s">
        <v>5117</v>
      </c>
      <c r="B2064" s="28"/>
      <c r="C2064" s="28"/>
      <c r="D2064" s="28"/>
      <c r="E2064" s="28"/>
      <c r="F2064" s="249">
        <f t="shared" si="41"/>
        <v>15</v>
      </c>
      <c r="I2064" s="49">
        <v>15</v>
      </c>
    </row>
    <row r="2065" spans="1:11" s="49" customFormat="1" ht="18">
      <c r="A2065" s="252" t="s">
        <v>5223</v>
      </c>
      <c r="B2065" s="28"/>
      <c r="C2065" s="28"/>
      <c r="D2065" s="28"/>
      <c r="E2065" s="28"/>
      <c r="F2065" s="249">
        <f t="shared" si="41"/>
        <v>2</v>
      </c>
      <c r="I2065" s="49">
        <v>2</v>
      </c>
      <c r="K2065" s="174"/>
    </row>
    <row r="2066" spans="1:11" s="49" customFormat="1" ht="18">
      <c r="A2066" s="252" t="s">
        <v>4549</v>
      </c>
      <c r="B2066" s="28"/>
      <c r="C2066" s="28"/>
      <c r="D2066" s="28"/>
      <c r="E2066" s="28"/>
      <c r="F2066" s="249">
        <f t="shared" si="41"/>
        <v>1</v>
      </c>
      <c r="J2066" s="49">
        <v>1</v>
      </c>
      <c r="K2066" s="174"/>
    </row>
    <row r="2067" spans="1:11" s="49" customFormat="1" ht="18">
      <c r="A2067" s="252" t="s">
        <v>4853</v>
      </c>
      <c r="B2067" s="28"/>
      <c r="C2067" s="28"/>
      <c r="D2067" s="28"/>
      <c r="E2067" s="28"/>
      <c r="F2067" s="249">
        <f t="shared" si="41"/>
        <v>11</v>
      </c>
      <c r="H2067" s="49">
        <v>7</v>
      </c>
      <c r="J2067" s="49">
        <v>4</v>
      </c>
    </row>
    <row r="2068" spans="1:11" s="49" customFormat="1" ht="18">
      <c r="A2068" s="252" t="s">
        <v>5626</v>
      </c>
      <c r="B2068" s="28"/>
      <c r="C2068" s="28"/>
      <c r="D2068" s="28"/>
      <c r="E2068" s="28"/>
      <c r="F2068" s="249">
        <f t="shared" si="41"/>
        <v>5</v>
      </c>
      <c r="I2068" s="49">
        <v>5</v>
      </c>
      <c r="K2068" s="174"/>
    </row>
    <row r="2069" spans="1:11" s="49" customFormat="1" ht="18">
      <c r="A2069" s="252" t="s">
        <v>4812</v>
      </c>
      <c r="B2069" s="28"/>
      <c r="C2069" s="28"/>
      <c r="D2069" s="28"/>
      <c r="E2069" s="28"/>
      <c r="F2069" s="249">
        <f t="shared" si="41"/>
        <v>6</v>
      </c>
      <c r="K2069" s="49">
        <v>6</v>
      </c>
    </row>
    <row r="2070" spans="1:11" s="49" customFormat="1" ht="18">
      <c r="A2070" s="252" t="s">
        <v>4205</v>
      </c>
      <c r="B2070" s="28"/>
      <c r="C2070" s="28"/>
      <c r="D2070" s="28"/>
      <c r="E2070" s="28"/>
      <c r="F2070" s="249">
        <f t="shared" si="41"/>
        <v>17</v>
      </c>
      <c r="H2070" s="49">
        <v>17</v>
      </c>
      <c r="K2070" s="174"/>
    </row>
    <row r="2071" spans="1:11" s="49" customFormat="1" ht="18">
      <c r="A2071" s="252" t="s">
        <v>5408</v>
      </c>
      <c r="B2071" s="28"/>
      <c r="C2071" s="28"/>
      <c r="D2071" s="28"/>
      <c r="E2071" s="28"/>
      <c r="F2071" s="249">
        <f t="shared" si="41"/>
        <v>2</v>
      </c>
      <c r="I2071" s="49">
        <v>2</v>
      </c>
      <c r="K2071" s="174"/>
    </row>
    <row r="2072" spans="1:11" s="49" customFormat="1" ht="18">
      <c r="A2072" s="252" t="s">
        <v>5003</v>
      </c>
      <c r="B2072" s="28"/>
      <c r="C2072" s="28"/>
      <c r="D2072" s="28"/>
      <c r="E2072" s="28"/>
      <c r="F2072" s="249">
        <f t="shared" si="41"/>
        <v>33</v>
      </c>
      <c r="I2072" s="49">
        <v>33</v>
      </c>
    </row>
    <row r="2073" spans="1:11" s="49" customFormat="1" ht="18">
      <c r="A2073" s="252" t="s">
        <v>4711</v>
      </c>
      <c r="B2073" s="28"/>
      <c r="C2073" s="28"/>
      <c r="D2073" s="28"/>
      <c r="E2073" s="28"/>
      <c r="F2073" s="249">
        <f t="shared" si="41"/>
        <v>4</v>
      </c>
      <c r="I2073" s="49">
        <v>4</v>
      </c>
      <c r="K2073" s="174"/>
    </row>
    <row r="2074" spans="1:11" s="49" customFormat="1" ht="18">
      <c r="A2074" s="252" t="s">
        <v>5525</v>
      </c>
      <c r="B2074" s="28"/>
      <c r="C2074" s="28"/>
      <c r="D2074" s="28"/>
      <c r="E2074" s="28"/>
      <c r="F2074" s="249">
        <f t="shared" si="41"/>
        <v>2</v>
      </c>
      <c r="J2074" s="49">
        <v>2</v>
      </c>
      <c r="K2074" s="174"/>
    </row>
    <row r="2075" spans="1:11" s="49" customFormat="1" ht="18">
      <c r="A2075" s="252" t="s">
        <v>5128</v>
      </c>
      <c r="B2075" s="28"/>
      <c r="C2075" s="28"/>
      <c r="D2075" s="28"/>
      <c r="E2075" s="28"/>
      <c r="F2075" s="249">
        <f t="shared" si="41"/>
        <v>4</v>
      </c>
      <c r="J2075" s="49">
        <v>4</v>
      </c>
      <c r="K2075" s="174"/>
    </row>
    <row r="2076" spans="1:11" s="49" customFormat="1" ht="18">
      <c r="A2076" s="252" t="s">
        <v>4392</v>
      </c>
      <c r="B2076" s="28"/>
      <c r="C2076" s="28"/>
      <c r="D2076" s="28"/>
      <c r="E2076" s="28"/>
      <c r="F2076" s="249">
        <f t="shared" si="41"/>
        <v>87</v>
      </c>
      <c r="G2076" s="49">
        <v>6</v>
      </c>
      <c r="I2076" s="49">
        <v>81</v>
      </c>
    </row>
    <row r="2077" spans="1:11" s="49" customFormat="1" ht="18">
      <c r="A2077" s="252" t="s">
        <v>4357</v>
      </c>
      <c r="B2077" s="28"/>
      <c r="C2077" s="28"/>
      <c r="D2077" s="28"/>
      <c r="E2077" s="28"/>
      <c r="F2077" s="249">
        <f t="shared" si="41"/>
        <v>2</v>
      </c>
      <c r="J2077" s="49">
        <v>2</v>
      </c>
    </row>
    <row r="2078" spans="1:11" s="49" customFormat="1" ht="18">
      <c r="A2078" s="252" t="s">
        <v>5119</v>
      </c>
      <c r="B2078" s="28"/>
      <c r="C2078" s="28"/>
      <c r="D2078" s="28"/>
      <c r="E2078" s="28"/>
      <c r="F2078" s="249">
        <f t="shared" si="41"/>
        <v>1</v>
      </c>
      <c r="H2078" s="49">
        <v>1</v>
      </c>
    </row>
    <row r="2079" spans="1:11" s="49" customFormat="1" ht="18">
      <c r="A2079" s="252" t="s">
        <v>4665</v>
      </c>
      <c r="B2079" s="28"/>
      <c r="C2079" s="28"/>
      <c r="D2079" s="28"/>
      <c r="E2079" s="28"/>
      <c r="F2079" s="249">
        <f t="shared" si="41"/>
        <v>3</v>
      </c>
      <c r="J2079" s="49">
        <v>3</v>
      </c>
      <c r="K2079" s="174"/>
    </row>
    <row r="2080" spans="1:11" s="49" customFormat="1" ht="18">
      <c r="A2080" s="252" t="s">
        <v>4712</v>
      </c>
      <c r="B2080" s="28"/>
      <c r="C2080" s="28"/>
      <c r="D2080" s="28"/>
      <c r="E2080" s="28"/>
      <c r="F2080" s="249">
        <f t="shared" si="41"/>
        <v>5</v>
      </c>
      <c r="I2080" s="49">
        <v>5</v>
      </c>
      <c r="K2080" s="174"/>
    </row>
    <row r="2081" spans="1:11" s="49" customFormat="1" ht="18">
      <c r="A2081" s="252" t="s">
        <v>5619</v>
      </c>
      <c r="B2081" s="28"/>
      <c r="C2081" s="28"/>
      <c r="D2081" s="28"/>
      <c r="E2081" s="28"/>
      <c r="F2081" s="249">
        <f t="shared" si="41"/>
        <v>3</v>
      </c>
      <c r="I2081" s="49">
        <v>3</v>
      </c>
      <c r="K2081" s="174"/>
    </row>
    <row r="2082" spans="1:11" s="49" customFormat="1" ht="18">
      <c r="A2082" s="252" t="s">
        <v>4974</v>
      </c>
      <c r="B2082" s="28"/>
      <c r="C2082" s="28"/>
      <c r="D2082" s="28"/>
      <c r="E2082" s="28"/>
      <c r="F2082" s="249">
        <f t="shared" si="41"/>
        <v>2</v>
      </c>
      <c r="J2082" s="49">
        <v>2</v>
      </c>
    </row>
    <row r="2083" spans="1:11" s="49" customFormat="1" ht="18">
      <c r="A2083" s="252" t="s">
        <v>4991</v>
      </c>
      <c r="B2083" s="28"/>
      <c r="C2083" s="28"/>
      <c r="D2083" s="28"/>
      <c r="E2083" s="28"/>
      <c r="F2083" s="249">
        <f t="shared" si="41"/>
        <v>3</v>
      </c>
      <c r="J2083" s="49">
        <v>3</v>
      </c>
    </row>
    <row r="2084" spans="1:11" s="49" customFormat="1" ht="18">
      <c r="A2084" s="252" t="s">
        <v>4708</v>
      </c>
      <c r="B2084" s="28"/>
      <c r="C2084" s="28"/>
      <c r="D2084" s="28"/>
      <c r="E2084" s="28"/>
      <c r="F2084" s="249">
        <f t="shared" si="41"/>
        <v>1</v>
      </c>
      <c r="J2084" s="49">
        <v>1</v>
      </c>
      <c r="K2084" s="174"/>
    </row>
    <row r="2085" spans="1:11" s="49" customFormat="1" ht="18">
      <c r="A2085" s="252" t="s">
        <v>4336</v>
      </c>
      <c r="B2085" s="28"/>
      <c r="C2085" s="28"/>
      <c r="D2085" s="28"/>
      <c r="E2085" s="28"/>
      <c r="F2085" s="249">
        <f t="shared" si="41"/>
        <v>50</v>
      </c>
      <c r="I2085" s="49">
        <v>49</v>
      </c>
      <c r="J2085" s="49">
        <v>1</v>
      </c>
      <c r="K2085" s="174"/>
    </row>
    <row r="2086" spans="1:11" s="49" customFormat="1" ht="18">
      <c r="A2086" s="252" t="s">
        <v>5010</v>
      </c>
      <c r="B2086" s="28"/>
      <c r="C2086" s="28"/>
      <c r="D2086" s="28"/>
      <c r="E2086" s="28"/>
      <c r="F2086" s="249">
        <f t="shared" si="41"/>
        <v>52</v>
      </c>
      <c r="G2086" s="327">
        <v>52</v>
      </c>
    </row>
    <row r="2087" spans="1:11" s="49" customFormat="1" ht="18">
      <c r="A2087" s="252" t="s">
        <v>5616</v>
      </c>
      <c r="B2087" s="28"/>
      <c r="C2087" s="28"/>
      <c r="D2087" s="28"/>
      <c r="E2087" s="28"/>
      <c r="F2087" s="249">
        <f t="shared" si="41"/>
        <v>17</v>
      </c>
      <c r="I2087" s="49">
        <v>17</v>
      </c>
      <c r="K2087" s="174"/>
    </row>
    <row r="2088" spans="1:11" s="49" customFormat="1" ht="18">
      <c r="A2088" s="252" t="s">
        <v>4206</v>
      </c>
      <c r="B2088" s="28"/>
      <c r="C2088" s="28"/>
      <c r="D2088" s="28"/>
      <c r="E2088" s="28"/>
      <c r="F2088" s="249">
        <f t="shared" si="41"/>
        <v>16</v>
      </c>
      <c r="H2088" s="49">
        <v>4</v>
      </c>
      <c r="I2088" s="49">
        <v>12</v>
      </c>
      <c r="K2088" s="174"/>
    </row>
    <row r="2089" spans="1:11" s="49" customFormat="1" ht="18">
      <c r="A2089" s="252" t="s">
        <v>4494</v>
      </c>
      <c r="B2089" s="28"/>
      <c r="C2089" s="28"/>
      <c r="D2089" s="28"/>
      <c r="E2089" s="28"/>
      <c r="F2089" s="249">
        <f t="shared" si="41"/>
        <v>1</v>
      </c>
      <c r="J2089" s="49">
        <v>1</v>
      </c>
      <c r="K2089" s="174"/>
    </row>
    <row r="2090" spans="1:11" s="49" customFormat="1" ht="18">
      <c r="A2090" s="252" t="s">
        <v>5215</v>
      </c>
      <c r="B2090" s="28"/>
      <c r="C2090" s="28"/>
      <c r="D2090" s="28"/>
      <c r="E2090" s="28"/>
      <c r="F2090" s="249">
        <f t="shared" ref="F2090:F2153" si="42">SUM(G2090:K2090)</f>
        <v>2</v>
      </c>
      <c r="I2090" s="49">
        <v>2</v>
      </c>
      <c r="K2090" s="174"/>
    </row>
    <row r="2091" spans="1:11" s="49" customFormat="1" ht="18">
      <c r="A2091" s="252" t="s">
        <v>4359</v>
      </c>
      <c r="B2091" s="28"/>
      <c r="C2091" s="28"/>
      <c r="D2091" s="28"/>
      <c r="E2091" s="28"/>
      <c r="F2091" s="249">
        <f t="shared" si="42"/>
        <v>3</v>
      </c>
      <c r="J2091" s="49">
        <v>3</v>
      </c>
    </row>
    <row r="2092" spans="1:11" s="49" customFormat="1" ht="18">
      <c r="A2092" s="252" t="s">
        <v>4992</v>
      </c>
      <c r="B2092" s="28"/>
      <c r="C2092" s="28"/>
      <c r="D2092" s="28"/>
      <c r="E2092" s="28"/>
      <c r="F2092" s="249">
        <f t="shared" si="42"/>
        <v>1</v>
      </c>
      <c r="J2092" s="49">
        <v>1</v>
      </c>
    </row>
    <row r="2093" spans="1:11" s="49" customFormat="1" ht="18">
      <c r="A2093" s="252" t="s">
        <v>4550</v>
      </c>
      <c r="B2093" s="28"/>
      <c r="C2093" s="28"/>
      <c r="D2093" s="28"/>
      <c r="E2093" s="28"/>
      <c r="F2093" s="249">
        <f t="shared" si="42"/>
        <v>1</v>
      </c>
      <c r="J2093" s="49">
        <v>1</v>
      </c>
      <c r="K2093" s="174"/>
    </row>
    <row r="2094" spans="1:11" s="49" customFormat="1" ht="18">
      <c r="A2094" s="252" t="s">
        <v>5002</v>
      </c>
      <c r="B2094" s="28"/>
      <c r="C2094" s="28"/>
      <c r="D2094" s="28"/>
      <c r="E2094" s="28"/>
      <c r="F2094" s="249">
        <f t="shared" si="42"/>
        <v>15</v>
      </c>
      <c r="I2094" s="49">
        <v>14</v>
      </c>
      <c r="J2094" s="49">
        <v>1</v>
      </c>
    </row>
    <row r="2095" spans="1:11" s="49" customFormat="1" ht="18">
      <c r="A2095" s="252" t="s">
        <v>4411</v>
      </c>
      <c r="B2095" s="28"/>
      <c r="C2095" s="28"/>
      <c r="D2095" s="28"/>
      <c r="E2095" s="28"/>
      <c r="F2095" s="249">
        <f t="shared" si="42"/>
        <v>32</v>
      </c>
      <c r="H2095" s="49">
        <v>12</v>
      </c>
      <c r="I2095" s="49">
        <v>12</v>
      </c>
      <c r="J2095" s="49">
        <v>8</v>
      </c>
      <c r="K2095" s="174"/>
    </row>
    <row r="2096" spans="1:11" s="49" customFormat="1" ht="18">
      <c r="A2096" s="252" t="s">
        <v>4554</v>
      </c>
      <c r="B2096" s="28"/>
      <c r="C2096" s="28"/>
      <c r="D2096" s="28"/>
      <c r="E2096" s="28"/>
      <c r="F2096" s="249">
        <f t="shared" si="42"/>
        <v>68</v>
      </c>
      <c r="I2096" s="49">
        <v>32</v>
      </c>
      <c r="J2096" s="49">
        <v>36</v>
      </c>
      <c r="K2096" s="174"/>
    </row>
    <row r="2097" spans="1:11" s="49" customFormat="1" ht="18">
      <c r="A2097" s="252" t="s">
        <v>5000</v>
      </c>
      <c r="B2097" s="28"/>
      <c r="C2097" s="28"/>
      <c r="D2097" s="28"/>
      <c r="E2097" s="28"/>
      <c r="F2097" s="249">
        <f t="shared" si="42"/>
        <v>1</v>
      </c>
      <c r="J2097" s="49">
        <v>1</v>
      </c>
    </row>
    <row r="2098" spans="1:11" s="49" customFormat="1" ht="18">
      <c r="A2098" s="252" t="s">
        <v>5509</v>
      </c>
      <c r="B2098" s="28"/>
      <c r="C2098" s="28"/>
      <c r="D2098" s="28"/>
      <c r="E2098" s="28"/>
      <c r="F2098" s="249">
        <f t="shared" si="42"/>
        <v>1</v>
      </c>
      <c r="J2098" s="49">
        <v>1</v>
      </c>
      <c r="K2098" s="174"/>
    </row>
    <row r="2099" spans="1:11" s="49" customFormat="1" ht="18">
      <c r="A2099" s="252" t="s">
        <v>5618</v>
      </c>
      <c r="B2099" s="28"/>
      <c r="C2099" s="28"/>
      <c r="D2099" s="28"/>
      <c r="E2099" s="28"/>
      <c r="F2099" s="249">
        <f t="shared" si="42"/>
        <v>4</v>
      </c>
      <c r="I2099" s="49">
        <v>4</v>
      </c>
      <c r="K2099" s="174"/>
    </row>
    <row r="2100" spans="1:11" s="49" customFormat="1" ht="18">
      <c r="A2100" s="252" t="s">
        <v>4659</v>
      </c>
      <c r="B2100" s="28"/>
      <c r="C2100" s="28"/>
      <c r="D2100" s="28"/>
      <c r="E2100" s="28"/>
      <c r="F2100" s="249">
        <f t="shared" si="42"/>
        <v>13</v>
      </c>
      <c r="I2100" s="49">
        <v>1</v>
      </c>
      <c r="J2100" s="49">
        <v>12</v>
      </c>
      <c r="K2100" s="174"/>
    </row>
    <row r="2101" spans="1:11" s="49" customFormat="1" ht="18">
      <c r="A2101" s="252" t="s">
        <v>4986</v>
      </c>
      <c r="B2101" s="28"/>
      <c r="C2101" s="28"/>
      <c r="D2101" s="28"/>
      <c r="E2101" s="28"/>
      <c r="F2101" s="249">
        <f t="shared" si="42"/>
        <v>37</v>
      </c>
      <c r="J2101" s="49">
        <v>37</v>
      </c>
    </row>
    <row r="2102" spans="1:11" s="49" customFormat="1" ht="18">
      <c r="A2102" s="252" t="s">
        <v>4717</v>
      </c>
      <c r="B2102" s="28"/>
      <c r="C2102" s="28"/>
      <c r="D2102" s="28"/>
      <c r="E2102" s="28"/>
      <c r="F2102" s="249">
        <f t="shared" si="42"/>
        <v>10</v>
      </c>
      <c r="H2102" s="49">
        <v>1</v>
      </c>
      <c r="J2102" s="49">
        <v>9</v>
      </c>
      <c r="K2102" s="174"/>
    </row>
    <row r="2103" spans="1:11" s="49" customFormat="1" ht="18">
      <c r="A2103" s="252" t="s">
        <v>5516</v>
      </c>
      <c r="B2103" s="28"/>
      <c r="C2103" s="28"/>
      <c r="D2103" s="28"/>
      <c r="E2103" s="28"/>
      <c r="F2103" s="249">
        <f t="shared" si="42"/>
        <v>1</v>
      </c>
      <c r="J2103" s="49">
        <v>1</v>
      </c>
      <c r="K2103" s="174"/>
    </row>
    <row r="2104" spans="1:11" s="49" customFormat="1" ht="18">
      <c r="A2104" s="252" t="s">
        <v>5522</v>
      </c>
      <c r="B2104" s="28"/>
      <c r="C2104" s="28"/>
      <c r="D2104" s="28"/>
      <c r="E2104" s="28"/>
      <c r="F2104" s="249">
        <f t="shared" si="42"/>
        <v>7</v>
      </c>
      <c r="I2104" s="49">
        <v>7</v>
      </c>
      <c r="K2104" s="174"/>
    </row>
    <row r="2105" spans="1:11" s="49" customFormat="1" ht="18">
      <c r="A2105" s="252" t="s">
        <v>4479</v>
      </c>
      <c r="B2105" s="28"/>
      <c r="C2105" s="28"/>
      <c r="D2105" s="28"/>
      <c r="E2105" s="28"/>
      <c r="F2105" s="249">
        <f t="shared" si="42"/>
        <v>4</v>
      </c>
      <c r="H2105" s="49">
        <v>2</v>
      </c>
      <c r="J2105" s="49">
        <v>2</v>
      </c>
      <c r="K2105" s="174"/>
    </row>
    <row r="2106" spans="1:11" s="49" customFormat="1" ht="18">
      <c r="A2106" s="252" t="s">
        <v>5524</v>
      </c>
      <c r="B2106" s="28"/>
      <c r="C2106" s="28"/>
      <c r="D2106" s="28"/>
      <c r="E2106" s="28"/>
      <c r="F2106" s="249">
        <f t="shared" si="42"/>
        <v>3</v>
      </c>
      <c r="I2106" s="49">
        <v>3</v>
      </c>
      <c r="K2106" s="174"/>
    </row>
    <row r="2107" spans="1:11" s="49" customFormat="1" ht="18">
      <c r="A2107" s="252" t="s">
        <v>5073</v>
      </c>
      <c r="B2107" s="28"/>
      <c r="C2107" s="28"/>
      <c r="D2107" s="28"/>
      <c r="E2107" s="28"/>
      <c r="F2107" s="249">
        <f t="shared" si="42"/>
        <v>1</v>
      </c>
      <c r="I2107" s="49">
        <v>1</v>
      </c>
    </row>
    <row r="2108" spans="1:11" s="49" customFormat="1" ht="18">
      <c r="A2108" s="252" t="s">
        <v>4201</v>
      </c>
      <c r="B2108" s="28"/>
      <c r="C2108" s="28"/>
      <c r="D2108" s="28"/>
      <c r="E2108" s="28"/>
      <c r="F2108" s="249">
        <f t="shared" si="42"/>
        <v>62</v>
      </c>
      <c r="H2108" s="49">
        <v>59</v>
      </c>
      <c r="J2108" s="49">
        <v>3</v>
      </c>
      <c r="K2108" s="174"/>
    </row>
    <row r="2109" spans="1:11" s="49" customFormat="1" ht="18">
      <c r="A2109" s="252" t="s">
        <v>4553</v>
      </c>
      <c r="B2109" s="28"/>
      <c r="C2109" s="28"/>
      <c r="D2109" s="28"/>
      <c r="E2109" s="28"/>
      <c r="F2109" s="249">
        <f t="shared" si="42"/>
        <v>1</v>
      </c>
      <c r="I2109" s="49">
        <v>1</v>
      </c>
      <c r="K2109" s="174"/>
    </row>
    <row r="2110" spans="1:11" s="49" customFormat="1" ht="18">
      <c r="A2110" s="252" t="s">
        <v>5007</v>
      </c>
      <c r="B2110" s="28"/>
      <c r="C2110" s="28"/>
      <c r="D2110" s="28"/>
      <c r="E2110" s="28"/>
      <c r="F2110" s="249">
        <f t="shared" si="42"/>
        <v>3</v>
      </c>
      <c r="G2110" s="327">
        <v>3</v>
      </c>
    </row>
    <row r="2111" spans="1:11" s="49" customFormat="1" ht="18">
      <c r="A2111" s="252" t="s">
        <v>5413</v>
      </c>
      <c r="B2111" s="28"/>
      <c r="C2111" s="28"/>
      <c r="D2111" s="28"/>
      <c r="E2111" s="28"/>
      <c r="F2111" s="249">
        <f t="shared" si="42"/>
        <v>6</v>
      </c>
      <c r="I2111" s="49">
        <v>6</v>
      </c>
      <c r="K2111" s="174"/>
    </row>
    <row r="2112" spans="1:11" s="49" customFormat="1" ht="18">
      <c r="A2112" s="252" t="s">
        <v>4484</v>
      </c>
      <c r="B2112" s="28"/>
      <c r="C2112" s="28"/>
      <c r="D2112" s="28"/>
      <c r="E2112" s="28"/>
      <c r="F2112" s="249">
        <f t="shared" si="42"/>
        <v>4</v>
      </c>
      <c r="J2112" s="49">
        <v>4</v>
      </c>
      <c r="K2112" s="174"/>
    </row>
    <row r="2113" spans="1:11" s="49" customFormat="1" ht="18">
      <c r="A2113" s="252" t="s">
        <v>5226</v>
      </c>
      <c r="B2113" s="28"/>
      <c r="C2113" s="28"/>
      <c r="D2113" s="28"/>
      <c r="E2113" s="28"/>
      <c r="F2113" s="249">
        <f t="shared" si="42"/>
        <v>19</v>
      </c>
      <c r="I2113" s="49">
        <v>17</v>
      </c>
      <c r="J2113" s="49">
        <v>2</v>
      </c>
      <c r="K2113" s="174"/>
    </row>
    <row r="2114" spans="1:11" s="49" customFormat="1" ht="18">
      <c r="A2114" s="252" t="s">
        <v>4811</v>
      </c>
      <c r="B2114" s="28"/>
      <c r="C2114" s="28"/>
      <c r="D2114" s="28"/>
      <c r="E2114" s="28"/>
      <c r="F2114" s="249">
        <f t="shared" si="42"/>
        <v>6</v>
      </c>
      <c r="K2114" s="49">
        <v>6</v>
      </c>
    </row>
    <row r="2115" spans="1:11" s="49" customFormat="1" ht="18">
      <c r="A2115" s="252" t="s">
        <v>5644</v>
      </c>
      <c r="B2115" s="28"/>
      <c r="C2115" s="28"/>
      <c r="D2115" s="28"/>
      <c r="E2115" s="28"/>
      <c r="F2115" s="249">
        <f t="shared" si="42"/>
        <v>1</v>
      </c>
      <c r="J2115" s="49">
        <v>1</v>
      </c>
      <c r="K2115" s="174"/>
    </row>
    <row r="2116" spans="1:11" s="49" customFormat="1" ht="18">
      <c r="A2116" s="252" t="s">
        <v>5216</v>
      </c>
      <c r="B2116" s="28"/>
      <c r="C2116" s="28"/>
      <c r="D2116" s="28"/>
      <c r="E2116" s="28"/>
      <c r="F2116" s="249">
        <f t="shared" si="42"/>
        <v>1</v>
      </c>
      <c r="I2116" s="49">
        <v>1</v>
      </c>
      <c r="K2116" s="174"/>
    </row>
    <row r="2117" spans="1:11" s="49" customFormat="1" ht="18">
      <c r="A2117" s="252" t="s">
        <v>5642</v>
      </c>
      <c r="B2117" s="28"/>
      <c r="C2117" s="28"/>
      <c r="D2117" s="28"/>
      <c r="E2117" s="28"/>
      <c r="F2117" s="249">
        <f t="shared" si="42"/>
        <v>3</v>
      </c>
      <c r="J2117" s="49">
        <v>3</v>
      </c>
      <c r="K2117" s="174"/>
    </row>
    <row r="2118" spans="1:11" s="49" customFormat="1" ht="18">
      <c r="A2118" s="252" t="s">
        <v>4394</v>
      </c>
      <c r="B2118" s="28"/>
      <c r="C2118" s="28"/>
      <c r="D2118" s="28"/>
      <c r="E2118" s="28"/>
      <c r="F2118" s="249">
        <f t="shared" si="42"/>
        <v>1</v>
      </c>
      <c r="J2118" s="49">
        <v>1</v>
      </c>
      <c r="K2118" s="174"/>
    </row>
    <row r="2119" spans="1:11" s="49" customFormat="1" ht="18">
      <c r="A2119" s="252" t="s">
        <v>4996</v>
      </c>
      <c r="B2119" s="28"/>
      <c r="C2119" s="28"/>
      <c r="D2119" s="28"/>
      <c r="E2119" s="28"/>
      <c r="F2119" s="249">
        <f t="shared" si="42"/>
        <v>7</v>
      </c>
      <c r="J2119" s="49">
        <v>7</v>
      </c>
    </row>
    <row r="2120" spans="1:11" s="49" customFormat="1" ht="18">
      <c r="A2120" s="252" t="s">
        <v>4474</v>
      </c>
      <c r="B2120" s="28"/>
      <c r="C2120" s="28"/>
      <c r="D2120" s="28"/>
      <c r="E2120" s="28"/>
      <c r="F2120" s="249">
        <f t="shared" si="42"/>
        <v>5</v>
      </c>
      <c r="J2120" s="49">
        <v>5</v>
      </c>
      <c r="K2120" s="174"/>
    </row>
    <row r="2121" spans="1:11" s="49" customFormat="1" ht="18">
      <c r="A2121" s="252" t="s">
        <v>4997</v>
      </c>
      <c r="B2121" s="28"/>
      <c r="C2121" s="28"/>
      <c r="D2121" s="28"/>
      <c r="E2121" s="28"/>
      <c r="F2121" s="249">
        <f t="shared" si="42"/>
        <v>7</v>
      </c>
      <c r="J2121" s="49">
        <v>7</v>
      </c>
    </row>
    <row r="2122" spans="1:11" s="49" customFormat="1" ht="18">
      <c r="A2122" s="252" t="s">
        <v>4810</v>
      </c>
      <c r="B2122" s="28"/>
      <c r="C2122" s="28"/>
      <c r="D2122" s="28"/>
      <c r="E2122" s="28"/>
      <c r="F2122" s="249">
        <f t="shared" si="42"/>
        <v>1</v>
      </c>
      <c r="I2122" s="49">
        <v>1</v>
      </c>
      <c r="K2122" s="174"/>
    </row>
    <row r="2123" spans="1:11" s="49" customFormat="1" ht="18">
      <c r="A2123" s="252" t="s">
        <v>4393</v>
      </c>
      <c r="B2123" s="28"/>
      <c r="C2123" s="28"/>
      <c r="D2123" s="28"/>
      <c r="E2123" s="28"/>
      <c r="F2123" s="249">
        <f t="shared" si="42"/>
        <v>26</v>
      </c>
      <c r="J2123" s="49">
        <v>26</v>
      </c>
      <c r="K2123" s="174"/>
    </row>
    <row r="2124" spans="1:11" s="49" customFormat="1" ht="18">
      <c r="A2124" s="252" t="s">
        <v>4666</v>
      </c>
      <c r="B2124" s="28"/>
      <c r="C2124" s="28"/>
      <c r="D2124" s="28"/>
      <c r="E2124" s="28"/>
      <c r="F2124" s="249">
        <f t="shared" si="42"/>
        <v>1</v>
      </c>
      <c r="J2124" s="49">
        <v>1</v>
      </c>
      <c r="K2124" s="174"/>
    </row>
    <row r="2125" spans="1:11" s="49" customFormat="1" ht="18">
      <c r="A2125" s="252" t="s">
        <v>5643</v>
      </c>
      <c r="B2125" s="28"/>
      <c r="C2125" s="28"/>
      <c r="D2125" s="28"/>
      <c r="E2125" s="28"/>
      <c r="F2125" s="249">
        <f t="shared" si="42"/>
        <v>1</v>
      </c>
      <c r="J2125" s="49">
        <v>1</v>
      </c>
      <c r="K2125" s="174"/>
    </row>
    <row r="2126" spans="1:11" s="49" customFormat="1" ht="18">
      <c r="A2126" s="252" t="s">
        <v>5511</v>
      </c>
      <c r="B2126" s="28"/>
      <c r="C2126" s="28"/>
      <c r="D2126" s="28"/>
      <c r="E2126" s="28"/>
      <c r="F2126" s="249">
        <f t="shared" si="42"/>
        <v>16</v>
      </c>
      <c r="J2126" s="49">
        <v>16</v>
      </c>
      <c r="K2126" s="174"/>
    </row>
    <row r="2127" spans="1:11" s="49" customFormat="1" ht="18">
      <c r="A2127" s="252" t="s">
        <v>4480</v>
      </c>
      <c r="B2127" s="28"/>
      <c r="C2127" s="28"/>
      <c r="D2127" s="28"/>
      <c r="E2127" s="28"/>
      <c r="F2127" s="249">
        <f t="shared" si="42"/>
        <v>1</v>
      </c>
      <c r="J2127" s="49">
        <v>1</v>
      </c>
      <c r="K2127" s="174"/>
    </row>
    <row r="2128" spans="1:11" s="49" customFormat="1" ht="18">
      <c r="A2128" s="252" t="s">
        <v>4999</v>
      </c>
      <c r="B2128" s="28"/>
      <c r="C2128" s="28"/>
      <c r="D2128" s="28"/>
      <c r="E2128" s="28"/>
      <c r="F2128" s="249">
        <f t="shared" si="42"/>
        <v>2</v>
      </c>
      <c r="J2128" s="49">
        <v>2</v>
      </c>
    </row>
    <row r="2129" spans="1:11" s="49" customFormat="1" ht="18">
      <c r="A2129" s="252" t="s">
        <v>5523</v>
      </c>
      <c r="B2129" s="28"/>
      <c r="C2129" s="28"/>
      <c r="D2129" s="28"/>
      <c r="E2129" s="28"/>
      <c r="F2129" s="249">
        <f t="shared" si="42"/>
        <v>1</v>
      </c>
      <c r="I2129" s="49">
        <v>1</v>
      </c>
      <c r="K2129" s="174"/>
    </row>
    <row r="2130" spans="1:11" s="49" customFormat="1" ht="18">
      <c r="A2130" s="252" t="s">
        <v>5521</v>
      </c>
      <c r="B2130" s="28"/>
      <c r="C2130" s="28"/>
      <c r="D2130" s="28"/>
      <c r="E2130" s="28"/>
      <c r="F2130" s="249">
        <f t="shared" si="42"/>
        <v>5</v>
      </c>
      <c r="I2130" s="49">
        <v>5</v>
      </c>
      <c r="K2130" s="174"/>
    </row>
    <row r="2131" spans="1:11" s="49" customFormat="1" ht="18">
      <c r="A2131" s="252" t="s">
        <v>4482</v>
      </c>
      <c r="B2131" s="28"/>
      <c r="C2131" s="28"/>
      <c r="D2131" s="28"/>
      <c r="E2131" s="28"/>
      <c r="F2131" s="249">
        <f t="shared" si="42"/>
        <v>8</v>
      </c>
      <c r="J2131" s="49">
        <v>8</v>
      </c>
      <c r="K2131" s="174"/>
    </row>
    <row r="2132" spans="1:11" s="49" customFormat="1" ht="18">
      <c r="A2132" s="252" t="s">
        <v>5508</v>
      </c>
      <c r="B2132" s="28"/>
      <c r="C2132" s="28"/>
      <c r="D2132" s="28"/>
      <c r="E2132" s="28"/>
      <c r="F2132" s="249">
        <f t="shared" si="42"/>
        <v>17</v>
      </c>
      <c r="J2132" s="49">
        <v>17</v>
      </c>
      <c r="K2132" s="174"/>
    </row>
    <row r="2133" spans="1:11" s="49" customFormat="1" ht="18">
      <c r="A2133" s="252" t="s">
        <v>5229</v>
      </c>
      <c r="B2133" s="28"/>
      <c r="C2133" s="28"/>
      <c r="D2133" s="28"/>
      <c r="E2133" s="28"/>
      <c r="F2133" s="249">
        <f t="shared" si="42"/>
        <v>35</v>
      </c>
      <c r="I2133" s="49">
        <v>35</v>
      </c>
      <c r="K2133" s="174"/>
    </row>
    <row r="2134" spans="1:11" s="49" customFormat="1" ht="18">
      <c r="A2134" s="252" t="s">
        <v>5075</v>
      </c>
      <c r="B2134" s="28"/>
      <c r="C2134" s="28"/>
      <c r="D2134" s="28"/>
      <c r="E2134" s="28"/>
      <c r="F2134" s="249">
        <f t="shared" si="42"/>
        <v>129</v>
      </c>
      <c r="I2134" s="49">
        <v>129</v>
      </c>
    </row>
    <row r="2135" spans="1:11" s="49" customFormat="1" ht="18">
      <c r="A2135" s="252" t="s">
        <v>5411</v>
      </c>
      <c r="B2135" s="28"/>
      <c r="C2135" s="28"/>
      <c r="D2135" s="28"/>
      <c r="E2135" s="28"/>
      <c r="F2135" s="249">
        <f t="shared" si="42"/>
        <v>9</v>
      </c>
      <c r="J2135" s="49">
        <v>9</v>
      </c>
      <c r="K2135" s="174"/>
    </row>
    <row r="2136" spans="1:11" s="49" customFormat="1" ht="18">
      <c r="A2136" s="252" t="s">
        <v>5624</v>
      </c>
      <c r="B2136" s="28"/>
      <c r="C2136" s="28"/>
      <c r="D2136" s="28"/>
      <c r="E2136" s="28"/>
      <c r="F2136" s="249">
        <f t="shared" si="42"/>
        <v>9</v>
      </c>
      <c r="I2136" s="49">
        <v>9</v>
      </c>
      <c r="K2136" s="174"/>
    </row>
    <row r="2137" spans="1:11" s="49" customFormat="1" ht="18">
      <c r="A2137" s="252" t="s">
        <v>4998</v>
      </c>
      <c r="B2137" s="28"/>
      <c r="C2137" s="28"/>
      <c r="D2137" s="28"/>
      <c r="E2137" s="28"/>
      <c r="F2137" s="249">
        <f t="shared" si="42"/>
        <v>4</v>
      </c>
      <c r="J2137" s="49">
        <v>4</v>
      </c>
    </row>
    <row r="2138" spans="1:11" s="49" customFormat="1" ht="18">
      <c r="A2138" s="252" t="s">
        <v>5421</v>
      </c>
      <c r="B2138" s="28"/>
      <c r="C2138" s="28"/>
      <c r="D2138" s="28"/>
      <c r="E2138" s="28"/>
      <c r="F2138" s="249">
        <f t="shared" si="42"/>
        <v>5</v>
      </c>
      <c r="H2138" s="49">
        <v>4</v>
      </c>
      <c r="J2138" s="49">
        <v>1</v>
      </c>
      <c r="K2138" s="174"/>
    </row>
    <row r="2139" spans="1:11" s="49" customFormat="1" ht="18">
      <c r="A2139" s="252" t="s">
        <v>4360</v>
      </c>
      <c r="B2139" s="28"/>
      <c r="C2139" s="28"/>
      <c r="D2139" s="28"/>
      <c r="E2139" s="28"/>
      <c r="F2139" s="249">
        <f t="shared" si="42"/>
        <v>46</v>
      </c>
      <c r="I2139" s="49">
        <v>30</v>
      </c>
      <c r="J2139" s="49">
        <v>16</v>
      </c>
      <c r="K2139" s="174"/>
    </row>
    <row r="2140" spans="1:11" s="49" customFormat="1" ht="18">
      <c r="A2140" s="252" t="s">
        <v>4664</v>
      </c>
      <c r="B2140" s="28"/>
      <c r="C2140" s="28"/>
      <c r="D2140" s="28"/>
      <c r="E2140" s="28"/>
      <c r="F2140" s="249">
        <f t="shared" si="42"/>
        <v>15</v>
      </c>
      <c r="J2140" s="49">
        <v>15</v>
      </c>
      <c r="K2140" s="174"/>
    </row>
    <row r="2141" spans="1:11" s="49" customFormat="1" ht="18">
      <c r="A2141" s="252" t="s">
        <v>4608</v>
      </c>
      <c r="B2141" s="28"/>
      <c r="C2141" s="28"/>
      <c r="D2141" s="28"/>
      <c r="E2141" s="28"/>
      <c r="F2141" s="249">
        <f t="shared" si="42"/>
        <v>1</v>
      </c>
      <c r="J2141" s="49">
        <v>1</v>
      </c>
      <c r="K2141" s="174"/>
    </row>
    <row r="2142" spans="1:11" s="49" customFormat="1" ht="18">
      <c r="A2142" s="252" t="s">
        <v>4606</v>
      </c>
      <c r="B2142" s="28"/>
      <c r="C2142" s="28"/>
      <c r="D2142" s="28"/>
      <c r="E2142" s="28"/>
      <c r="F2142" s="249">
        <f t="shared" si="42"/>
        <v>2</v>
      </c>
      <c r="J2142" s="49">
        <v>2</v>
      </c>
      <c r="K2142" s="174"/>
    </row>
    <row r="2143" spans="1:11" s="49" customFormat="1" ht="18">
      <c r="A2143" s="252" t="s">
        <v>4813</v>
      </c>
      <c r="B2143" s="28"/>
      <c r="C2143" s="28"/>
      <c r="D2143" s="28"/>
      <c r="E2143" s="28"/>
      <c r="F2143" s="249">
        <f t="shared" si="42"/>
        <v>8</v>
      </c>
      <c r="I2143" s="49">
        <v>1</v>
      </c>
      <c r="J2143" s="49">
        <v>4</v>
      </c>
      <c r="K2143" s="49">
        <v>3</v>
      </c>
    </row>
    <row r="2144" spans="1:11" s="49" customFormat="1" ht="18">
      <c r="A2144" s="252" t="s">
        <v>5233</v>
      </c>
      <c r="B2144" s="28"/>
      <c r="C2144" s="28"/>
      <c r="D2144" s="28"/>
      <c r="E2144" s="28"/>
      <c r="F2144" s="249">
        <f t="shared" si="42"/>
        <v>1</v>
      </c>
      <c r="I2144" s="49">
        <v>1</v>
      </c>
    </row>
    <row r="2145" spans="1:11" s="49" customFormat="1" ht="18">
      <c r="A2145" s="252" t="s">
        <v>5167</v>
      </c>
      <c r="B2145" s="28"/>
      <c r="C2145" s="28"/>
      <c r="D2145" s="28"/>
      <c r="E2145" s="28"/>
      <c r="F2145" s="249">
        <f t="shared" si="42"/>
        <v>16</v>
      </c>
      <c r="J2145" s="49">
        <v>16</v>
      </c>
      <c r="K2145" s="174"/>
    </row>
    <row r="2146" spans="1:11" s="49" customFormat="1" ht="18">
      <c r="A2146" s="252" t="s">
        <v>4204</v>
      </c>
      <c r="B2146" s="28"/>
      <c r="C2146" s="28"/>
      <c r="D2146" s="28"/>
      <c r="E2146" s="28"/>
      <c r="F2146" s="249">
        <f t="shared" si="42"/>
        <v>15</v>
      </c>
      <c r="H2146" s="49">
        <v>15</v>
      </c>
      <c r="K2146" s="174"/>
    </row>
    <row r="2147" spans="1:11" s="49" customFormat="1" ht="18">
      <c r="A2147" s="252" t="s">
        <v>4941</v>
      </c>
      <c r="B2147" s="28"/>
      <c r="C2147" s="28"/>
      <c r="D2147" s="28"/>
      <c r="E2147" s="28"/>
      <c r="F2147" s="249">
        <f t="shared" si="42"/>
        <v>5</v>
      </c>
      <c r="I2147" s="49">
        <v>5</v>
      </c>
    </row>
    <row r="2148" spans="1:11" s="49" customFormat="1" ht="18">
      <c r="A2148" s="252" t="s">
        <v>5622</v>
      </c>
      <c r="B2148" s="28"/>
      <c r="C2148" s="28"/>
      <c r="D2148" s="28"/>
      <c r="E2148" s="28"/>
      <c r="F2148" s="249">
        <f t="shared" si="42"/>
        <v>2</v>
      </c>
      <c r="I2148" s="49">
        <v>2</v>
      </c>
      <c r="K2148" s="174"/>
    </row>
    <row r="2149" spans="1:11" s="49" customFormat="1" ht="18">
      <c r="A2149" s="252" t="s">
        <v>5621</v>
      </c>
      <c r="B2149" s="28"/>
      <c r="C2149" s="28"/>
      <c r="D2149" s="28"/>
      <c r="E2149" s="28"/>
      <c r="F2149" s="249">
        <f t="shared" si="42"/>
        <v>5</v>
      </c>
      <c r="I2149" s="49">
        <v>5</v>
      </c>
      <c r="K2149" s="174"/>
    </row>
    <row r="2150" spans="1:11" s="49" customFormat="1" ht="18">
      <c r="A2150" s="252" t="s">
        <v>5207</v>
      </c>
      <c r="B2150" s="28"/>
      <c r="C2150" s="28"/>
      <c r="D2150" s="28"/>
      <c r="E2150" s="28"/>
      <c r="F2150" s="249">
        <f t="shared" si="42"/>
        <v>11</v>
      </c>
      <c r="J2150" s="49">
        <v>11</v>
      </c>
      <c r="K2150" s="174"/>
    </row>
    <row r="2151" spans="1:11" s="49" customFormat="1" ht="18">
      <c r="A2151" s="252" t="s">
        <v>4993</v>
      </c>
      <c r="B2151" s="28"/>
      <c r="C2151" s="28"/>
      <c r="D2151" s="28"/>
      <c r="E2151" s="28"/>
      <c r="F2151" s="249">
        <f t="shared" si="42"/>
        <v>5</v>
      </c>
      <c r="J2151" s="49">
        <v>5</v>
      </c>
    </row>
    <row r="2152" spans="1:11" s="49" customFormat="1" ht="18">
      <c r="A2152" s="252" t="s">
        <v>5176</v>
      </c>
      <c r="B2152" s="28"/>
      <c r="C2152" s="28"/>
      <c r="D2152" s="28"/>
      <c r="E2152" s="28"/>
      <c r="F2152" s="249">
        <f t="shared" si="42"/>
        <v>3</v>
      </c>
      <c r="I2152" s="49">
        <v>3</v>
      </c>
    </row>
    <row r="2153" spans="1:11" s="49" customFormat="1" ht="18">
      <c r="A2153" s="252" t="s">
        <v>4948</v>
      </c>
      <c r="B2153" s="28"/>
      <c r="C2153" s="28"/>
      <c r="D2153" s="28"/>
      <c r="E2153" s="28"/>
      <c r="F2153" s="249">
        <f t="shared" si="42"/>
        <v>1</v>
      </c>
      <c r="I2153" s="49">
        <v>1</v>
      </c>
    </row>
    <row r="2154" spans="1:11" s="49" customFormat="1" ht="18">
      <c r="A2154" s="252" t="s">
        <v>4548</v>
      </c>
      <c r="B2154" s="28"/>
      <c r="C2154" s="28"/>
      <c r="D2154" s="28"/>
      <c r="E2154" s="28"/>
      <c r="F2154" s="249">
        <f t="shared" ref="F2154:F2217" si="43">SUM(G2154:K2154)</f>
        <v>3</v>
      </c>
      <c r="J2154" s="49">
        <v>3</v>
      </c>
      <c r="K2154" s="174"/>
    </row>
    <row r="2155" spans="1:11" s="49" customFormat="1" ht="18">
      <c r="A2155" s="252" t="s">
        <v>4662</v>
      </c>
      <c r="B2155" s="28"/>
      <c r="C2155" s="28"/>
      <c r="D2155" s="28"/>
      <c r="E2155" s="28"/>
      <c r="F2155" s="249">
        <f t="shared" si="43"/>
        <v>1</v>
      </c>
      <c r="J2155" s="49">
        <v>1</v>
      </c>
      <c r="K2155" s="174"/>
    </row>
    <row r="2156" spans="1:11" s="49" customFormat="1" ht="18">
      <c r="A2156" s="252" t="s">
        <v>5174</v>
      </c>
      <c r="B2156" s="28"/>
      <c r="C2156" s="28"/>
      <c r="D2156" s="28"/>
      <c r="E2156" s="28"/>
      <c r="F2156" s="249">
        <f t="shared" si="43"/>
        <v>5</v>
      </c>
      <c r="I2156" s="49">
        <v>5</v>
      </c>
      <c r="K2156" s="174"/>
    </row>
    <row r="2157" spans="1:11" s="49" customFormat="1" ht="18">
      <c r="A2157" s="252" t="s">
        <v>5225</v>
      </c>
      <c r="B2157" s="28"/>
      <c r="C2157" s="28"/>
      <c r="D2157" s="28"/>
      <c r="E2157" s="28"/>
      <c r="F2157" s="249">
        <f t="shared" si="43"/>
        <v>78</v>
      </c>
      <c r="I2157" s="49">
        <v>78</v>
      </c>
      <c r="K2157" s="174"/>
    </row>
    <row r="2158" spans="1:11" s="49" customFormat="1" ht="18">
      <c r="A2158" s="252" t="s">
        <v>4989</v>
      </c>
      <c r="B2158" s="28"/>
      <c r="C2158" s="28"/>
      <c r="D2158" s="28"/>
      <c r="E2158" s="28"/>
      <c r="F2158" s="249">
        <f t="shared" si="43"/>
        <v>9</v>
      </c>
      <c r="J2158" s="49">
        <v>9</v>
      </c>
    </row>
    <row r="2159" spans="1:11" s="49" customFormat="1" ht="18">
      <c r="A2159" s="252" t="s">
        <v>5312</v>
      </c>
      <c r="B2159" s="28"/>
      <c r="C2159" s="28"/>
      <c r="D2159" s="28"/>
      <c r="E2159" s="28"/>
      <c r="F2159" s="249">
        <f t="shared" si="43"/>
        <v>15</v>
      </c>
      <c r="I2159" s="49">
        <v>15</v>
      </c>
      <c r="K2159" s="174"/>
    </row>
    <row r="2160" spans="1:11" s="49" customFormat="1" ht="18">
      <c r="A2160" s="252" t="s">
        <v>4552</v>
      </c>
      <c r="B2160" s="28"/>
      <c r="C2160" s="28"/>
      <c r="D2160" s="28"/>
      <c r="E2160" s="28"/>
      <c r="F2160" s="249">
        <f t="shared" si="43"/>
        <v>2</v>
      </c>
      <c r="I2160" s="49">
        <v>2</v>
      </c>
      <c r="K2160" s="174"/>
    </row>
    <row r="2161" spans="1:11" s="49" customFormat="1" ht="18">
      <c r="A2161" s="252" t="s">
        <v>5510</v>
      </c>
      <c r="B2161" s="28"/>
      <c r="C2161" s="28"/>
      <c r="D2161" s="28"/>
      <c r="E2161" s="28"/>
      <c r="F2161" s="249">
        <f t="shared" si="43"/>
        <v>2</v>
      </c>
      <c r="J2161" s="49">
        <v>2</v>
      </c>
      <c r="K2161" s="174"/>
    </row>
    <row r="2162" spans="1:11" s="49" customFormat="1" ht="18" customHeight="1">
      <c r="A2162" s="252" t="s">
        <v>5617</v>
      </c>
      <c r="B2162" s="28"/>
      <c r="C2162" s="28"/>
      <c r="D2162" s="28"/>
      <c r="E2162" s="28"/>
      <c r="F2162" s="249">
        <f t="shared" si="43"/>
        <v>18</v>
      </c>
      <c r="I2162" s="49">
        <v>18</v>
      </c>
      <c r="K2162" s="174"/>
    </row>
    <row r="2163" spans="1:11" s="49" customFormat="1" ht="18" customHeight="1">
      <c r="A2163" s="252" t="s">
        <v>4942</v>
      </c>
      <c r="B2163" s="28"/>
      <c r="C2163" s="28"/>
      <c r="D2163" s="28"/>
      <c r="E2163" s="28"/>
      <c r="F2163" s="249">
        <f t="shared" si="43"/>
        <v>1</v>
      </c>
      <c r="I2163" s="49">
        <v>1</v>
      </c>
    </row>
    <row r="2164" spans="1:11" s="49" customFormat="1" ht="18" customHeight="1">
      <c r="A2164" s="252" t="s">
        <v>5209</v>
      </c>
      <c r="B2164" s="28"/>
      <c r="C2164" s="28"/>
      <c r="D2164" s="28"/>
      <c r="E2164" s="28"/>
      <c r="F2164" s="249">
        <f t="shared" si="43"/>
        <v>5</v>
      </c>
      <c r="J2164" s="49">
        <v>5</v>
      </c>
      <c r="K2164" s="174"/>
    </row>
    <row r="2165" spans="1:11" s="49" customFormat="1" ht="18" customHeight="1">
      <c r="A2165" s="252" t="s">
        <v>4605</v>
      </c>
      <c r="B2165" s="28"/>
      <c r="C2165" s="28"/>
      <c r="D2165" s="28"/>
      <c r="E2165" s="28"/>
      <c r="F2165" s="249">
        <f t="shared" si="43"/>
        <v>1</v>
      </c>
      <c r="J2165" s="49">
        <v>1</v>
      </c>
      <c r="K2165" s="174"/>
    </row>
    <row r="2166" spans="1:11" s="49" customFormat="1" ht="18" customHeight="1">
      <c r="A2166" s="252" t="s">
        <v>5222</v>
      </c>
      <c r="B2166" s="28"/>
      <c r="C2166" s="28"/>
      <c r="D2166" s="28"/>
      <c r="E2166" s="28"/>
      <c r="F2166" s="249">
        <f t="shared" si="43"/>
        <v>3</v>
      </c>
      <c r="I2166" s="49">
        <v>3</v>
      </c>
      <c r="K2166" s="174"/>
    </row>
    <row r="2167" spans="1:11" s="49" customFormat="1" ht="18" customHeight="1">
      <c r="A2167" s="252" t="s">
        <v>5228</v>
      </c>
      <c r="B2167" s="28"/>
      <c r="C2167" s="28"/>
      <c r="D2167" s="28"/>
      <c r="E2167" s="28"/>
      <c r="F2167" s="249">
        <f t="shared" si="43"/>
        <v>16</v>
      </c>
      <c r="I2167" s="49">
        <v>16</v>
      </c>
      <c r="K2167" s="174"/>
    </row>
    <row r="2168" spans="1:11" s="49" customFormat="1" ht="18" customHeight="1">
      <c r="A2168" s="252" t="s">
        <v>5615</v>
      </c>
      <c r="B2168" s="28"/>
      <c r="C2168" s="28"/>
      <c r="D2168" s="28"/>
      <c r="E2168" s="28"/>
      <c r="F2168" s="249">
        <f t="shared" si="43"/>
        <v>5</v>
      </c>
      <c r="I2168" s="49">
        <v>5</v>
      </c>
      <c r="K2168" s="174"/>
    </row>
    <row r="2169" spans="1:11" s="49" customFormat="1" ht="18" customHeight="1">
      <c r="A2169" s="252" t="s">
        <v>4235</v>
      </c>
      <c r="B2169" s="28"/>
      <c r="C2169" s="28"/>
      <c r="D2169" s="28"/>
      <c r="E2169" s="28"/>
      <c r="F2169" s="249">
        <f t="shared" si="43"/>
        <v>16</v>
      </c>
      <c r="I2169" s="49">
        <v>13</v>
      </c>
      <c r="J2169" s="49">
        <v>3</v>
      </c>
      <c r="K2169" s="174"/>
    </row>
    <row r="2170" spans="1:11" s="49" customFormat="1" ht="18" customHeight="1">
      <c r="A2170" s="252" t="s">
        <v>4239</v>
      </c>
      <c r="B2170" s="28"/>
      <c r="C2170" s="28"/>
      <c r="D2170" s="28"/>
      <c r="E2170" s="28"/>
      <c r="F2170" s="249">
        <f t="shared" si="43"/>
        <v>211</v>
      </c>
      <c r="H2170" s="49">
        <v>61</v>
      </c>
      <c r="I2170" s="49">
        <v>129</v>
      </c>
      <c r="J2170" s="49">
        <v>21</v>
      </c>
      <c r="K2170" s="174"/>
    </row>
    <row r="2171" spans="1:11" s="49" customFormat="1" ht="18" customHeight="1">
      <c r="A2171" s="252" t="s">
        <v>4600</v>
      </c>
      <c r="B2171" s="28"/>
      <c r="C2171" s="28"/>
      <c r="D2171" s="28"/>
      <c r="E2171" s="28"/>
      <c r="F2171" s="249">
        <f t="shared" si="43"/>
        <v>9</v>
      </c>
      <c r="J2171" s="49">
        <v>9</v>
      </c>
      <c r="K2171" s="174"/>
    </row>
    <row r="2172" spans="1:11" s="49" customFormat="1" ht="18" customHeight="1">
      <c r="A2172" s="252" t="s">
        <v>5184</v>
      </c>
      <c r="B2172" s="28"/>
      <c r="C2172" s="28"/>
      <c r="D2172" s="28"/>
      <c r="E2172" s="28"/>
      <c r="F2172" s="249">
        <f t="shared" si="43"/>
        <v>21</v>
      </c>
      <c r="I2172" s="49">
        <v>5</v>
      </c>
      <c r="J2172" s="49">
        <v>16</v>
      </c>
    </row>
    <row r="2173" spans="1:11" s="49" customFormat="1" ht="18" customHeight="1">
      <c r="A2173" s="252" t="s">
        <v>4601</v>
      </c>
      <c r="B2173" s="28"/>
      <c r="C2173" s="28"/>
      <c r="D2173" s="28"/>
      <c r="E2173" s="28"/>
      <c r="F2173" s="249">
        <f t="shared" si="43"/>
        <v>1</v>
      </c>
      <c r="J2173" s="49">
        <v>1</v>
      </c>
      <c r="K2173" s="174"/>
    </row>
    <row r="2174" spans="1:11" s="49" customFormat="1" ht="18" customHeight="1">
      <c r="A2174" s="252" t="s">
        <v>4715</v>
      </c>
      <c r="B2174" s="28"/>
      <c r="C2174" s="28"/>
      <c r="D2174" s="28"/>
      <c r="E2174" s="28"/>
      <c r="F2174" s="249">
        <f t="shared" si="43"/>
        <v>13</v>
      </c>
      <c r="J2174" s="49">
        <v>13</v>
      </c>
      <c r="K2174" s="174"/>
    </row>
    <row r="2175" spans="1:11" s="49" customFormat="1" ht="18" customHeight="1">
      <c r="A2175" s="252" t="s">
        <v>5301</v>
      </c>
      <c r="B2175" s="28"/>
      <c r="C2175" s="28"/>
      <c r="D2175" s="28"/>
      <c r="E2175" s="28"/>
      <c r="F2175" s="249">
        <f t="shared" si="43"/>
        <v>3</v>
      </c>
      <c r="J2175" s="49">
        <v>3</v>
      </c>
      <c r="K2175" s="174"/>
    </row>
    <row r="2176" spans="1:11" s="49" customFormat="1" ht="18" customHeight="1">
      <c r="A2176" s="252" t="s">
        <v>4852</v>
      </c>
      <c r="B2176" s="28"/>
      <c r="C2176" s="28"/>
      <c r="D2176" s="28"/>
      <c r="E2176" s="28"/>
      <c r="F2176" s="249">
        <f t="shared" si="43"/>
        <v>12</v>
      </c>
      <c r="H2176" s="49">
        <v>9</v>
      </c>
      <c r="I2176" s="49">
        <v>3</v>
      </c>
    </row>
    <row r="2177" spans="1:11" s="49" customFormat="1" ht="18" customHeight="1">
      <c r="A2177" s="252" t="s">
        <v>5514</v>
      </c>
      <c r="B2177" s="28"/>
      <c r="C2177" s="28"/>
      <c r="D2177" s="28"/>
      <c r="E2177" s="28"/>
      <c r="F2177" s="249">
        <f t="shared" si="43"/>
        <v>5</v>
      </c>
      <c r="J2177" s="49">
        <v>5</v>
      </c>
      <c r="K2177" s="174"/>
    </row>
    <row r="2178" spans="1:11" s="49" customFormat="1" ht="18" customHeight="1">
      <c r="A2178" s="252" t="s">
        <v>5418</v>
      </c>
      <c r="B2178" s="28"/>
      <c r="C2178" s="28"/>
      <c r="D2178" s="28"/>
      <c r="E2178" s="28"/>
      <c r="F2178" s="249">
        <f t="shared" si="43"/>
        <v>19</v>
      </c>
      <c r="H2178" s="49">
        <v>19</v>
      </c>
      <c r="K2178" s="174"/>
    </row>
    <row r="2179" spans="1:11" s="49" customFormat="1" ht="18" customHeight="1">
      <c r="A2179" s="252" t="s">
        <v>4414</v>
      </c>
      <c r="B2179" s="28"/>
      <c r="C2179" s="28"/>
      <c r="D2179" s="28"/>
      <c r="E2179" s="28"/>
      <c r="F2179" s="249">
        <f t="shared" si="43"/>
        <v>2</v>
      </c>
      <c r="H2179" s="49">
        <v>2</v>
      </c>
      <c r="K2179" s="174"/>
    </row>
    <row r="2180" spans="1:11" s="49" customFormat="1" ht="18" customHeight="1">
      <c r="A2180" s="252" t="s">
        <v>4476</v>
      </c>
      <c r="B2180" s="28"/>
      <c r="C2180" s="28"/>
      <c r="D2180" s="28"/>
      <c r="E2180" s="28"/>
      <c r="F2180" s="249">
        <f t="shared" si="43"/>
        <v>9</v>
      </c>
      <c r="J2180" s="49">
        <v>9</v>
      </c>
      <c r="K2180" s="174"/>
    </row>
    <row r="2181" spans="1:11" s="49" customFormat="1" ht="18" customHeight="1">
      <c r="A2181" s="252" t="s">
        <v>4900</v>
      </c>
      <c r="B2181" s="28"/>
      <c r="C2181" s="28"/>
      <c r="D2181" s="28"/>
      <c r="E2181" s="28"/>
      <c r="F2181" s="249">
        <f t="shared" si="43"/>
        <v>48</v>
      </c>
      <c r="I2181" s="49">
        <v>28</v>
      </c>
      <c r="J2181" s="49">
        <v>20</v>
      </c>
    </row>
    <row r="2182" spans="1:11" s="49" customFormat="1" ht="18" customHeight="1">
      <c r="A2182" s="252" t="s">
        <v>4555</v>
      </c>
      <c r="B2182" s="28"/>
      <c r="C2182" s="28"/>
      <c r="D2182" s="28"/>
      <c r="E2182" s="28"/>
      <c r="F2182" s="249">
        <f t="shared" si="43"/>
        <v>11</v>
      </c>
      <c r="I2182" s="49">
        <v>3</v>
      </c>
      <c r="J2182" s="49">
        <v>8</v>
      </c>
      <c r="K2182" s="174"/>
    </row>
    <row r="2183" spans="1:11" s="49" customFormat="1" ht="18" customHeight="1">
      <c r="A2183" s="252" t="s">
        <v>5419</v>
      </c>
      <c r="B2183" s="28"/>
      <c r="C2183" s="28"/>
      <c r="D2183" s="28"/>
      <c r="E2183" s="28"/>
      <c r="F2183" s="249">
        <f t="shared" si="43"/>
        <v>2</v>
      </c>
      <c r="H2183" s="49">
        <v>2</v>
      </c>
      <c r="K2183" s="174"/>
    </row>
    <row r="2184" spans="1:11" s="49" customFormat="1" ht="18" customHeight="1">
      <c r="A2184" s="252" t="s">
        <v>4481</v>
      </c>
      <c r="B2184" s="28"/>
      <c r="C2184" s="28"/>
      <c r="D2184" s="28"/>
      <c r="E2184" s="28"/>
      <c r="F2184" s="249">
        <f t="shared" si="43"/>
        <v>1</v>
      </c>
      <c r="J2184" s="49">
        <v>1</v>
      </c>
      <c r="K2184" s="174"/>
    </row>
    <row r="2185" spans="1:11" s="49" customFormat="1" ht="18" customHeight="1">
      <c r="A2185" s="252" t="s">
        <v>4972</v>
      </c>
      <c r="B2185" s="28"/>
      <c r="C2185" s="28"/>
      <c r="D2185" s="28"/>
      <c r="E2185" s="28"/>
      <c r="F2185" s="249">
        <f t="shared" si="43"/>
        <v>3</v>
      </c>
      <c r="J2185" s="49">
        <v>3</v>
      </c>
    </row>
    <row r="2186" spans="1:11" s="49" customFormat="1" ht="18" customHeight="1">
      <c r="A2186" s="252" t="s">
        <v>4947</v>
      </c>
      <c r="B2186" s="28"/>
      <c r="C2186" s="28"/>
      <c r="D2186" s="28"/>
      <c r="E2186" s="28"/>
      <c r="F2186" s="249">
        <f t="shared" si="43"/>
        <v>3</v>
      </c>
      <c r="I2186" s="49">
        <v>3</v>
      </c>
    </row>
    <row r="2187" spans="1:11" s="49" customFormat="1" ht="18" customHeight="1">
      <c r="A2187" s="252" t="s">
        <v>4477</v>
      </c>
      <c r="B2187" s="28"/>
      <c r="C2187" s="28"/>
      <c r="D2187" s="28"/>
      <c r="E2187" s="28"/>
      <c r="F2187" s="249">
        <f t="shared" si="43"/>
        <v>6</v>
      </c>
      <c r="J2187" s="49">
        <v>6</v>
      </c>
      <c r="K2187" s="174"/>
    </row>
    <row r="2188" spans="1:11" s="49" customFormat="1" ht="18" customHeight="1">
      <c r="A2188" s="252" t="s">
        <v>5001</v>
      </c>
      <c r="B2188" s="28"/>
      <c r="C2188" s="28"/>
      <c r="D2188" s="28"/>
      <c r="E2188" s="28"/>
      <c r="F2188" s="249">
        <f t="shared" si="43"/>
        <v>3</v>
      </c>
      <c r="J2188" s="49">
        <v>3</v>
      </c>
    </row>
    <row r="2189" spans="1:11" s="49" customFormat="1" ht="18" customHeight="1">
      <c r="A2189" s="252" t="s">
        <v>4478</v>
      </c>
      <c r="B2189" s="28"/>
      <c r="C2189" s="28"/>
      <c r="D2189" s="28"/>
      <c r="E2189" s="28"/>
      <c r="F2189" s="249">
        <f t="shared" si="43"/>
        <v>5</v>
      </c>
      <c r="J2189" s="49">
        <v>5</v>
      </c>
      <c r="K2189" s="174"/>
    </row>
    <row r="2190" spans="1:11" s="49" customFormat="1" ht="18" customHeight="1">
      <c r="A2190" s="252" t="s">
        <v>5224</v>
      </c>
      <c r="B2190" s="28"/>
      <c r="C2190" s="28"/>
      <c r="D2190" s="28"/>
      <c r="E2190" s="28"/>
      <c r="F2190" s="249">
        <f t="shared" si="43"/>
        <v>1</v>
      </c>
      <c r="I2190" s="49">
        <v>1</v>
      </c>
      <c r="K2190" s="174"/>
    </row>
    <row r="2191" spans="1:11" s="49" customFormat="1" ht="18" customHeight="1">
      <c r="A2191" s="252" t="s">
        <v>4661</v>
      </c>
      <c r="B2191" s="28"/>
      <c r="C2191" s="28"/>
      <c r="D2191" s="28"/>
      <c r="E2191" s="28"/>
      <c r="F2191" s="249">
        <f t="shared" si="43"/>
        <v>32</v>
      </c>
      <c r="G2191" s="49">
        <v>10</v>
      </c>
      <c r="I2191" s="49">
        <v>17</v>
      </c>
      <c r="J2191" s="49">
        <v>5</v>
      </c>
      <c r="K2191" s="174"/>
    </row>
    <row r="2192" spans="1:11" s="49" customFormat="1" ht="18" customHeight="1">
      <c r="A2192" s="252" t="s">
        <v>4944</v>
      </c>
      <c r="B2192" s="28"/>
      <c r="C2192" s="28"/>
      <c r="D2192" s="28"/>
      <c r="E2192" s="28"/>
      <c r="F2192" s="249">
        <f t="shared" si="43"/>
        <v>26</v>
      </c>
      <c r="I2192" s="49">
        <v>26</v>
      </c>
    </row>
    <row r="2193" spans="1:11" s="49" customFormat="1" ht="18" customHeight="1">
      <c r="A2193" s="252" t="s">
        <v>5410</v>
      </c>
      <c r="B2193" s="28"/>
      <c r="C2193" s="28"/>
      <c r="D2193" s="28"/>
      <c r="E2193" s="28"/>
      <c r="F2193" s="249">
        <f t="shared" si="43"/>
        <v>25</v>
      </c>
      <c r="J2193" s="49">
        <v>25</v>
      </c>
      <c r="K2193" s="174"/>
    </row>
    <row r="2194" spans="1:11" s="49" customFormat="1" ht="18" customHeight="1">
      <c r="A2194" s="252" t="s">
        <v>4603</v>
      </c>
      <c r="B2194" s="28"/>
      <c r="C2194" s="28"/>
      <c r="D2194" s="28"/>
      <c r="E2194" s="28"/>
      <c r="F2194" s="249">
        <f t="shared" si="43"/>
        <v>5</v>
      </c>
      <c r="J2194" s="49">
        <v>5</v>
      </c>
      <c r="K2194" s="174"/>
    </row>
    <row r="2195" spans="1:11" s="49" customFormat="1" ht="18" customHeight="1">
      <c r="A2195" s="252" t="s">
        <v>5417</v>
      </c>
      <c r="B2195" s="28"/>
      <c r="C2195" s="28"/>
      <c r="D2195" s="28"/>
      <c r="E2195" s="28"/>
      <c r="F2195" s="249">
        <f t="shared" si="43"/>
        <v>3</v>
      </c>
      <c r="I2195" s="49">
        <v>3</v>
      </c>
      <c r="K2195" s="174"/>
    </row>
    <row r="2196" spans="1:11" s="49" customFormat="1" ht="18" customHeight="1">
      <c r="A2196" s="252" t="s">
        <v>4241</v>
      </c>
      <c r="B2196" s="28"/>
      <c r="C2196" s="28"/>
      <c r="D2196" s="28"/>
      <c r="E2196" s="28"/>
      <c r="F2196" s="249">
        <f t="shared" si="43"/>
        <v>31</v>
      </c>
      <c r="H2196" s="49">
        <v>15</v>
      </c>
      <c r="I2196" s="49">
        <v>14</v>
      </c>
      <c r="J2196" s="49">
        <v>2</v>
      </c>
      <c r="K2196" s="174"/>
    </row>
    <row r="2197" spans="1:11" s="49" customFormat="1" ht="18" customHeight="1">
      <c r="A2197" s="252" t="s">
        <v>4485</v>
      </c>
      <c r="B2197" s="28"/>
      <c r="C2197" s="28"/>
      <c r="D2197" s="28"/>
      <c r="E2197" s="28"/>
      <c r="F2197" s="249">
        <f t="shared" si="43"/>
        <v>3</v>
      </c>
      <c r="J2197" s="49">
        <v>3</v>
      </c>
      <c r="K2197" s="174"/>
    </row>
    <row r="2198" spans="1:11" s="49" customFormat="1" ht="18" customHeight="1">
      <c r="A2198" s="252" t="s">
        <v>5614</v>
      </c>
      <c r="B2198" s="28"/>
      <c r="C2198" s="28"/>
      <c r="D2198" s="28"/>
      <c r="E2198" s="28"/>
      <c r="F2198" s="249">
        <f t="shared" si="43"/>
        <v>1</v>
      </c>
      <c r="J2198" s="49">
        <v>1</v>
      </c>
      <c r="K2198" s="174"/>
    </row>
    <row r="2199" spans="1:11" s="49" customFormat="1" ht="18" customHeight="1">
      <c r="A2199" s="252" t="s">
        <v>5311</v>
      </c>
      <c r="B2199" s="28"/>
      <c r="C2199" s="28"/>
      <c r="D2199" s="28"/>
      <c r="E2199" s="28"/>
      <c r="F2199" s="249">
        <f t="shared" si="43"/>
        <v>17</v>
      </c>
      <c r="J2199" s="49">
        <v>17</v>
      </c>
      <c r="K2199" s="174"/>
    </row>
    <row r="2200" spans="1:11" s="49" customFormat="1" ht="18" customHeight="1">
      <c r="A2200" s="252" t="s">
        <v>4667</v>
      </c>
      <c r="B2200" s="28"/>
      <c r="C2200" s="28"/>
      <c r="D2200" s="28"/>
      <c r="E2200" s="28"/>
      <c r="F2200" s="249">
        <f t="shared" si="43"/>
        <v>10</v>
      </c>
      <c r="G2200" s="49">
        <v>2</v>
      </c>
      <c r="H2200" s="49">
        <v>3</v>
      </c>
      <c r="I2200" s="49">
        <v>5</v>
      </c>
      <c r="K2200" s="174"/>
    </row>
    <row r="2201" spans="1:11" s="49" customFormat="1" ht="18" customHeight="1">
      <c r="A2201" s="252" t="s">
        <v>4704</v>
      </c>
      <c r="B2201" s="28"/>
      <c r="C2201" s="28"/>
      <c r="D2201" s="28"/>
      <c r="E2201" s="28"/>
      <c r="F2201" s="249">
        <f t="shared" si="43"/>
        <v>2</v>
      </c>
      <c r="I2201" s="49">
        <v>2</v>
      </c>
      <c r="K2201" s="174"/>
    </row>
    <row r="2202" spans="1:11" s="49" customFormat="1" ht="18" customHeight="1">
      <c r="A2202" s="252" t="s">
        <v>4720</v>
      </c>
      <c r="B2202" s="28"/>
      <c r="C2202" s="28"/>
      <c r="D2202" s="28"/>
      <c r="E2202" s="28"/>
      <c r="F2202" s="249">
        <f t="shared" si="43"/>
        <v>9</v>
      </c>
      <c r="H2202" s="49">
        <v>9</v>
      </c>
      <c r="K2202" s="174"/>
    </row>
    <row r="2203" spans="1:11" s="49" customFormat="1" ht="18" customHeight="1">
      <c r="A2203" s="252" t="s">
        <v>4614</v>
      </c>
      <c r="B2203" s="28"/>
      <c r="C2203" s="28"/>
      <c r="D2203" s="28"/>
      <c r="E2203" s="28"/>
      <c r="F2203" s="249">
        <f t="shared" si="43"/>
        <v>18</v>
      </c>
      <c r="H2203" s="49">
        <v>15</v>
      </c>
      <c r="J2203" s="49">
        <v>3</v>
      </c>
      <c r="K2203" s="174"/>
    </row>
    <row r="2204" spans="1:11" s="49" customFormat="1" ht="18" customHeight="1">
      <c r="A2204" s="235" t="s">
        <v>4410</v>
      </c>
      <c r="B2204" s="28"/>
      <c r="C2204" s="28"/>
      <c r="D2204" s="28"/>
      <c r="E2204" s="28"/>
      <c r="F2204" s="249">
        <f t="shared" si="43"/>
        <v>18</v>
      </c>
      <c r="H2204" s="49">
        <v>3</v>
      </c>
      <c r="I2204" s="49">
        <v>15</v>
      </c>
      <c r="K2204" s="174"/>
    </row>
    <row r="2205" spans="1:11" s="49" customFormat="1" ht="18" customHeight="1">
      <c r="A2205" s="252" t="s">
        <v>5171</v>
      </c>
      <c r="B2205" s="28"/>
      <c r="C2205" s="28"/>
      <c r="D2205" s="28"/>
      <c r="E2205" s="28"/>
      <c r="F2205" s="249">
        <f t="shared" si="43"/>
        <v>16</v>
      </c>
      <c r="I2205" s="49">
        <v>16</v>
      </c>
      <c r="K2205" s="174"/>
    </row>
    <row r="2206" spans="1:11" s="49" customFormat="1" ht="18" customHeight="1">
      <c r="A2206" s="252" t="s">
        <v>4901</v>
      </c>
      <c r="B2206" s="28"/>
      <c r="C2206" s="28"/>
      <c r="D2206" s="28"/>
      <c r="E2206" s="28"/>
      <c r="F2206" s="249">
        <f t="shared" si="43"/>
        <v>43</v>
      </c>
      <c r="I2206" s="49">
        <v>43</v>
      </c>
    </row>
    <row r="2207" spans="1:11" s="49" customFormat="1" ht="18" customHeight="1">
      <c r="A2207" s="252" t="s">
        <v>4335</v>
      </c>
      <c r="B2207" s="28"/>
      <c r="C2207" s="28"/>
      <c r="D2207" s="28"/>
      <c r="E2207" s="28"/>
      <c r="F2207" s="249">
        <f t="shared" si="43"/>
        <v>2</v>
      </c>
      <c r="J2207" s="49">
        <v>2</v>
      </c>
      <c r="K2207" s="174"/>
    </row>
    <row r="2208" spans="1:11" s="49" customFormat="1" ht="18" customHeight="1">
      <c r="A2208" s="252" t="s">
        <v>4236</v>
      </c>
      <c r="B2208" s="28"/>
      <c r="C2208" s="28"/>
      <c r="D2208" s="28"/>
      <c r="E2208" s="28"/>
      <c r="F2208" s="249">
        <f t="shared" si="43"/>
        <v>2</v>
      </c>
      <c r="J2208" s="49">
        <v>2</v>
      </c>
      <c r="K2208" s="174"/>
    </row>
    <row r="2209" spans="1:11" s="49" customFormat="1" ht="18" customHeight="1">
      <c r="A2209" s="252" t="s">
        <v>5178</v>
      </c>
      <c r="B2209" s="28"/>
      <c r="C2209" s="28"/>
      <c r="D2209" s="28"/>
      <c r="E2209" s="28"/>
      <c r="F2209" s="249">
        <f t="shared" si="43"/>
        <v>14</v>
      </c>
      <c r="I2209" s="49">
        <v>14</v>
      </c>
    </row>
    <row r="2210" spans="1:11" s="49" customFormat="1" ht="18" customHeight="1">
      <c r="A2210" s="252" t="s">
        <v>5507</v>
      </c>
      <c r="B2210" s="28"/>
      <c r="C2210" s="28"/>
      <c r="D2210" s="28"/>
      <c r="E2210" s="28"/>
      <c r="F2210" s="249">
        <f t="shared" si="43"/>
        <v>2</v>
      </c>
      <c r="J2210" s="49">
        <v>2</v>
      </c>
      <c r="K2210" s="174"/>
    </row>
    <row r="2211" spans="1:11" s="49" customFormat="1" ht="18" customHeight="1">
      <c r="A2211" s="252" t="s">
        <v>4660</v>
      </c>
      <c r="B2211" s="28"/>
      <c r="C2211" s="28"/>
      <c r="D2211" s="28"/>
      <c r="E2211" s="28"/>
      <c r="F2211" s="249">
        <f t="shared" si="43"/>
        <v>28</v>
      </c>
      <c r="I2211" s="49">
        <v>22</v>
      </c>
      <c r="J2211" s="49">
        <v>6</v>
      </c>
      <c r="K2211" s="174"/>
    </row>
    <row r="2212" spans="1:11" s="49" customFormat="1" ht="18" customHeight="1">
      <c r="A2212" s="252" t="s">
        <v>4850</v>
      </c>
      <c r="B2212" s="28"/>
      <c r="C2212" s="28"/>
      <c r="D2212" s="28"/>
      <c r="E2212" s="28"/>
      <c r="F2212" s="249">
        <f t="shared" si="43"/>
        <v>8</v>
      </c>
      <c r="I2212" s="49">
        <v>1</v>
      </c>
      <c r="J2212" s="49">
        <v>7</v>
      </c>
    </row>
    <row r="2213" spans="1:11" s="49" customFormat="1" ht="18" customHeight="1">
      <c r="A2213" s="252" t="s">
        <v>5182</v>
      </c>
      <c r="B2213" s="28"/>
      <c r="C2213" s="28"/>
      <c r="D2213" s="28"/>
      <c r="E2213" s="28"/>
      <c r="F2213" s="249">
        <f t="shared" si="43"/>
        <v>2</v>
      </c>
      <c r="I2213" s="49">
        <v>2</v>
      </c>
    </row>
    <row r="2214" spans="1:11" s="49" customFormat="1" ht="18" customHeight="1">
      <c r="A2214" s="252" t="s">
        <v>4200</v>
      </c>
      <c r="B2214" s="28"/>
      <c r="C2214" s="28"/>
      <c r="D2214" s="28"/>
      <c r="E2214" s="28"/>
      <c r="F2214" s="249">
        <f t="shared" si="43"/>
        <v>24</v>
      </c>
      <c r="H2214" s="49">
        <v>14</v>
      </c>
      <c r="I2214" s="49">
        <v>9</v>
      </c>
      <c r="J2214" s="49">
        <v>1</v>
      </c>
      <c r="K2214" s="174"/>
    </row>
    <row r="2215" spans="1:11" s="49" customFormat="1" ht="18" customHeight="1">
      <c r="A2215" s="252" t="s">
        <v>4203</v>
      </c>
      <c r="B2215" s="28"/>
      <c r="C2215" s="28"/>
      <c r="D2215" s="28"/>
      <c r="E2215" s="28"/>
      <c r="F2215" s="249">
        <f t="shared" si="43"/>
        <v>9</v>
      </c>
      <c r="H2215" s="49">
        <v>5</v>
      </c>
      <c r="J2215" s="49">
        <v>4</v>
      </c>
      <c r="K2215" s="174"/>
    </row>
    <row r="2216" spans="1:11" s="49" customFormat="1" ht="18" customHeight="1">
      <c r="A2216" s="252" t="s">
        <v>5620</v>
      </c>
      <c r="B2216" s="28"/>
      <c r="C2216" s="28"/>
      <c r="D2216" s="28"/>
      <c r="E2216" s="28"/>
      <c r="F2216" s="249">
        <f t="shared" si="43"/>
        <v>6</v>
      </c>
      <c r="I2216" s="49">
        <v>6</v>
      </c>
      <c r="K2216" s="174"/>
    </row>
    <row r="2217" spans="1:11" s="49" customFormat="1" ht="18" customHeight="1">
      <c r="A2217" s="252" t="s">
        <v>4760</v>
      </c>
      <c r="B2217" s="28"/>
      <c r="C2217" s="28"/>
      <c r="D2217" s="28"/>
      <c r="E2217" s="28"/>
      <c r="F2217" s="249">
        <f t="shared" si="43"/>
        <v>3</v>
      </c>
      <c r="J2217" s="49">
        <v>3</v>
      </c>
      <c r="K2217" s="174"/>
    </row>
    <row r="2218" spans="1:11" s="49" customFormat="1" ht="18" customHeight="1">
      <c r="A2218" s="252" t="s">
        <v>4718</v>
      </c>
      <c r="B2218" s="28"/>
      <c r="C2218" s="28"/>
      <c r="D2218" s="28"/>
      <c r="E2218" s="28"/>
      <c r="F2218" s="249">
        <f t="shared" ref="F2218:F2225" si="44">SUM(G2218:K2218)</f>
        <v>1</v>
      </c>
      <c r="H2218" s="49">
        <v>1</v>
      </c>
      <c r="K2218" s="174"/>
    </row>
    <row r="2219" spans="1:11" s="49" customFormat="1" ht="18" customHeight="1">
      <c r="A2219" s="252" t="s">
        <v>4995</v>
      </c>
      <c r="B2219" s="28"/>
      <c r="C2219" s="28"/>
      <c r="D2219" s="28"/>
      <c r="E2219" s="28"/>
      <c r="F2219" s="249">
        <f t="shared" si="44"/>
        <v>6</v>
      </c>
      <c r="J2219" s="49">
        <v>6</v>
      </c>
    </row>
    <row r="2220" spans="1:11" s="49" customFormat="1" ht="18" customHeight="1">
      <c r="A2220" s="252" t="s">
        <v>4202</v>
      </c>
      <c r="B2220" s="28"/>
      <c r="C2220" s="28"/>
      <c r="D2220" s="28"/>
      <c r="E2220" s="28"/>
      <c r="F2220" s="249">
        <f t="shared" si="44"/>
        <v>144</v>
      </c>
      <c r="H2220" s="49">
        <v>108</v>
      </c>
      <c r="I2220" s="49">
        <v>36</v>
      </c>
      <c r="K2220" s="174"/>
    </row>
    <row r="2221" spans="1:11" s="49" customFormat="1" ht="18" customHeight="1">
      <c r="A2221" s="252" t="s">
        <v>4988</v>
      </c>
      <c r="B2221" s="28"/>
      <c r="C2221" s="28"/>
      <c r="D2221" s="28"/>
      <c r="E2221" s="28"/>
      <c r="F2221" s="249">
        <f t="shared" si="44"/>
        <v>5</v>
      </c>
      <c r="J2221" s="49">
        <v>5</v>
      </c>
    </row>
    <row r="2222" spans="1:11" s="49" customFormat="1" ht="18" customHeight="1">
      <c r="A2222" s="252" t="s">
        <v>4987</v>
      </c>
      <c r="B2222" s="28"/>
      <c r="C2222" s="28"/>
      <c r="D2222" s="28"/>
      <c r="E2222" s="28"/>
      <c r="F2222" s="249">
        <f t="shared" si="44"/>
        <v>9</v>
      </c>
      <c r="J2222" s="49">
        <v>9</v>
      </c>
    </row>
    <row r="2223" spans="1:11" s="49" customFormat="1" ht="18" customHeight="1">
      <c r="A2223" s="252" t="s">
        <v>5177</v>
      </c>
      <c r="B2223" s="28"/>
      <c r="C2223" s="28"/>
      <c r="D2223" s="28"/>
      <c r="E2223" s="28"/>
      <c r="F2223" s="249">
        <f t="shared" si="44"/>
        <v>1</v>
      </c>
      <c r="I2223" s="49">
        <v>1</v>
      </c>
    </row>
    <row r="2224" spans="1:11" s="49" customFormat="1" ht="18" customHeight="1">
      <c r="A2224" s="252" t="s">
        <v>4761</v>
      </c>
      <c r="B2224" s="28"/>
      <c r="C2224" s="28"/>
      <c r="D2224" s="28"/>
      <c r="E2224" s="28"/>
      <c r="F2224" s="249">
        <f t="shared" si="44"/>
        <v>1</v>
      </c>
      <c r="J2224" s="49">
        <v>1</v>
      </c>
      <c r="K2224" s="174"/>
    </row>
    <row r="2225" spans="1:11" s="49" customFormat="1" ht="18" customHeight="1">
      <c r="A2225" s="252" t="s">
        <v>5710</v>
      </c>
      <c r="B2225" s="28"/>
      <c r="C2225" s="28"/>
      <c r="D2225" s="28"/>
      <c r="E2225" s="28"/>
      <c r="F2225" s="249">
        <f t="shared" si="44"/>
        <v>11</v>
      </c>
      <c r="J2225" s="49">
        <v>11</v>
      </c>
      <c r="K2225" s="174"/>
    </row>
    <row r="2226" spans="1:11" s="49" customFormat="1" ht="18" customHeight="1">
      <c r="A2226" s="252" t="s">
        <v>5711</v>
      </c>
      <c r="B2226" s="28"/>
      <c r="C2226" s="28"/>
      <c r="D2226" s="28"/>
      <c r="E2226" s="28"/>
      <c r="F2226" s="249">
        <f t="shared" ref="F2226:F2227" si="45">SUM(G2226:K2226)</f>
        <v>4</v>
      </c>
      <c r="J2226" s="49">
        <v>4</v>
      </c>
      <c r="K2226" s="174"/>
    </row>
    <row r="2227" spans="1:11" s="49" customFormat="1" ht="18" customHeight="1">
      <c r="A2227" s="252" t="s">
        <v>5712</v>
      </c>
      <c r="B2227" s="28"/>
      <c r="C2227" s="28"/>
      <c r="D2227" s="28"/>
      <c r="E2227" s="28"/>
      <c r="F2227" s="249">
        <f t="shared" si="45"/>
        <v>3</v>
      </c>
      <c r="J2227" s="49">
        <v>3</v>
      </c>
      <c r="K2227" s="174"/>
    </row>
    <row r="2228" spans="1:11" s="49" customFormat="1" ht="18" customHeight="1">
      <c r="A2228" s="252" t="s">
        <v>5757</v>
      </c>
      <c r="B2228" s="28"/>
      <c r="C2228" s="28"/>
      <c r="D2228" s="28"/>
      <c r="E2228" s="28"/>
      <c r="F2228" s="249">
        <f t="shared" ref="F2228:F2237" si="46">SUM(G2228:K2228)</f>
        <v>3</v>
      </c>
      <c r="I2228" s="49">
        <v>3</v>
      </c>
      <c r="K2228" s="174"/>
    </row>
    <row r="2229" spans="1:11" s="49" customFormat="1" ht="18" customHeight="1">
      <c r="A2229" s="252" t="s">
        <v>5758</v>
      </c>
      <c r="B2229" s="28"/>
      <c r="C2229" s="28"/>
      <c r="D2229" s="28"/>
      <c r="E2229" s="28"/>
      <c r="F2229" s="249">
        <f t="shared" si="46"/>
        <v>1</v>
      </c>
      <c r="I2229" s="49">
        <v>1</v>
      </c>
      <c r="K2229" s="174"/>
    </row>
    <row r="2230" spans="1:11" s="49" customFormat="1" ht="18" customHeight="1">
      <c r="A2230" s="252" t="s">
        <v>5759</v>
      </c>
      <c r="B2230" s="28"/>
      <c r="C2230" s="28"/>
      <c r="D2230" s="28"/>
      <c r="E2230" s="28"/>
      <c r="F2230" s="249">
        <f t="shared" si="46"/>
        <v>12</v>
      </c>
      <c r="I2230" s="49">
        <v>12</v>
      </c>
      <c r="K2230" s="174"/>
    </row>
    <row r="2231" spans="1:11" s="49" customFormat="1" ht="18" customHeight="1">
      <c r="A2231" s="252" t="s">
        <v>5760</v>
      </c>
      <c r="B2231" s="28"/>
      <c r="C2231" s="28"/>
      <c r="D2231" s="28"/>
      <c r="E2231" s="28"/>
      <c r="F2231" s="249">
        <f t="shared" si="46"/>
        <v>17</v>
      </c>
      <c r="I2231" s="49">
        <v>17</v>
      </c>
      <c r="K2231" s="174"/>
    </row>
    <row r="2232" spans="1:11" s="49" customFormat="1" ht="18" customHeight="1">
      <c r="A2232" s="252" t="s">
        <v>5761</v>
      </c>
      <c r="B2232" s="28"/>
      <c r="C2232" s="28"/>
      <c r="D2232" s="28"/>
      <c r="E2232" s="28"/>
      <c r="F2232" s="249">
        <f t="shared" si="46"/>
        <v>1</v>
      </c>
      <c r="J2232" s="49">
        <v>1</v>
      </c>
      <c r="K2232" s="174"/>
    </row>
    <row r="2233" spans="1:11" s="49" customFormat="1" ht="18" customHeight="1">
      <c r="A2233" s="252" t="s">
        <v>5762</v>
      </c>
      <c r="B2233" s="28"/>
      <c r="C2233" s="28"/>
      <c r="D2233" s="28"/>
      <c r="E2233" s="28"/>
      <c r="F2233" s="249">
        <f t="shared" si="46"/>
        <v>1</v>
      </c>
      <c r="J2233" s="49">
        <v>1</v>
      </c>
      <c r="K2233" s="174"/>
    </row>
    <row r="2234" spans="1:11" s="49" customFormat="1" ht="18" customHeight="1">
      <c r="A2234" s="252" t="s">
        <v>5763</v>
      </c>
      <c r="B2234" s="28"/>
      <c r="C2234" s="28"/>
      <c r="D2234" s="28"/>
      <c r="E2234" s="28"/>
      <c r="F2234" s="249">
        <f t="shared" si="46"/>
        <v>1</v>
      </c>
      <c r="J2234" s="49">
        <v>1</v>
      </c>
      <c r="K2234" s="174"/>
    </row>
    <row r="2235" spans="1:11" s="49" customFormat="1" ht="18" customHeight="1">
      <c r="A2235" s="252" t="s">
        <v>5764</v>
      </c>
      <c r="B2235" s="28"/>
      <c r="C2235" s="28"/>
      <c r="D2235" s="28"/>
      <c r="E2235" s="28"/>
      <c r="F2235" s="249">
        <f t="shared" si="46"/>
        <v>4</v>
      </c>
      <c r="I2235" s="49">
        <v>4</v>
      </c>
      <c r="K2235" s="174"/>
    </row>
    <row r="2236" spans="1:11" s="49" customFormat="1" ht="18" customHeight="1">
      <c r="A2236" s="252" t="s">
        <v>5765</v>
      </c>
      <c r="B2236" s="28"/>
      <c r="C2236" s="28"/>
      <c r="D2236" s="28"/>
      <c r="E2236" s="28"/>
      <c r="F2236" s="249">
        <f t="shared" si="46"/>
        <v>14</v>
      </c>
      <c r="J2236" s="49">
        <v>14</v>
      </c>
      <c r="K2236" s="174"/>
    </row>
    <row r="2237" spans="1:11" s="49" customFormat="1" ht="18" customHeight="1">
      <c r="A2237" s="235" t="s">
        <v>5766</v>
      </c>
      <c r="B2237" s="28"/>
      <c r="C2237" s="28"/>
      <c r="D2237" s="28"/>
      <c r="E2237" s="28"/>
      <c r="F2237" s="249">
        <f t="shared" si="46"/>
        <v>5</v>
      </c>
      <c r="J2237" s="49">
        <v>5</v>
      </c>
      <c r="K2237" s="174"/>
    </row>
    <row r="2238" spans="1:11" s="49" customFormat="1" ht="18" customHeight="1">
      <c r="A2238" s="252" t="s">
        <v>5767</v>
      </c>
      <c r="B2238" s="28"/>
      <c r="C2238" s="28"/>
      <c r="D2238" s="28"/>
      <c r="E2238" s="28"/>
      <c r="F2238" s="249">
        <f t="shared" ref="F2238" si="47">SUM(G2238:K2238)</f>
        <v>4</v>
      </c>
      <c r="J2238" s="49">
        <v>4</v>
      </c>
      <c r="K2238" s="174"/>
    </row>
    <row r="2239" spans="1:11" s="49" customFormat="1" ht="18" customHeight="1">
      <c r="A2239" s="252" t="s">
        <v>5768</v>
      </c>
      <c r="B2239" s="28"/>
      <c r="C2239" s="28"/>
      <c r="D2239" s="28"/>
      <c r="E2239" s="28"/>
      <c r="F2239" s="249">
        <f t="shared" ref="F2239" si="48">SUM(G2239:K2239)</f>
        <v>3</v>
      </c>
      <c r="J2239" s="49">
        <v>3</v>
      </c>
      <c r="K2239" s="174"/>
    </row>
    <row r="2240" spans="1:11" s="49" customFormat="1" ht="18" customHeight="1">
      <c r="A2240" s="252"/>
      <c r="B2240" s="28"/>
      <c r="C2240" s="28"/>
      <c r="D2240" s="28"/>
      <c r="E2240" s="28"/>
      <c r="F2240" s="249"/>
      <c r="K2240" s="174"/>
    </row>
    <row r="2241" spans="1:11" s="49" customFormat="1" ht="18" customHeight="1">
      <c r="A2241" s="252"/>
      <c r="B2241" s="28"/>
      <c r="C2241" s="28"/>
      <c r="D2241" s="28"/>
      <c r="E2241" s="28"/>
      <c r="F2241" s="249"/>
      <c r="K2241" s="174"/>
    </row>
    <row r="2242" spans="1:11" s="49" customFormat="1" ht="18" customHeight="1">
      <c r="A2242" s="252"/>
      <c r="B2242" s="28"/>
      <c r="C2242" s="28"/>
      <c r="D2242" s="28"/>
      <c r="E2242" s="28"/>
      <c r="F2242" s="249"/>
      <c r="K2242" s="174"/>
    </row>
    <row r="2243" spans="1:11" s="49" customFormat="1" ht="18" customHeight="1">
      <c r="A2243" s="252"/>
      <c r="B2243" s="28"/>
      <c r="C2243" s="28"/>
      <c r="D2243" s="28"/>
      <c r="E2243" s="28"/>
      <c r="F2243" s="249"/>
      <c r="K2243" s="174"/>
    </row>
    <row r="2244" spans="1:11" s="49" customFormat="1" ht="18" customHeight="1">
      <c r="A2244" s="252"/>
      <c r="B2244" s="28"/>
      <c r="C2244" s="28"/>
      <c r="D2244" s="28"/>
      <c r="E2244" s="28"/>
      <c r="F2244" s="249"/>
      <c r="K2244" s="174"/>
    </row>
    <row r="2245" spans="1:11" s="49" customFormat="1" ht="18" customHeight="1">
      <c r="A2245" s="252"/>
      <c r="B2245" s="28"/>
      <c r="C2245" s="28"/>
      <c r="D2245" s="28"/>
      <c r="E2245" s="28"/>
      <c r="F2245" s="249"/>
      <c r="K2245" s="174"/>
    </row>
    <row r="2246" spans="1:11" s="49" customFormat="1" ht="18" customHeight="1">
      <c r="A2246" s="252"/>
      <c r="B2246" s="28"/>
      <c r="C2246" s="28"/>
      <c r="D2246" s="28"/>
      <c r="E2246" s="28"/>
      <c r="F2246" s="249"/>
      <c r="K2246" s="174"/>
    </row>
    <row r="2247" spans="1:11" s="49" customFormat="1" ht="18" customHeight="1">
      <c r="A2247" s="252"/>
      <c r="B2247" s="28"/>
      <c r="C2247" s="28"/>
      <c r="D2247" s="28"/>
      <c r="E2247" s="28"/>
      <c r="F2247" s="249"/>
      <c r="K2247" s="174"/>
    </row>
    <row r="2248" spans="1:11" s="49" customFormat="1" ht="18" customHeight="1">
      <c r="A2248" s="252"/>
      <c r="B2248" s="28"/>
      <c r="C2248" s="28"/>
      <c r="D2248" s="28"/>
      <c r="E2248" s="28"/>
      <c r="F2248" s="249"/>
      <c r="K2248" s="174"/>
    </row>
    <row r="2249" spans="1:11" s="49" customFormat="1" ht="18" customHeight="1">
      <c r="A2249" s="252"/>
      <c r="B2249" s="28"/>
      <c r="C2249" s="28"/>
      <c r="D2249" s="28"/>
      <c r="E2249" s="28"/>
      <c r="F2249" s="249"/>
      <c r="K2249" s="174"/>
    </row>
    <row r="2250" spans="1:11" s="49" customFormat="1" ht="18" customHeight="1">
      <c r="A2250" s="252"/>
      <c r="B2250" s="28"/>
      <c r="C2250" s="28"/>
      <c r="D2250" s="28"/>
      <c r="E2250" s="28"/>
      <c r="F2250" s="249"/>
      <c r="K2250" s="174"/>
    </row>
    <row r="2251" spans="1:11" s="49" customFormat="1" ht="18" customHeight="1">
      <c r="A2251" s="252"/>
      <c r="B2251" s="28"/>
      <c r="C2251" s="28"/>
      <c r="D2251" s="28"/>
      <c r="E2251" s="28"/>
      <c r="F2251" s="249"/>
      <c r="K2251" s="174"/>
    </row>
    <row r="2252" spans="1:11" s="49" customFormat="1" ht="18" customHeight="1">
      <c r="A2252" s="252"/>
      <c r="B2252" s="28"/>
      <c r="C2252" s="28"/>
      <c r="D2252" s="28"/>
      <c r="E2252" s="28"/>
      <c r="F2252" s="249"/>
      <c r="K2252" s="174"/>
    </row>
    <row r="2253" spans="1:11" s="49" customFormat="1" ht="18" customHeight="1">
      <c r="A2253" s="28"/>
      <c r="B2253" s="28"/>
      <c r="C2253" s="28"/>
      <c r="D2253" s="28"/>
      <c r="E2253" s="28"/>
      <c r="G2253" s="28"/>
      <c r="K2253" s="174"/>
    </row>
    <row r="2254" spans="1:11" s="49" customFormat="1" ht="18" customHeight="1">
      <c r="A2254" s="28"/>
      <c r="B2254" s="28"/>
      <c r="C2254" s="28"/>
      <c r="D2254" s="28"/>
      <c r="E2254" s="28"/>
      <c r="F2254" s="28"/>
      <c r="G2254" s="28"/>
      <c r="K2254" s="174"/>
    </row>
    <row r="2255" spans="1:11" s="49" customFormat="1" ht="14.25">
      <c r="A2255" s="28"/>
      <c r="B2255" s="28"/>
      <c r="C2255" s="28"/>
      <c r="D2255" s="28" t="s">
        <v>40</v>
      </c>
      <c r="E2255" s="49">
        <f t="shared" ref="E2255:K2255" si="49">SUM(E879:E2253)</f>
        <v>8160</v>
      </c>
      <c r="F2255" s="49">
        <f t="shared" si="49"/>
        <v>71221</v>
      </c>
      <c r="G2255" s="49">
        <f t="shared" si="49"/>
        <v>14398</v>
      </c>
      <c r="H2255" s="49">
        <f t="shared" si="49"/>
        <v>33765</v>
      </c>
      <c r="I2255" s="49">
        <f t="shared" si="49"/>
        <v>14724</v>
      </c>
      <c r="J2255" s="49">
        <f t="shared" si="49"/>
        <v>8194</v>
      </c>
      <c r="K2255" s="49">
        <f t="shared" si="49"/>
        <v>140</v>
      </c>
    </row>
  </sheetData>
  <sortState xmlns:xlrd2="http://schemas.microsoft.com/office/spreadsheetml/2017/richdata2" ref="K147:P282">
    <sortCondition descending="1" ref="P147:P282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14" r:id="rId1082" display="https://www.procyclingstats.com/rider/matthew-walls" xr:uid="{B9E58510-5B40-4AD9-8065-57E94C863F9E}"/>
    <hyperlink ref="A2108" r:id="rId1083" display="https://www.procyclingstats.com/rider/zac-marriage" xr:uid="{5338D19D-16B4-4FEC-91DC-CB1B441FD370}"/>
    <hyperlink ref="A2220" r:id="rId1084" display="https://www.procyclingstats.com/rider/albert-withen-philipsen" xr:uid="{7CD0B2CE-1E9A-4A15-9ADB-F3430F5FDF6F}"/>
    <hyperlink ref="A2215" r:id="rId1085" display="https://www.procyclingstats.com/rider/liam-walsh" xr:uid="{D70F2403-BBCC-478C-90FE-DE189ABC1038}"/>
    <hyperlink ref="A2146" r:id="rId1086" display="https://www.procyclingstats.com/rider/rudy-porter" xr:uid="{E22BEA56-3036-400F-84A9-4F5D3E1139AE}"/>
    <hyperlink ref="A2070" r:id="rId1087" display="https://www.procyclingstats.com/rider/menno-huising" xr:uid="{A239BC1D-55B6-43F8-AD61-377FC7D43C35}"/>
    <hyperlink ref="A2088" r:id="rId1088" display="https://www.procyclingstats.com/rider/bjoern-koerdt" xr:uid="{252E5FAC-1531-40B2-981B-5E3A6D9818F5}"/>
    <hyperlink ref="J389" r:id="rId1089" display="https://www.procyclingstats.com/rider/oscar-onley" xr:uid="{AC61F5F9-AE5E-4A8A-A430-329B274C77F8}"/>
    <hyperlink ref="J457" r:id="rId1090" display="https://www.procyclingstats.com/rider/javier-romo" xr:uid="{0B7B9A44-72B2-47E0-8214-38C64EDA7F15}"/>
    <hyperlink ref="J436" r:id="rId1091" display="https://www.procyclingstats.com/rider/mauro-schmid" xr:uid="{84A68F58-D055-4B5F-AE53-B6648B87C528}"/>
    <hyperlink ref="J417" r:id="rId1092" display="https://www.procyclingstats.com/rider/cristian-scaroni" xr:uid="{1045BA46-8B9E-4CD1-8A71-A115644893FD}"/>
    <hyperlink ref="J446" r:id="rId1093" display="https://www.procyclingstats.com/rider/magnus-sheffield" xr:uid="{5C94D2C9-D085-492D-8ECA-A45D12BF8200}"/>
    <hyperlink ref="A2169" r:id="rId1094" display="https://www.procyclingstats.com/rider/matthias-schwarzbacher" xr:uid="{F2122EA7-55EC-4FA3-ADC2-948459A254EF}"/>
    <hyperlink ref="A2208" r:id="rId1095" display="https://www.procyclingstats.com/rider/henri-vandenabeele" xr:uid="{F6D6E122-6988-4A66-A8FE-C22EC683D1DC}"/>
    <hyperlink ref="A2170" r:id="rId1096" display="https://www.procyclingstats.com/rider/paul-seixas" xr:uid="{F108DCCB-9374-4300-B2D1-4B4C1BC05CC2}"/>
    <hyperlink ref="J400" r:id="rId1097" display="https://www.procyclingstats.com/rider/thomas-pidcock" xr:uid="{9AE3CD54-9710-491F-8D3E-F0736961CB71}"/>
    <hyperlink ref="A2061" r:id="rId1098" display="https://www.procyclingstats.com/rider/alan-hatherly" xr:uid="{5CC2CAF2-86EC-418B-9E13-6C6933133999}"/>
    <hyperlink ref="A2196" r:id="rId1099" display="https://www.procyclingstats.com/rider/diego-uriarte-belzunegi" xr:uid="{A03C209B-05C6-4BC2-A27A-FD889300A1B5}"/>
    <hyperlink ref="A2207" r:id="rId1100" display="https://www.procyclingstats.com/rider/axandre-van-petegem" xr:uid="{A3A7CBB1-79C8-4786-8ABA-5B8C25E285A5}"/>
    <hyperlink ref="A2085" r:id="rId1101" display="https://www.procyclingstats.com/rider/oliver-knight" xr:uid="{F81D49C5-AA4E-4102-9400-1DE389648F15}"/>
    <hyperlink ref="J397" r:id="rId1102" display="https://www.procyclingstats.com/rider/jonathan-milan" xr:uid="{03473C4D-74BB-46D7-BFF7-1878737680D5}"/>
    <hyperlink ref="J431" r:id="rId1103" display="https://www.procyclingstats.com/rider/pello-bilbao" xr:uid="{96C807B9-AF9B-4392-B3D6-11AAB8A402C3}"/>
    <hyperlink ref="J394" r:id="rId1104" display="https://www.procyclingstats.com/rider/joao-almeida" xr:uid="{B6D60848-956B-4CD1-A6A0-8F35D0AC56E3}"/>
    <hyperlink ref="A2037" r:id="rId1105" display="https://www.procyclingstats.com/rider/chun-kai-feng" xr:uid="{28018DFA-0B9F-4506-870E-4A0BE2068316}"/>
    <hyperlink ref="A2077" r:id="rId1106" display="https://www.procyclingstats.com/rider/maximilien-juillard" xr:uid="{76832A1C-74F0-460F-AABE-C40072A70C23}"/>
    <hyperlink ref="A1976" r:id="rId1107" display="https://www.procyclingstats.com/rider/lucas-beneteau" xr:uid="{A6283871-D5DF-4E35-9F29-32ECD100B0A6}"/>
    <hyperlink ref="A2091" r:id="rId1108" display="https://www.procyclingstats.com/rider/alexander-konijn" xr:uid="{E9AEC424-8264-49C4-B031-10E0EA92A8EF}"/>
    <hyperlink ref="J403" r:id="rId1109" display="https://www.procyclingstats.com/rider/paul-magnier" xr:uid="{244C561B-32E6-4A3F-B268-2728FCF91B30}"/>
    <hyperlink ref="A2076" r:id="rId1110" display="https://www.procyclingstats.com/rider/anders-halland-johannessen" xr:uid="{1A099F0C-0C76-42EF-8EFE-94ACC9C3EAF1}"/>
    <hyperlink ref="J405" r:id="rId1111" display="https://www.procyclingstats.com/rider/romain-gregoire1" xr:uid="{FA3DE967-FAB8-435E-A46F-F3AAA579E1DE}"/>
    <hyperlink ref="A2123" r:id="rId1112" display="https://www.procyclingstats.com/rider/kenny-molly" xr:uid="{3A6195E7-74C5-492E-8C18-FBE5433692BC}"/>
    <hyperlink ref="A2118" r:id="rId1113" display="https://www.procyclingstats.com/rider/sergio-meris" xr:uid="{F67F4340-FE9A-421A-B5C5-DC315FC54AC8}"/>
    <hyperlink ref="J386" r:id="rId1114" display="https://www.procyclingstats.com/rider/tadej-pogacar" xr:uid="{795BB259-BEE1-42EC-A7C1-BFB085AB19AE}"/>
    <hyperlink ref="J410" r:id="rId1115" display="https://www.procyclingstats.com/rider/giulio-ciccone" xr:uid="{2F7AFCE3-7145-4208-8FB0-53D207D312C3}"/>
    <hyperlink ref="J409" r:id="rId1116" display="https://www.procyclingstats.com/rider/tim-merlier" xr:uid="{BB779265-54D6-44E1-B9CC-7070B3ED80A7}"/>
    <hyperlink ref="A2204" r:id="rId1117" display="https://www.procyclingstats.com/rider/leander-van-hautegem" xr:uid="{EA269400-F160-480A-9D67-4EAA1270B4A3}"/>
    <hyperlink ref="A2095" r:id="rId1118" display="https://www.procyclingstats.com/rider/milan-lanhove" xr:uid="{5DA36D13-B647-49C1-82C5-86BD6088F754}"/>
    <hyperlink ref="A2051" r:id="rId1119" display="https://www.procyclingstats.com/rider/nil-gimeno" xr:uid="{278E1D00-2E11-42A8-AA2D-18CF8FD2743A}"/>
    <hyperlink ref="A2029" r:id="rId1120" display="https://www.procyclingstats.com/rider/dorde-duric" xr:uid="{FD0CED51-1BBF-46AB-9808-B7D27AB684FA}"/>
    <hyperlink ref="A2179" r:id="rId1121" display="https://www.procyclingstats.com/rider/daniel-skerl" xr:uid="{A2BC8530-C101-4C0B-98CD-1680A862603E}"/>
    <hyperlink ref="J395" r:id="rId1122" display="https://www.procyclingstats.com/rider/juan-ayuso-pesquera" xr:uid="{6FBCDBB2-9041-432D-B860-BE2C3EEEE4A3}"/>
    <hyperlink ref="J427" r:id="rId1123" display="https://www.procyclingstats.com/rider/jasper-philipsen" xr:uid="{8AA10F2A-A5FB-41CD-B399-505A125A6503}"/>
    <hyperlink ref="J402" r:id="rId1124" display="https://www.procyclingstats.com/rider/olav-kooij" xr:uid="{F4F7C284-F58F-4843-A117-E835EA538D6B}"/>
    <hyperlink ref="A2120" r:id="rId1125" display="https://www.procyclingstats.com/rider/santiago-mesa-pietralunga" xr:uid="{EA2F1E1A-AF03-41A2-A134-AA6A8CF6D6D1}"/>
    <hyperlink ref="A2038" r:id="rId1126" display="https://www.procyclingstats.com/rider/samuel-fernandez-garcia" xr:uid="{B10F368F-0B00-4546-ABD1-635127C84644}"/>
    <hyperlink ref="A2180" r:id="rId1127" display="https://www.procyclingstats.com/rider/viktor-soenens" xr:uid="{25EF90A6-AA6C-44B9-A2A5-44A266E79C90}"/>
    <hyperlink ref="A2187" r:id="rId1128" display="https://www.procyclingstats.com/rider/aldo-taillieu" xr:uid="{31BB964E-77E9-4527-A254-8FC75A9995D1}"/>
    <hyperlink ref="A2189" r:id="rId1129" display="https://www.procyclingstats.com/rider/rotem-tene" xr:uid="{8E620DA5-980F-4705-8669-3FAC603E4B4C}"/>
    <hyperlink ref="A2105" r:id="rId1130" display="https://www.procyclingstats.com/rider/lorrenzo-manzin" xr:uid="{899D2377-AB83-4F11-A786-A5833C5F9580}"/>
    <hyperlink ref="A2127" r:id="rId1131" display="https://www.procyclingstats.com/rider/didier-munyaneza" xr:uid="{A182664B-D568-480E-8077-6CD82E910DF5}"/>
    <hyperlink ref="A2184" r:id="rId1132" display="https://www.procyclingstats.com/rider/pavel-sumpik" xr:uid="{77F33DF2-8107-4822-BDE9-E62663CC506E}"/>
    <hyperlink ref="A2139" r:id="rId1133" display="https://www.procyclingstats.com/rider/adria-pericas-capdevila" xr:uid="{EFBF8010-10EC-41B6-B92E-30A0A2978F7C}"/>
    <hyperlink ref="A2131" r:id="rId1134" display="https://www.procyclingstats.com/rider/shemu-nsengiyumva" xr:uid="{D31B9BC1-5E2C-46C4-9228-12790FDE9C58}"/>
    <hyperlink ref="A1967" r:id="rId1135" display="https://www.procyclingstats.com/rider/awet-aman" xr:uid="{B078B7E4-BB5A-4051-A9B0-B7FE1149535B}"/>
    <hyperlink ref="A2112" r:id="rId1136" display="https://www.procyclingstats.com/rider/vainqueur-masengesho" xr:uid="{4E3A8B35-9F43-42D9-AF61-2332852F0C9C}"/>
    <hyperlink ref="A2197" r:id="rId1137" display="https://www.procyclingstats.com/rider/mike-uwiduhaye" xr:uid="{CCAA5AEC-7846-40E8-AC7C-161C5215206B}"/>
    <hyperlink ref="A1977" r:id="rId1138" display="https://www.procyclingstats.com/rider/antoine-berlin" xr:uid="{65501647-A151-47AE-AEA3-82D1FF35B41E}"/>
    <hyperlink ref="A2089" r:id="rId1139" display="https://www.procyclingstats.com/rider/sebastian-kolze-changizi" xr:uid="{ED5E4CED-A530-437B-93F1-09C3375F691A}"/>
    <hyperlink ref="A1991" r:id="rId1140" display="https://www.procyclingstats.com/rider/alexys-brunel" xr:uid="{B5576054-B24D-4685-8E53-7C12252229FE}"/>
    <hyperlink ref="A2013" r:id="rId1141" display="https://www.procyclingstats.com/rider/michiel-coppens" xr:uid="{84E56B3D-772B-4B1C-B281-9F315311C2A4}"/>
    <hyperlink ref="J456" r:id="rId1142" display="https://www.procyclingstats.com/rider/magnus-cort-nielsen" xr:uid="{AA8B7A3D-AFB0-4B93-9F87-35A0CFB50DCF}"/>
    <hyperlink ref="J390" r:id="rId1143" display="https://www.procyclingstats.com/rider/kevin-vauquelin" xr:uid="{AF8BE38A-4D9D-440F-AC34-3B3871253F37}"/>
    <hyperlink ref="J411" r:id="rId1144" display="https://www.procyclingstats.com/rider/matteo-jorgenson" xr:uid="{EBB3CC5E-6C36-4238-8525-CF050C77E123}"/>
    <hyperlink ref="J388" r:id="rId1145" display="https://www.procyclingstats.com/rider/mads-pedersen" xr:uid="{9DA40610-758B-4557-B0ED-03C6C88BB92E}"/>
    <hyperlink ref="J393" r:id="rId1146" display="https://www.procyclingstats.com/rider/florian-lipowitz" xr:uid="{506B59DF-22D8-4B43-9A94-6F5F97E3DF41}"/>
    <hyperlink ref="J406" r:id="rId1147" display="https://www.procyclingstats.com/rider/lenny-martinez" xr:uid="{2EBD1B8C-F1C0-4B77-8A0A-965030671AB7}"/>
    <hyperlink ref="J422" r:id="rId1148" display="https://www.procyclingstats.com/rider/michael-storer" xr:uid="{4608AFFC-119C-482B-A241-C4FE54037731}"/>
    <hyperlink ref="J420" r:id="rId1149" display="https://www.procyclingstats.com/rider/filippo-ganna" xr:uid="{3DC77F53-B7CB-4FB8-A45D-D49AAFD4DDE3}"/>
    <hyperlink ref="J429" r:id="rId1150" display="https://www.procyclingstats.com/rider/derek-gee" xr:uid="{CFD00D70-2867-41FB-A363-273AEE44B408}"/>
    <hyperlink ref="J387" r:id="rId1151" display="https://www.procyclingstats.com/rider/isaac-del-toro" xr:uid="{30001BD6-591F-4705-B121-21AC410D3E02}"/>
    <hyperlink ref="J423" r:id="rId1152" display="https://www.procyclingstats.com/rider/matthew-brennan" xr:uid="{0764C6DE-12AB-4626-BF58-E926BB6351B9}"/>
    <hyperlink ref="A1975" r:id="rId1153" display="https://www.procyclingstats.com/rider/giacomo-ballabio" xr:uid="{69CE8734-8456-48AF-B4F5-787A5AA19F41}"/>
    <hyperlink ref="A2040" r:id="rId1154" display="https://www.procyclingstats.com/rider/filippo-fortin" xr:uid="{79194D8F-11D3-48C4-960F-31625BF48A4C}"/>
    <hyperlink ref="A2003" r:id="rId1155" display="https://www.procyclingstats.com/rider/daniel-cavia-sanz" xr:uid="{6B097EAB-D4AE-48AA-B9A1-B90334CDD05D}"/>
    <hyperlink ref="A2154" r:id="rId1156" display="https://www.procyclingstats.com/rider/simone-raccani" xr:uid="{6956BA15-179F-4091-AE40-8A256C436831}"/>
    <hyperlink ref="A2066" r:id="rId1157" display="https://www.procyclingstats.com/rider/william-heffernan" xr:uid="{9118F816-B0B0-40B4-B1DA-7CA91693B400}"/>
    <hyperlink ref="A2093" r:id="rId1158" display="https://www.procyclingstats.com/rider/tali-lane-welsh" xr:uid="{C054251C-A5FE-40B9-861F-363DA1FACAFA}"/>
    <hyperlink ref="A2049" r:id="rId1159" display="https://www.procyclingstats.com/rider/robbe-ghys" xr:uid="{A21005A1-0EC2-42FE-8A9E-9EE999A19E3E}"/>
    <hyperlink ref="A2160" r:id="rId1160" display="https://www.procyclingstats.com/rider/erik-nordsaeter-resell" xr:uid="{E5C76390-6872-4798-8642-14E00F39C454}"/>
    <hyperlink ref="A2109" r:id="rId1161" display="https://www.procyclingstats.com/rider/tim-marsman" xr:uid="{54283686-B5E5-40CC-B0FE-6C8B22D808A7}"/>
    <hyperlink ref="A2096" r:id="rId1162" display="https://www.procyclingstats.com/rider/niklas-larsen" xr:uid="{BAD76400-B176-4C7C-80A3-0CB438D7CAA7}"/>
    <hyperlink ref="A2182" r:id="rId1163" display="https://www.procyclingstats.com/rider/andreas-stokbro" xr:uid="{3B81280E-36C6-4106-9075-0A98D0BFCCCE}"/>
    <hyperlink ref="A2000" r:id="rId1164" display="https://www.procyclingstats.com/rider/romain-cardis" xr:uid="{D228DA98-ADB3-4A06-A4F3-E1A61CDC6383}"/>
    <hyperlink ref="J391" r:id="rId1165" display="https://www.procyclingstats.com/rider/mathieu-van-der-poel" xr:uid="{908CE1F4-CAD7-4599-939A-F801F3F990DF}"/>
    <hyperlink ref="A2171" r:id="rId1166" display="https://www.procyclingstats.com/rider/tom-sexton" xr:uid="{05799854-1B77-48E1-B128-AB6434AEA084}"/>
    <hyperlink ref="A2173" r:id="rId1167" display="https://www.procyclingstats.com/rider/aleksandr-shakotko" xr:uid="{DEE1404D-EE85-4729-9F97-C27DE976CC8D}"/>
    <hyperlink ref="A2059" r:id="rId1168" display="https://www.procyclingstats.com/rider/wan-abdul-rahman-hamdan" xr:uid="{B42CBD31-2971-45B5-A61D-3ABCA28D61AE}"/>
    <hyperlink ref="A2194" r:id="rId1169" display="https://www.procyclingstats.com/rider/nikita-tsvetkov" xr:uid="{64C9B1A5-E622-4ECD-9355-33AD9ED73B76}"/>
    <hyperlink ref="A2050" r:id="rId1170" display="https://www.procyclingstats.com/rider/yevgeniy-gidich" xr:uid="{E74E7EB9-A088-4B02-9F60-29052C72F6F8}"/>
    <hyperlink ref="A2165" r:id="rId1171" display="https://www.procyclingstats.com/rider/mohd-harrif-saleh" xr:uid="{4F305E44-6E5A-46CF-B4EF-A7B45A523ACA}"/>
    <hyperlink ref="A2142" r:id="rId1172" display="https://www.procyclingstats.com/rider/patompob-phonarjthan" xr:uid="{05591DD2-5F0B-444E-8395-2094B4F5AB60}"/>
    <hyperlink ref="A2031" r:id="rId1173" display="https://www.procyclingstats.com/rider/roy-eefting" xr:uid="{1760666A-7700-44CF-A930-A5F7E38CCCBB}"/>
    <hyperlink ref="A2141" r:id="rId1174" display="https://www.procyclingstats.com/rider/kevin-pezzo-rosola" xr:uid="{0B1462EC-6E73-4FA4-8BB1-2E5950D8FC3E}"/>
    <hyperlink ref="A2024" r:id="rId1175" display="https://www.procyclingstats.com/rider/davide-donati" xr:uid="{70D4A8FB-2AED-4541-B8AB-CC4E855062F5}"/>
    <hyperlink ref="A1996" r:id="rId1176" display="https://www.procyclingstats.com/rider/marc-cabedo" xr:uid="{53829DA2-DB2E-454B-86C4-2E8291B40CF7}"/>
    <hyperlink ref="A2017" r:id="rId1177" display="https://www.procyclingstats.com/rider/florian-dauphin" xr:uid="{63CE5E8C-6C1D-415B-9CF6-813A75B91520}"/>
    <hyperlink ref="J408" r:id="rId1178" display="https://www.procyclingstats.com/rider/biniyam-ghirmay" xr:uid="{FE4EB809-34C5-4AA6-A923-5CBBB796A615}"/>
    <hyperlink ref="A2002" r:id="rId1179" display="https://www.procyclingstats.com/rider/jan-castellon" xr:uid="{F42462ED-57E2-4CB1-AA17-3DA89BF43AF3}"/>
    <hyperlink ref="J407" r:id="rId1180" display="https://www.procyclingstats.com/rider/primoz-roglic" xr:uid="{CBC8E64B-814C-4350-9D18-693922D1CD28}"/>
    <hyperlink ref="A1965" r:id="rId1181" display="https://www.procyclingstats.com/rider/nicolas-alustiza" xr:uid="{AFEEF69F-B15E-465C-BB85-3C7F2A4CD47D}"/>
    <hyperlink ref="A2203" r:id="rId1182" display="https://www.procyclingstats.com/rider/danny-van-der-tuuk" xr:uid="{B92D9F2E-4D24-4681-87AD-8A150B1001D6}"/>
    <hyperlink ref="A2021" r:id="rId1183" display="https://www.procyclingstats.com/rider/nico-denz" xr:uid="{1AEAE3E3-97C2-4EA1-A0BF-C5F89A576084}"/>
    <hyperlink ref="A2100" r:id="rId1184" display="https://www.procyclingstats.com/rider/sakarias-koller-loland" xr:uid="{4EDA0AD6-03C4-4A10-A0BA-EE0EE2DA7907}"/>
    <hyperlink ref="A2211" r:id="rId1185" display="https://www.procyclingstats.com/rider/jonathan-vervenne" xr:uid="{96B0C6C5-1829-4DE6-B5A6-576706417924}"/>
    <hyperlink ref="A2191" r:id="rId1186" display="https://www.procyclingstats.com/rider/martin-tjotta" xr:uid="{45ED3C0A-4D91-43B2-AF76-DDDBAFEA06EC}"/>
    <hyperlink ref="A2155" r:id="rId1187" display="https://www.procyclingstats.com/rider/george-radcliffe" xr:uid="{60811432-A59B-46DD-925C-13EA92ECF8E2}"/>
    <hyperlink ref="A1970" r:id="rId1188" display="https://www.procyclingstats.com/rider/mathis-avondts" xr:uid="{226D8CA9-B819-40FE-8D28-3723D54D2176}"/>
    <hyperlink ref="A2140" r:id="rId1189" display="https://www.procyclingstats.com/rider/jannis-peter" xr:uid="{68ACD097-BE92-4405-AFD7-C3E05C2EA106}"/>
    <hyperlink ref="A2079" r:id="rId1190" display="https://www.procyclingstats.com/rider/garin-kelley" xr:uid="{ED08244C-7ACC-40DE-8263-941F255ED195}"/>
    <hyperlink ref="A2124" r:id="rId1191" display="https://www.procyclingstats.com/rider/alberto-monti" xr:uid="{E445CE08-29B2-49F3-B6B5-CEF39679FBDC}"/>
    <hyperlink ref="J414" r:id="rId1192" display="https://www.procyclingstats.com/rider/neilson-powless" xr:uid="{407DF831-467C-40E0-9248-4E078D028CFB}"/>
    <hyperlink ref="J396" r:id="rId1193" display="https://www.procyclingstats.com/rider/wout-van-aert" xr:uid="{D8B70502-EABB-46EB-BD15-8DBCB88D0B09}"/>
    <hyperlink ref="J424" r:id="rId1194" display="https://www.procyclingstats.com/rider/tiesj-benoot" xr:uid="{658EF126-EC5A-4F22-B908-904D4943BCCD}"/>
    <hyperlink ref="A2200" r:id="rId1195" display="https://www.procyclingstats.com/rider/dylan-van-baarle" xr:uid="{957CAD79-4602-48B3-A880-208733DE3C6D}"/>
    <hyperlink ref="A2201" r:id="rId1196" display="https://www.procyclingstats.com/rider/julius-van-den-berg" xr:uid="{EFBF1953-D4C8-448C-8E9D-A155170EB018}"/>
    <hyperlink ref="A2039" r:id="rId1197" display="https://www.procyclingstats.com/rider/lorenzo-finn" xr:uid="{4FE5A01C-38ED-40B2-A839-1DE36EB94D85}"/>
    <hyperlink ref="A2046" r:id="rId1198" display="https://www.procyclingstats.com/rider/nicolo-garibbo" xr:uid="{4F4F6AFF-D3C2-4B15-8AE7-8425041BE0BE}"/>
    <hyperlink ref="A2054" r:id="rId1199" display="https://www.procyclingstats.com/rider/ben-granger" xr:uid="{729AEEFE-20AE-45A6-AE08-4E3B2CA3AC65}"/>
    <hyperlink ref="A2084" r:id="rId1200" display="https://www.procyclingstats.com/rider/matthew-kingston" xr:uid="{84F1C9A7-8AE9-4636-B28F-7BE02EAE05E2}"/>
    <hyperlink ref="A2001" r:id="rId1201" display="https://www.procyclingstats.com/rider/ben-carman" xr:uid="{1E440009-F5CE-487F-9166-F38B409A6685}"/>
    <hyperlink ref="A2005" r:id="rId1202" display="https://www.procyclingstats.com/rider/luis-carlos-chia-bermudez" xr:uid="{F4FF6FCC-E8E4-4052-8B3E-BE9D2E2923A7}"/>
    <hyperlink ref="A2073" r:id="rId1203" display="https://www.procyclingstats.com/rider/timofei-ivanov" xr:uid="{510248EF-44B3-43D5-9F34-B9CE63E5F519}"/>
    <hyperlink ref="A2080" r:id="rId1204" display="https://www.procyclingstats.com/rider/josh-kench" xr:uid="{43762D7E-759D-4D64-AC07-15755AAA41A4}"/>
    <hyperlink ref="A2060" r:id="rId1205" display="https://www.procyclingstats.com/rider/similien-hamon" xr:uid="{BD2D7082-0D37-4D1F-A153-3C12D3BB5294}"/>
    <hyperlink ref="A2057" r:id="rId1206" display="https://www.procyclingstats.com/rider/victor-guernalec" xr:uid="{900EFCFA-9521-407C-8097-547D5A8C1200}"/>
    <hyperlink ref="A2174" r:id="rId1207" display="https://www.procyclingstats.com/rider/james-shaw" xr:uid="{B7394A1D-6DBF-4B98-ACFF-6210A06A5372}"/>
    <hyperlink ref="A2047" r:id="rId1208" display="https://www.procyclingstats.com/rider/jonas-geens" xr:uid="{3B36FB92-E426-49A5-8EB9-B2DA284DE516}"/>
    <hyperlink ref="A2102" r:id="rId1209" display="https://www.procyclingstats.com/rider/sam-maisonobe" xr:uid="{80DC945A-FE78-4F2A-84E4-0312FA9B61B5}"/>
    <hyperlink ref="J416" r:id="rId1210" display="https://www.procyclingstats.com/rider/mattias-skjelmose-jensen" xr:uid="{2F71440E-DE4B-4584-89C2-585C5D0F4FBA}"/>
    <hyperlink ref="A2218" r:id="rId1211" display="https://www.procyclingstats.com/rider/luc-wirtgen" xr:uid="{058DC58F-5B21-471B-AD99-B798928EAF5E}"/>
    <hyperlink ref="J441" r:id="rId1212" display="https://www.procyclingstats.com/rider/enric-mas" xr:uid="{1D3E34C2-9487-4B3C-AF06-9DF22FE2838C}"/>
    <hyperlink ref="J434" r:id="rId1213" display="https://www.procyclingstats.com/rider/alex-aranburu" xr:uid="{782D0FBA-1C9C-45A6-AC00-F15FECAAA8B7}"/>
    <hyperlink ref="J398" r:id="rId1214" display="https://www.procyclingstats.com/rider/ben-healy" xr:uid="{584AF2EE-A67B-4CEA-ADC5-7AAC826F7B2A}"/>
    <hyperlink ref="A2018" r:id="rId1215" display="https://www.procyclingstats.com/rider/hugo-de-la-calle-arango" xr:uid="{54BD01D3-30F6-4AF3-91EF-08638B378841}"/>
    <hyperlink ref="A2202" r:id="rId1216" display="https://www.procyclingstats.com/rider/max-van-der-meulen" xr:uid="{306D0322-8BB5-4BD4-822E-8D2E56E3F94B}"/>
    <hyperlink ref="A2217" r:id="rId1217" display="https://www.procyclingstats.com/rider/jordi-warlop" xr:uid="{142B7E89-9403-4EC2-AFF5-CC4C004F947A}"/>
    <hyperlink ref="A2224" r:id="rId1218" display="https://www.procyclingstats.com/rider/matteo-zurlo" xr:uid="{DD35B71F-0CF4-4964-B3E6-0FCD8CAC9F9D}"/>
    <hyperlink ref="A1998" r:id="rId1219" display="https://www.procyclingstats.com/rider/edison-alejandro-callejas-santos" xr:uid="{958B9CA3-0D49-458A-ADE7-BA7AC86E98BD}"/>
    <hyperlink ref="A2058" r:id="rId1220" display="https://www.procyclingstats.com/rider/federico-guzzo" xr:uid="{9DF8AA0E-5BD4-4B38-A7C8-C748F09B2FF5}"/>
    <hyperlink ref="A1985" r:id="rId1221" display="https://www.procyclingstats.com/rider/giovanni-bortoluzzi" xr:uid="{7BA37A04-D2C7-4DE8-B51B-37B6757DFFBF}"/>
    <hyperlink ref="J401" r:id="rId1222" display="https://www.procyclingstats.com/rider/remco-evenepoel" xr:uid="{EDAC8D34-C92F-47B2-BB99-D6835BD73B89}"/>
    <hyperlink ref="J421" r:id="rId1223" display="https://www.procyclingstats.com/rider/michael-matthews" xr:uid="{2B46FECD-560F-41AC-B6AD-2E126B091D01}"/>
    <hyperlink ref="A2122" r:id="rId1224" display="https://www.procyclingstats.com/rider/fran-miholjevic" xr:uid="{5AD82CA8-9B8A-4737-87BB-754FFB35CD33}"/>
    <hyperlink ref="A2114" r:id="rId1225" display="https://www.procyclingstats.com/rider/diego-de-jesus-mendes" xr:uid="{75D50A0D-C8A5-482F-8DB8-81117F8AC5B2}"/>
    <hyperlink ref="A2069" r:id="rId1226" display="https://www.procyclingstats.com/rider/jason-huertas" xr:uid="{8C3E9BE3-0DC5-4C8E-8C55-FBE4B480A961}"/>
    <hyperlink ref="A2143" r:id="rId1227" display="https://www.procyclingstats.com/rider/cristian-david-pita" xr:uid="{21EDE0BD-358F-4C6C-8612-AA2F5FAAE8CD}"/>
    <hyperlink ref="A2010" r:id="rId1228" display="https://www.procyclingstats.com/rider/leonardo-cobarrubia" xr:uid="{E1B60FEB-C581-45F1-B4BB-1F3EFB8900C7}"/>
    <hyperlink ref="A2212" r:id="rId1229" display="https://www.procyclingstats.com/rider/nicolas-vinokurov" xr:uid="{73D9E526-B48C-443B-B26A-F1817528382D}"/>
    <hyperlink ref="A1974" r:id="rId1230" display="https://www.procyclingstats.com/rider/abel-balderstone-roumens" xr:uid="{DAF5869B-CFA4-4BF7-9A81-6AF0E18CB5BF}"/>
    <hyperlink ref="A2176" r:id="rId1231" display="https://www.procyclingstats.com/rider/artem-shmidt" xr:uid="{54A782A3-EFA8-4AC9-ABEE-291CFFE80F5E}"/>
    <hyperlink ref="J418" r:id="rId1232" display="https://www.procyclingstats.com/rider/lorenzo-fortunato" xr:uid="{699FF3DF-B9A9-4E19-9E32-738E285F0E3F}"/>
    <hyperlink ref="A2067" r:id="rId1233" display="https://www.procyclingstats.com/rider/asbjorn-hellemose" xr:uid="{3AE81B80-AC98-42E6-B105-5F6D72080A6E}"/>
    <hyperlink ref="A2181" r:id="rId1234" display="https://www.procyclingstats.com/rider/aubin-sparfel" xr:uid="{94BA057A-49D8-460C-80D3-9716CC55A76F}"/>
    <hyperlink ref="A2206" r:id="rId1235" display="https://www.procyclingstats.com/rider/vlad-van-mechelen" xr:uid="{C000AE66-9887-4DE7-ADC4-279E4189D3F6}"/>
    <hyperlink ref="A1983" r:id="rId1236" display="https://www.procyclingstats.com/rider/lucas-boniface" xr:uid="{3E22501E-EACC-4D33-8060-D915725E5EF9}"/>
    <hyperlink ref="J433" r:id="rId1237" display="https://www.procyclingstats.com/rider/tobias-lund-andresen" xr:uid="{7107677B-9CD9-4386-B6D8-9728CCAE7D2B}"/>
    <hyperlink ref="A2019" r:id="rId1238" display="https://www.procyclingstats.com/rider/luca-de-meester" xr:uid="{E9B21B50-98E6-4AE3-A5C8-601229F6B70B}"/>
    <hyperlink ref="A2055" r:id="rId1239" display="https://www.procyclingstats.com/rider/matys-grisel" xr:uid="{84F29E04-DFDD-45A5-BD99-8920B91213CF}"/>
    <hyperlink ref="A2147" r:id="rId1240" display="https://www.procyclingstats.com/rider/tom-portsmouth" xr:uid="{3AD19C0C-7D00-468A-A07A-5BFF1100827A}"/>
    <hyperlink ref="A2163" r:id="rId1241" display="https://www.procyclingstats.com/rider/balazs-rozsa" xr:uid="{1B47CBA1-4D7B-4AFB-AF63-4194EA201FBA}"/>
    <hyperlink ref="A2036" r:id="rId1242" display="https://www.procyclingstats.com/rider/balint-feldhoffer" xr:uid="{89EA8298-9000-44E9-97B5-23E36D0C8252}"/>
    <hyperlink ref="A2192" r:id="rId1243" display="https://www.procyclingstats.com/rider/alex-tolio" xr:uid="{C07573AC-51B7-471B-9BAF-E04833FFED73}"/>
    <hyperlink ref="A2007" r:id="rId1244" display="https://www.procyclingstats.com/rider/cedrik-bakke-christophersen" xr:uid="{0F2A1306-F93E-4D72-A788-731A18A4FD31}"/>
    <hyperlink ref="A2048" r:id="rId1245" display="https://www.procyclingstats.com/rider/owen-geleijn" xr:uid="{AA11DE1A-FD15-4644-AB15-09437354E72B}"/>
    <hyperlink ref="A2186" r:id="rId1246" display="https://www.procyclingstats.com/rider/zeteny-szijarto" xr:uid="{71EA52C8-3C35-419A-8052-06E4A1A138DD}"/>
    <hyperlink ref="A2153" r:id="rId1247" display="https://www.procyclingstats.com/rider/gabriele-raccagni" xr:uid="{FA2E9E90-A69A-45C6-8725-439B50F13372}"/>
    <hyperlink ref="A2185" r:id="rId1248" display="https://www.procyclingstats.com/rider/keegan-swirbul" xr:uid="{2FE29AF9-4276-4349-BF52-DD8A8B9BE399}"/>
    <hyperlink ref="A1971" r:id="rId1249" display="https://www.procyclingstats.com/rider/ibai-azanza" xr:uid="{F4BC1F5D-079C-4752-BB26-7AB5B3C0F32F}"/>
    <hyperlink ref="A2082" r:id="rId1250" display="https://www.procyclingstats.com/rider/bruno-kessler" xr:uid="{B156DDC6-35A2-4866-8EA0-4D5EF3D485F8}"/>
    <hyperlink ref="A2022" r:id="rId1251" display="https://www.procyclingstats.com/rider/daniel-dias" xr:uid="{551C466D-4135-4E9C-A7DC-27D17A7ABFB4}"/>
    <hyperlink ref="A2101" r:id="rId1252" display="https://www.procyclingstats.com/rider/milkias-maekele" xr:uid="{2B642713-8229-4F63-A64F-E76D0615B3FD}"/>
    <hyperlink ref="A2222" r:id="rId1253" display="https://www.procyclingstats.com/rider/tahir-yigit" xr:uid="{EAE24D94-4319-4985-98E9-EE7B591C4DAA}"/>
    <hyperlink ref="A2172" r:id="rId1254" display="https://www.procyclingstats.com/rider/hasan-seyfollahifard" xr:uid="{E8B39C2F-3B0A-48E1-9BE4-392D88DEF7A6}"/>
    <hyperlink ref="A2221" r:id="rId1255" display="https://www.procyclingstats.com/rider/even-yemane" xr:uid="{E92A9F65-EEBA-4E4E-B88C-71A6E13EAED3}"/>
    <hyperlink ref="A2158" r:id="rId1256" display="https://www.procyclingstats.com/rider/rudolf-remkhi" xr:uid="{66453DA3-AA41-4980-A91C-0F62372ABF42}"/>
    <hyperlink ref="A1963" r:id="rId1257" display="https://www.procyclingstats.com/rider/aidin-aliyari" xr:uid="{4BCF8465-2487-4F13-A0FE-78A2B733D680}"/>
    <hyperlink ref="A2083" r:id="rId1258" display="https://www.procyclingstats.com/rider/muradjan-khalmuratov" xr:uid="{1B5D39D9-73B1-43F9-9D08-3B6228EAAA7D}"/>
    <hyperlink ref="A2092" r:id="rId1259" display="https://www.procyclingstats.com/rider/ali-labib-shotorban" xr:uid="{438E040D-AC85-4E5D-A5DE-800EB75C9AB4}"/>
    <hyperlink ref="A2151" r:id="rId1260" display="https://www.procyclingstats.com/rider/daniil-pronskiy" xr:uid="{CF3D6CB9-6570-45B0-B30C-E6C3C3863FB5}"/>
    <hyperlink ref="A1982" r:id="rId1261" display="https://www.procyclingstats.com/rider/marceli-boguslawski" xr:uid="{1DB5520A-C703-48E1-8527-A42C24521C23}"/>
    <hyperlink ref="A2219" r:id="rId1262" display="https://www.procyclingstats.com/rider/szymon-wisniewski" xr:uid="{E4F9433B-2F29-47B8-9747-AEEBAD923B9E}"/>
    <hyperlink ref="A2119" r:id="rId1263" display="https://www.procyclingstats.com/rider/ville-merlov1" xr:uid="{A482A35F-0FDB-4235-A220-8E4456FB9D8F}"/>
    <hyperlink ref="A2121" r:id="rId1264" display="https://www.procyclingstats.com/rider/kacper-mientki" xr:uid="{8F98634F-D071-4A4B-8088-B7C26E552C72}"/>
    <hyperlink ref="A2137" r:id="rId1265" display="https://www.procyclingstats.com/rider/romet-pajur" xr:uid="{883961AB-804A-4662-8E0A-208FE80A181A}"/>
    <hyperlink ref="A2128" r:id="rId1266" display="https://www.procyclingstats.com/rider/dominik-neuman" xr:uid="{46EA9695-6B5C-47DE-8C6C-72BAF89272B8}"/>
    <hyperlink ref="A2097" r:id="rId1267" display="https://www.procyclingstats.com/rider/david-larsson" xr:uid="{6BBEB3DC-83BA-47DE-A09D-B398C5695066}"/>
    <hyperlink ref="A2188" r:id="rId1268" display="https://www.procyclingstats.com/rider/lauri-tamm" xr:uid="{0A01663E-B06B-473D-8336-292AEB7CFAD9}"/>
    <hyperlink ref="A2094" r:id="rId1269" display="https://www.procyclingstats.com/rider/lenaic-langella" xr:uid="{7E54E4E1-D370-4836-949D-2D43D01E3691}"/>
    <hyperlink ref="A2072" r:id="rId1270" display="https://www.procyclingstats.com/rider/storm-ingebrigtsen" xr:uid="{7894E9E6-1F0B-419C-93AA-4E0414FA80A7}"/>
    <hyperlink ref="A1969" r:id="rId1271" display="https://www.procyclingstats.com/rider/brage-aulstad" xr:uid="{0ACCD484-8C3E-46BB-A7AB-1EB4610ED14F}"/>
    <hyperlink ref="A2062" r:id="rId1272" display="https://www.procyclingstats.com/rider/kasper-haugland" xr:uid="{9B681DE1-8B6F-467E-8C10-34B9ADAF1FD9}"/>
    <hyperlink ref="J459" r:id="rId1273" display="https://www.procyclingstats.com/rider/egan-bernal" xr:uid="{BE844FF4-BB3D-474D-BD08-C9D55521FDE0}"/>
    <hyperlink ref="J415" r:id="rId1274" display="https://www.procyclingstats.com/rider/richard-carapaz" xr:uid="{B3A4593B-698E-4DA1-A720-3B220B54DE43}"/>
    <hyperlink ref="J453" r:id="rId1275" display="https://www.procyclingstats.com/rider/kaden-groves" xr:uid="{0B577ADB-D301-4D1B-8521-96208015B66B}"/>
    <hyperlink ref="J404" r:id="rId1276" display="https://www.procyclingstats.com/rider/brandon-mcnulty" xr:uid="{7983887A-3E46-4BAA-86DC-A991E24AAA37}"/>
    <hyperlink ref="J440" r:id="rId1277" display="https://www.procyclingstats.com/rider/giulio-pellizzari" xr:uid="{5CED2F70-0DA9-4007-958A-668C1EF7715A}"/>
    <hyperlink ref="J449" r:id="rId1278" display="https://www.procyclingstats.com/rider/davide-piganzoli" xr:uid="{07CBF780-71DE-4D39-ABC1-977B74B0190E}"/>
    <hyperlink ref="J460" r:id="rId1279" display="https://www.procyclingstats.com/rider/max-poole" xr:uid="{EDDF72B8-0ABB-4D5A-9493-D3274D376F3C}"/>
    <hyperlink ref="J413" r:id="rId1280" display="https://www.procyclingstats.com/rider/antonio-tiberi" xr:uid="{BF4D5992-5C19-43B2-AFFA-E371631C9F0F}"/>
    <hyperlink ref="J412" r:id="rId1281" display="https://www.procyclingstats.com/rider/simon-yates" xr:uid="{390FA915-A7FB-4761-AA8C-8BC49BA8025A}"/>
    <hyperlink ref="A2110" r:id="rId1282" display="https://www.procyclingstats.com/rider/alessio-martinelli" xr:uid="{06D3C15D-4701-4817-93B5-2C5632414563}"/>
    <hyperlink ref="A1972" r:id="rId1283" display="https://www.procyclingstats.com/rider/xabier-mikel-azparren-irurzun" xr:uid="{CB1A182B-7C61-47BA-8F9F-FB67DA81726D}"/>
    <hyperlink ref="A2030" r:id="rId1284" display="https://www.procyclingstats.com/rider/alexander-edmondson" xr:uid="{F08A8FDB-A474-4BD0-A904-4419A6ABC8C4}"/>
    <hyperlink ref="A2086" r:id="rId1285" display="https://www.procyclingstats.com/rider/james-knox" xr:uid="{97F032D3-0588-44FF-A6CF-4A788263BA99}"/>
    <hyperlink ref="A2014" r:id="rId1286" display="https://www.procyclingstats.com/rider/tom-crabbe" xr:uid="{661B1683-CFB5-4BF1-A6EE-BCB215D16FD1}"/>
    <hyperlink ref="A2107" r:id="rId1287" display="https://www.procyclingstats.com/rider/jaka-marolt" xr:uid="{662ED048-F72C-481C-8C53-012409050CFE}"/>
    <hyperlink ref="A2032" r:id="rId1288" display="https://www.procyclingstats.com/rider/zak-erzen" xr:uid="{37A6F961-7953-4741-B364-D79697B3CEC5}"/>
    <hyperlink ref="A2134" r:id="rId1289" display="https://www.procyclingstats.com/rider/jakob-omrzel" xr:uid="{E41399EE-74F2-4339-9900-2DC6936C3858}"/>
    <hyperlink ref="J438" r:id="rId1290" display="https://www.procyclingstats.com/rider/tibor-del-grosso" xr:uid="{66DFD5AF-CF2A-4272-9005-423094D76B88}"/>
    <hyperlink ref="A2064" r:id="rId1291" display="https://www.procyclingstats.com/rider/david-haverdings" xr:uid="{7A8820C0-26D0-46B3-9E6F-1C226F6AD9EE}"/>
    <hyperlink ref="A2011" r:id="rId1292" display="https://www.procyclingstats.com/rider/alex-colman" xr:uid="{A30821FD-8A0C-48C2-A880-3E43066F3876}"/>
    <hyperlink ref="J392" r:id="rId1293" display="https://www.procyclingstats.com/rider/jonas-vingegaard-rasmussen" xr:uid="{5AC2E8D7-010E-4D5F-B3E0-BEDCB4393AA6}"/>
    <hyperlink ref="A2078" r:id="rId1294" display="https://www.procyclingstats.com/rider/christopher-juul-jensen" xr:uid="{48A2FB03-18C0-4E0E-8F4E-69E7E68A0818}"/>
    <hyperlink ref="J452" r:id="rId1295" display="https://www.procyclingstats.com/rider/guillaume-martin" xr:uid="{2BC71350-3788-4CB8-84BF-118D26E51C24}"/>
    <hyperlink ref="A2035" r:id="rId1296" display="https://www.procyclingstats.com/rider/jose-luis-faura-asensio" xr:uid="{9E8498DB-02C2-491F-984A-0B7B03A16558}"/>
    <hyperlink ref="A2075" r:id="rId1297" display="https://www.procyclingstats.com/rider/yael-joalland" xr:uid="{B0797C88-981D-4C95-868C-7721A26D3BB1}"/>
    <hyperlink ref="J426" r:id="rId1298" display="https://www.procyclingstats.com/rider/emilien-jeanniere" xr:uid="{30485546-4C15-4BD4-8713-0E2822FCD61B}"/>
    <hyperlink ref="A1993" r:id="rId1299" display="https://www.procyclingstats.com/rider/nicolo-buratti" xr:uid="{0BBBCF77-884D-46BA-9790-D19589F0B2F0}"/>
    <hyperlink ref="J450" r:id="rId1300" display="https://www.procyclingstats.com/rider/ilan-van-wilder" xr:uid="{6251BD29-11A5-462E-A7AE-E6345A4412AD}"/>
    <hyperlink ref="A2145" r:id="rId1301" display="https://www.procyclingstats.com/rider/andrii-ponomar" xr:uid="{1E6366AA-E6B1-4E5E-8A8C-2B490739D36C}"/>
    <hyperlink ref="A2205" r:id="rId1302" display="https://www.procyclingstats.com/rider/matisse-van-kerckhove" xr:uid="{629E0E3B-0740-4078-B95F-A9682D34FA49}"/>
    <hyperlink ref="A1989" r:id="rId1303" display="https://www.procyclingstats.com/rider/mirko-bozzola" xr:uid="{F582A700-7282-454B-AE1A-85AE909E0655}"/>
    <hyperlink ref="A2042" r:id="rId1304" display="https://www.procyclingstats.com/rider/patrick-boje-frydkjaer" xr:uid="{1AF97A6F-C491-4B88-B58B-4FC65D1DA3D4}"/>
    <hyperlink ref="A2156" r:id="rId1305" display="https://www.procyclingstats.com/rider/adam-rafferty" xr:uid="{F07FBC70-A8E6-43A3-B569-4DED9FF05A41}"/>
    <hyperlink ref="A2028" r:id="rId1306" display="https://www.procyclingstats.com/rider/seth-dunwoody" xr:uid="{F13AB0F9-B41D-45B0-A2B4-CF6C4FD77CE8}"/>
    <hyperlink ref="A2152" r:id="rId1307" display="https://www.procyclingstats.com/rider/sebastian-putz" xr:uid="{7B115BA6-3A68-4039-AF1E-EF7151995244}"/>
    <hyperlink ref="A2223" r:id="rId1308" display="https://www.procyclingstats.com/rider/simone-zanini" xr:uid="{E2270065-57FA-4675-814B-C2244EDC7D7E}"/>
    <hyperlink ref="A2209" r:id="rId1309" display="https://www.procyclingstats.com/rider/matteo-vanhuffel" xr:uid="{6676FE1A-EA1C-43C9-989A-05050B565C4B}"/>
    <hyperlink ref="A2034" r:id="rId1310" display="https://www.procyclingstats.com/rider/ugo-fabries" xr:uid="{A4D75F72-871D-4B75-9B2C-5FCA50E4C478}"/>
    <hyperlink ref="A1962" r:id="rId1311" display="https://www.procyclingstats.com/rider/filippo-agostinacchio" xr:uid="{9EAA8900-7B5E-43C3-96AD-E8BDB7EB2710}"/>
    <hyperlink ref="A2004" r:id="rId1312" display="https://www.procyclingstats.com/rider/cesare-chesini" xr:uid="{8AF4A4D5-E790-4103-9B05-AF5F153645E1}"/>
    <hyperlink ref="A2213" r:id="rId1313" display="https://www.procyclingstats.com/rider/arno-wallenborn" xr:uid="{6F0E4480-C7DB-4B04-A57B-D607C8C0945B}"/>
    <hyperlink ref="A2150" r:id="rId1314" display="https://www.procyclingstats.com/rider/nate-pringle" xr:uid="{A02B6DDC-AECF-48ED-80B4-C7AB9668AEEA}"/>
    <hyperlink ref="A1980" r:id="rId1315" display="https://www.procyclingstats.com/rider/frits-biesterbos" xr:uid="{43ADA7EA-B7D9-4F1E-9F00-26E3F90C7098}"/>
    <hyperlink ref="A2164" r:id="rId1316" display="https://www.procyclingstats.com/rider/alvaro-sagrado" xr:uid="{CCA9ABAC-ADC0-4F42-B527-9114C0D5A5C5}"/>
    <hyperlink ref="A2027" r:id="rId1317" display="https://www.procyclingstats.com/rider/ethan-dunham" xr:uid="{B54D6C10-BABB-4CFE-BDCE-CC6ACDEBFEB9}"/>
    <hyperlink ref="A2045" r:id="rId1318" display="https://www.procyclingstats.com/rider/jose-maria-garcia" xr:uid="{51DD5FAE-17DB-4CB1-BC91-2F6D008323B1}"/>
    <hyperlink ref="A1984" r:id="rId1319" display="https://www.procyclingstats.com/rider/kasper-borremans" xr:uid="{D44ECA32-B694-4D19-92E3-EA54F23DB34E}"/>
    <hyperlink ref="A1966" r:id="rId1320" display="https://www.procyclingstats.com/rider/hector-alvarez-martinez" xr:uid="{EBF8DCAF-B957-493A-A220-E7B65D195B5C}"/>
    <hyperlink ref="A2056" r:id="rId1321" display="https://www.procyclingstats.com/rider/eduard-michael-grosu" xr:uid="{95D01846-CBAE-48BC-8CE5-5D0BDB72F4D4}"/>
    <hyperlink ref="A2090" r:id="rId1322" display="https://www.procyclingstats.com/rider/nejc-komac" xr:uid="{12522F24-F2A8-405E-A039-9B3F717F7791}"/>
    <hyperlink ref="A2116" r:id="rId1323" display="https://www.procyclingstats.com/rider/petros-mengs" xr:uid="{3050C35A-FD12-4331-89B2-EEE40DA309D0}"/>
    <hyperlink ref="A2043" r:id="rId1324" display="https://www.procyclingstats.com/rider/carlos-alfonso-garcia-trejo" xr:uid="{16AE744D-47B3-4D5C-9306-878766D76E9D}"/>
    <hyperlink ref="A1964" r:id="rId1325" display="https://www.procyclingstats.com/rider/clement-alleno" xr:uid="{C8A9DFE3-4524-46E4-9736-6A513F25BBCF}"/>
    <hyperlink ref="A2166" r:id="rId1326" display="https://www.procyclingstats.com/rider/enea-sambinello" xr:uid="{CC11B933-D0A4-4CA6-A290-3D0325FE6D5B}"/>
    <hyperlink ref="A2065" r:id="rId1327" display="https://www.procyclingstats.com/rider/karst-hayma" xr:uid="{64551177-52F1-4176-8B18-30BF1343304A}"/>
    <hyperlink ref="A2190" r:id="rId1328" display="https://www.procyclingstats.com/rider/tommaso-tessiore" xr:uid="{DF922665-18A6-4509-AECA-F58756CF5440}"/>
    <hyperlink ref="A2157" r:id="rId1329" display="https://www.procyclingstats.com/rider/mateo-pablo-ramirez" xr:uid="{282A8EF4-AD1A-4568-B048-33186FE831BC}"/>
    <hyperlink ref="A2113" r:id="rId1330" display="https://www.procyclingstats.com/rider/jamie-meehan" xr:uid="{3AA06EE5-7122-4ADD-9040-DB31D269E3AA}"/>
    <hyperlink ref="A2023" r:id="rId1331" display="https://www.procyclingstats.com/rider/aaron-dockx" xr:uid="{DC12D61C-4802-40D1-9883-9D1975BCC95E}"/>
    <hyperlink ref="A2167" r:id="rId1332" display="https://www.procyclingstats.com/rider/jasper-schoofs" xr:uid="{85158483-FAD4-414B-87ED-4FD138C5C2D0}"/>
    <hyperlink ref="A2133" r:id="rId1333" display="https://www.procyclingstats.com/rider/liam-o-brien" xr:uid="{1F2D8BFB-BF96-401D-9575-6DDCA03F5764}"/>
    <hyperlink ref="A1990" r:id="rId1334" display="https://www.procyclingstats.com/rider/henrique-bravo1" xr:uid="{6D9E195E-1E59-4E7F-AECE-93ABDB19567E}"/>
    <hyperlink ref="A1968" r:id="rId1335" display="https://www.procyclingstats.com/rider/remi-arsac" xr:uid="{350BF6C9-06E2-497C-90FA-29F517D29E9C}"/>
    <hyperlink ref="A1979" r:id="rId1336" display="https://www.procyclingstats.com/rider/kevin-biehl" xr:uid="{53117DA5-E57A-4E5B-AB98-EB9DB7CFF36D}"/>
    <hyperlink ref="A2144" r:id="rId1337" display="https://www.procyclingstats.com/rider/maxence-place" xr:uid="{0483DA62-547D-459F-90E9-E0AC9764941C}"/>
    <hyperlink ref="A2025" r:id="rId1338" display="https://www.procyclingstats.com/rider/jules-drouet" xr:uid="{39E0C654-7A93-4F53-85AB-6765A6EDCDDC}"/>
    <hyperlink ref="A2012" r:id="rId1339" display="https://www.procyclingstats.com/rider/andrea-colnaghi" xr:uid="{85D6FB6B-826C-45A3-808E-99FE0E41364B}"/>
    <hyperlink ref="A2033" r:id="rId1340" display="https://www.procyclingstats.com/rider/haimar-etxeberria" xr:uid="{ED2D7A24-C4C0-43A5-84B3-B2C8F264A73D}"/>
    <hyperlink ref="A2175" r:id="rId1341" display="https://www.procyclingstats.com/rider/vlas-shichkin" xr:uid="{329E9E7D-FF82-4D18-9DC6-4CE6E5346084}"/>
    <hyperlink ref="A2199" r:id="rId1342" display="https://www.procyclingstats.com/rider/baptiste-vadic" xr:uid="{E05A8382-FB10-4478-8D58-C1A7CCB0417F}"/>
    <hyperlink ref="J430" r:id="rId1343" display="https://www.procyclingstats.com/rider/thymen-arensman" xr:uid="{7358C9D8-5FFF-4D67-91B7-E3A92FAA291C}"/>
    <hyperlink ref="J425" r:id="rId1344" display="https://www.procyclingstats.com/rider/felix-gall" xr:uid="{8279CFE5-D9B9-4127-97B9-6B62A7ADB751}"/>
    <hyperlink ref="J439" r:id="rId1345" display="https://www.procyclingstats.com/rider/tobias-halland-johannessen" xr:uid="{33C290C2-E20B-4EFA-95F5-5A2E0E9DF6F2}"/>
    <hyperlink ref="J432" r:id="rId1346" display="https://www.procyclingstats.com/rider/jhonatan-narvaez" xr:uid="{87DBE974-19F9-4DC6-8907-BF02ECB32DD1}"/>
    <hyperlink ref="J445" r:id="rId1347" display="https://www.procyclingstats.com/rider/ben-o-connor" xr:uid="{102F3D74-4596-4609-9C49-A38AB6012FDE}"/>
    <hyperlink ref="J435" r:id="rId1348" display="https://www.procyclingstats.com/rider/soren-waerenskjold" xr:uid="{CD0F48CA-DBDC-43AC-8B8C-BC3A36DCA3B2}"/>
    <hyperlink ref="J437" r:id="rId1349" display="https://www.procyclingstats.com/rider/tim-wellens" xr:uid="{2CC96711-5DE5-491C-A0AC-623736BD9C0E}"/>
    <hyperlink ref="J443" r:id="rId1350" display="https://www.procyclingstats.com/rider/adam-yates" xr:uid="{1922D1A5-91AB-4AE8-B802-DA7BB630F7FB}"/>
    <hyperlink ref="J419" r:id="rId1351" display="https://www.procyclingstats.com/rider/corbin-strong" xr:uid="{09FB63CE-4999-489B-8300-CF43F5F408D2}"/>
    <hyperlink ref="A2020" r:id="rId1352" display="https://www.procyclingstats.com/rider/kenay-de-moyer" xr:uid="{A55F2017-A63F-4D88-B879-F5BD1C3DADA2}"/>
    <hyperlink ref="A2159" r:id="rId1353" display="https://www.procyclingstats.com/rider/henri-francois-renard-haquin" xr:uid="{9D5C39D8-C00E-4461-9E6D-01FC9B006F32}"/>
    <hyperlink ref="J428" r:id="rId1354" display="https://www.procyclingstats.com/rider/jan-christen" xr:uid="{D7CE975E-4818-4CB3-BC05-BC163B8F3730}"/>
    <hyperlink ref="J447" r:id="rId1355" display="https://www.procyclingstats.com/rider/nicolas-prodhomme" xr:uid="{E33E00D5-381D-410A-B579-C098E87CBECE}"/>
    <hyperlink ref="A2044" r:id="rId1356" display="https://www.procyclingstats.com/rider/carlos-garcia-pierna" xr:uid="{F316ACF4-7594-4805-AE49-7333DF8E0BF2}"/>
    <hyperlink ref="A2071" r:id="rId1357" display="https://www.procyclingstats.com/rider/javier-ibanez-beltran-de-salazar" xr:uid="{AD67175F-C132-4538-9AB1-C90B3DA022C5}"/>
    <hyperlink ref="A1986" r:id="rId1358" display="https://www.procyclingstats.com/rider/geoffrey-bouchard" xr:uid="{7E466369-8A7B-4E8E-BC4F-16A1E955596D}"/>
    <hyperlink ref="A2193" r:id="rId1359" display="https://www.procyclingstats.com/rider/raman-tsishkou" xr:uid="{4304C312-B057-48BB-92F0-D764173D6EDB}"/>
    <hyperlink ref="A2135" r:id="rId1360" display="https://www.procyclingstats.com/rider/callum-ormiston" xr:uid="{4FCFA66C-1319-4496-A58E-03D417A62B28}"/>
    <hyperlink ref="A2052" r:id="rId1361" display="https://www.procyclingstats.com/rider/omer-goldstein" xr:uid="{81FC785E-0724-4663-922F-93FAD59870E6}"/>
    <hyperlink ref="A2111" r:id="rId1362" display="https://www.procyclingstats.com/rider/georg-rydningen-martinsen" xr:uid="{2608A6A0-453C-4214-9E50-365AB18A95F3}"/>
    <hyperlink ref="A1973" r:id="rId1363" display="https://www.procyclingstats.com/rider/morthen-wang-baksaas" xr:uid="{BF2CEE79-C552-4AAB-BA62-12B35F0F66B7}"/>
    <hyperlink ref="A1995" r:id="rId1364" display="https://www.procyclingstats.com/rider/sven-erik-bystrom" xr:uid="{399A7097-19EA-438D-AEE7-2741BD2D32C8}"/>
    <hyperlink ref="A2041" r:id="rId1365" display="https://www.procyclingstats.com/rider/eivind-broholt-fougner" xr:uid="{3A2BD350-8DF1-4013-A413-DCE6701B577D}"/>
    <hyperlink ref="A2195" r:id="rId1366" display="https://www.procyclingstats.com/rider/ulrik-tvedt" xr:uid="{415B8353-318F-4342-8A30-39B19C558ED9}"/>
    <hyperlink ref="A2178" r:id="rId1367" display="https://www.procyclingstats.com/rider/colby-simmons" xr:uid="{B3182339-CC20-4784-9039-DAB145F4C9BA}"/>
    <hyperlink ref="A2183" r:id="rId1368" display="https://www.procyclingstats.com/rider/patryk-stosz" xr:uid="{024E17F4-9371-4CE4-B2E2-9C57581C30A2}"/>
    <hyperlink ref="A1992" r:id="rId1369" display="https://www.procyclingstats.com/rider/tomasz-budzinski" xr:uid="{0FD2D847-D4A8-445F-8279-61F4BFB10C73}"/>
    <hyperlink ref="A2138" r:id="rId1370" display="https://www.procyclingstats.com/rider/piotr-pekala" xr:uid="{E09AE4A3-8C4A-475D-9C60-E48055DC10AD}"/>
    <hyperlink ref="A2210" r:id="rId1371" display="https://www.procyclingstats.com/rider/jens-verbrugghe" xr:uid="{A3C85567-1F65-4E69-B0FF-4C8CCE9A3B57}"/>
    <hyperlink ref="A2132" r:id="rId1372" display="https://www.procyclingstats.com/rider/hugo-nunes" xr:uid="{9EB8C618-281D-4DC5-B8E6-CB98B29B6ED4}"/>
    <hyperlink ref="A2098" r:id="rId1373" display="https://www.procyclingstats.com/rider/tiago-leal" xr:uid="{632DC51E-15AB-481A-8912-978C884160AA}"/>
    <hyperlink ref="A2161" r:id="rId1374" display="https://www.procyclingstats.com/rider/raul-rota-rus" xr:uid="{0BBF7A21-978D-4A01-8F12-748B426299F3}"/>
    <hyperlink ref="A2126" r:id="rId1375" display="https://www.procyclingstats.com/rider/byron-munton" xr:uid="{A30DB533-98E5-4BBA-A523-F694037181C8}"/>
    <hyperlink ref="A2009" r:id="rId1376" display="https://www.procyclingstats.com/rider/caleb-classen" xr:uid="{26FFFB8E-EA06-4803-A84F-AC97009BFD1E}"/>
    <hyperlink ref="A1999" r:id="rId1377" display="https://www.procyclingstats.com/rider/francisco-campos" xr:uid="{BEEFBE94-B554-44EB-8DC8-7300B2A8FB4D}"/>
    <hyperlink ref="A2177" r:id="rId1378" display="https://www.procyclingstats.com/rider/pedro-silva1" xr:uid="{4D88AF70-767A-48EA-B01B-0A6C7F235C91}"/>
    <hyperlink ref="A1997" r:id="rId1379" display="https://www.procyclingstats.com/rider/edgar-cadena" xr:uid="{FDC1078E-93C1-482A-BBD2-23A8EE84D079}"/>
    <hyperlink ref="A2103" r:id="rId1380" display="https://www.procyclingstats.com/rider/jack-makohon" xr:uid="{97B20E9F-88D0-4499-8776-DF66D0840F63}"/>
    <hyperlink ref="A2026" r:id="rId1381" display="https://www.procyclingstats.com/rider/emanuel-duarte" xr:uid="{4FCBDD7A-73C8-43A8-A73D-60DAACD827E0}"/>
    <hyperlink ref="A1994" r:id="rId1382" display="https://www.procyclingstats.com/rider/adrian-bustamante" xr:uid="{4A605A0B-E738-4009-8CB7-5313DBD04C2B}"/>
    <hyperlink ref="A2063" r:id="rId1383" display="https://www.procyclingstats.com/rider/conrad-haugsted" xr:uid="{E96360FF-ED0A-40B5-AE0D-67B2FBC29CF7}"/>
    <hyperlink ref="A2016" r:id="rId1384" display="https://www.procyclingstats.com/rider/marius-innhaug-dahl" xr:uid="{A2717101-E5DA-4924-BF11-836713FFD728}"/>
    <hyperlink ref="A2130" r:id="rId1385" display="https://www.procyclingstats.com/rider/morten-aalling-nortoft" xr:uid="{8848B653-1848-4AB7-9D1F-42DC344A89F3}"/>
    <hyperlink ref="A2104" r:id="rId1386" display="https://www.procyclingstats.com/rider/matias-malmberg" xr:uid="{2519177C-45A8-4F7C-B7C4-6746245E23E4}"/>
    <hyperlink ref="A2129" r:id="rId1387" display="https://www.procyclingstats.com/rider/daniel-nielsen" xr:uid="{C56D81DC-8616-435E-A165-167DB2ABEAC8}"/>
    <hyperlink ref="A2106" r:id="rId1388" display="https://www.procyclingstats.com/rider/elias-maris" xr:uid="{B2CD6584-B01A-4F35-813F-C8D4D4291D20}"/>
    <hyperlink ref="A2074" r:id="rId1389" display="https://www.procyclingstats.com/rider/lennart-jasch" xr:uid="{49423E18-95FD-4562-8CAA-1DC7A7484054}"/>
    <hyperlink ref="J399" r:id="rId1390" display="https://www.procyclingstats.com/rider/arnaud-de-lie" xr:uid="{53935ED5-D4B6-4DA5-90D3-2F2660905143}"/>
    <hyperlink ref="A1978" r:id="rId1391" display="https://www.procyclingstats.com/rider/quentin-bezza" xr:uid="{01C31BC4-3009-480A-A767-FAF4399406D6}"/>
    <hyperlink ref="J458" r:id="rId1392" display="https://www.procyclingstats.com/rider/samuel-watson" xr:uid="{B23260C2-91C2-4DC8-9DBA-ABA5829A62E9}"/>
    <hyperlink ref="J444" r:id="rId1393" display="https://www.procyclingstats.com/rider/alfred-wright" xr:uid="{C2496887-2703-40EB-8369-BD18030A073B}"/>
    <hyperlink ref="A1987" r:id="rId1394" display="https://www.procyclingstats.com/rider/eliott-boulet" xr:uid="{CDC7A16E-C9AC-4341-B5B9-4D7B23503CA3}"/>
    <hyperlink ref="A1988" r:id="rId1395" display="https://www.procyclingstats.com/rider/lewis-bower" xr:uid="{F90E8576-B17D-4BF6-B8F9-8961BB87BF55}"/>
    <hyperlink ref="A2198" r:id="rId1396" display="https://www.procyclingstats.com/rider/milan-vader" xr:uid="{A49D5324-5897-40F2-B351-D5D1A94E87CF}"/>
    <hyperlink ref="A2168" r:id="rId1397" display="https://www.procyclingstats.com/rider/marco-schrettl" xr:uid="{6D25F478-71FF-4E88-890B-EBCC6F574926}"/>
    <hyperlink ref="A2087" r:id="rId1398" display="https://www.procyclingstats.com/rider/mathieu-kockelmann" xr:uid="{C7DE1DAB-5BC4-458F-920C-6C74B7612A95}"/>
    <hyperlink ref="A2162" r:id="rId1399" display="https://www.procyclingstats.com/rider/elliot-rowe" xr:uid="{98AAEBC7-4F3D-4CBD-A707-2BC11DB28222}"/>
    <hyperlink ref="A2099" r:id="rId1400" display="https://www.procyclingstats.com/rider/louis-leidert" xr:uid="{D9B51634-B7A3-4366-970C-09678806C9DB}"/>
    <hyperlink ref="A2081" r:id="rId1401" display="https://www.procyclingstats.com/rider/alexandre-kess" xr:uid="{5F623A83-EC8D-49A8-ABE9-9FBF5B3714D4}"/>
    <hyperlink ref="A2216" r:id="rId1402" display="https://www.procyclingstats.com/rider/jack-ward" xr:uid="{75CE7E97-B1D6-4D23-B72A-4735075EB2E8}"/>
    <hyperlink ref="A2149" r:id="rId1403" display="https://www.procyclingstats.com/rider/jose-juan-prieto" xr:uid="{A8473CFF-4950-4ABF-81FB-6BA7C620ADB3}"/>
    <hyperlink ref="A2148" r:id="rId1404" display="https://www.procyclingstats.com/rider/jose-antonio-prieto" xr:uid="{5D744813-E3A0-4D44-9AFD-0C168FCF8ACB}"/>
    <hyperlink ref="A2053" r:id="rId1405" display="https://www.procyclingstats.com/rider/patryk-goszczurny" xr:uid="{F9635092-083F-43F1-8696-697782F91E9C}"/>
    <hyperlink ref="A2136" r:id="rId1406" display="https://www.procyclingstats.com/rider/peter-oxenberg-hansen" xr:uid="{F42CAD5F-2A34-4C29-9A9C-D3DA0748F100}"/>
    <hyperlink ref="A1981" r:id="rId1407" display="https://www.procyclingstats.com/rider/max-bock" xr:uid="{E8769DCF-E893-4904-8CF3-016EF83641AA}"/>
    <hyperlink ref="A2068" r:id="rId1408" display="https://www.procyclingstats.com/rider/jan-huber" xr:uid="{E48EF506-6F16-4184-98A9-A1E8BF38B39F}"/>
    <hyperlink ref="J455" r:id="rId1409" display="https://www.procyclingstats.com/rider/simone-velasco" xr:uid="{63795EBF-E1F3-4DAD-9F70-14886D5C62D4}"/>
    <hyperlink ref="A2006" r:id="rId1410" display="https://www.procyclingstats.com/rider/ben-chilton" xr:uid="{B1269365-78D6-42D1-8566-70536DB99287}"/>
    <hyperlink ref="A2015" r:id="rId1411" display="https://www.procyclingstats.com/rider/mauro-cuylits" xr:uid="{B217C433-3C6E-43ED-8497-18E3D8603612}"/>
    <hyperlink ref="A2008" r:id="rId1412" display="https://www.procyclingstats.com/rider/robbe-claeys" xr:uid="{BE82C239-C36C-429C-B634-6923F0CB866C}"/>
    <hyperlink ref="A2117" r:id="rId1413" display="https://www.procyclingstats.com/rider/charlie-meredith" xr:uid="{7ECEBFDD-D66A-4B8F-AC6B-D4AF9F4BA04A}"/>
    <hyperlink ref="A2125" r:id="rId1414" display="https://www.procyclingstats.com/rider/francisco-munoz-llana" xr:uid="{C228AE73-9266-4F7D-AC3C-70FF5481E5C3}"/>
    <hyperlink ref="A2115" r:id="rId1415" display="https://www.procyclingstats.com/rider/nikolaj-mengel" xr:uid="{A63FB805-5ED8-4A2C-87E6-C513A682DCDA}"/>
    <hyperlink ref="A2225" r:id="rId1416" display="https://www.procyclingstats.com/rider/samuel-jenner" xr:uid="{D43D3ED8-89B6-43FA-B064-E83F3E278F78}"/>
    <hyperlink ref="A2226" r:id="rId1417" display="https://www.procyclingstats.com/rider/shiki-kuroeda" xr:uid="{CBBC781E-8416-4C21-8093-AF0BFC47B8EE}"/>
    <hyperlink ref="A2227" r:id="rId1418" display="https://www.procyclingstats.com/rider/maxime-duba" xr:uid="{E9C3B7DD-8BD6-4706-A557-55F8C4BE2F5C}"/>
    <hyperlink ref="J451" r:id="rId1419" display="https://www.procyclingstats.com/rider/pavel-bittner" xr:uid="{E7487ADF-3702-44F3-AAF0-02502E85DB0D}"/>
    <hyperlink ref="J442" r:id="rId1420" display="https://www.procyclingstats.com/rider/julian-alaphilippe" xr:uid="{470610A6-24B7-4DE3-8976-6F2C3BE8937C}"/>
    <hyperlink ref="J454" r:id="rId1421" display="https://www.procyclingstats.com/rider/alberto-bettiol" xr:uid="{89A27CB9-CB30-4A6E-9EE5-D2CF4335D7DC}"/>
    <hyperlink ref="A2228" r:id="rId1422" display="https://www.procyclingstats.com/rider/senna-remijn" xr:uid="{08597E7C-DB55-451B-8B49-881950A67681}"/>
    <hyperlink ref="A2229" r:id="rId1423" display="https://www.procyclingstats.com/rider/oscar-chamberlain" xr:uid="{45DE2C0E-E87F-4132-BAB2-4B397134265A}"/>
    <hyperlink ref="A2230" r:id="rId1424" display="https://www.procyclingstats.com/rider/malte-hellerup" xr:uid="{7C2DFAA1-11B7-405D-81CC-A0FAAC118CF3}"/>
    <hyperlink ref="A2231" r:id="rId1425" display="https://www.procyclingstats.com/rider/mil-morang" xr:uid="{35F6A50B-406B-485E-8A6A-5E579DE48F8A}"/>
    <hyperlink ref="A2232" r:id="rId1426" display="https://www.procyclingstats.com/rider/joppe-heremans" xr:uid="{A1BD65CD-101F-4ABE-A8E9-E599A13D3705}"/>
    <hyperlink ref="A2233" r:id="rId1427" display="https://www.procyclingstats.com/rider/stijn-daemen" xr:uid="{4DF09797-4D73-4727-A533-B3E7309BD2DC}"/>
    <hyperlink ref="A2234" r:id="rId1428" display="https://www.procyclingstats.com/rider/lucas-van-gils" xr:uid="{642A8A0B-B8AC-4816-9BA2-1BB528F3E7B5}"/>
    <hyperlink ref="A2235" r:id="rId1429" display="https://www.procyclingstats.com/rider/ramses-debruyne" xr:uid="{04BC76DF-F44F-484F-9D70-C8FF80C6FB9E}"/>
    <hyperlink ref="A2236" r:id="rId1430" display="https://www.procyclingstats.com/rider/jeroen-meijers" xr:uid="{0CBB114A-8F65-4594-B291-93E8D32EC673}"/>
    <hyperlink ref="A2237" r:id="rId1431" display="https://www.procyclingstats.com/rider/asier-etxeberria" xr:uid="{2E0E489A-57CD-4C70-A274-773EC68528D5}"/>
    <hyperlink ref="A2238" r:id="rId1432" display="https://www.procyclingstats.com/rider/paniego-fuentes" xr:uid="{BF57F646-711B-4EBD-8D2E-4258AB4672C1}"/>
    <hyperlink ref="A2239" r:id="rId1433" display="https://www.procyclingstats.com/rider/declan-trezise" xr:uid="{DA5744B9-6DA5-4744-86E3-88AF7731A2A2}"/>
    <hyperlink ref="J448" r:id="rId1434" display="https://www.procyclingstats.com/rider/jordi-meeus" xr:uid="{E3BF2980-74AF-42B1-9748-87237D9F6028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35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C508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3552</v>
      </c>
    </row>
    <row r="2" spans="1:10" s="109" customFormat="1" ht="20.25">
      <c r="A2" s="119" t="s">
        <v>5304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2735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2716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2847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2706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2719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2715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2724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2718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2710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2730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2732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2731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2714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2725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2711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2712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2707</v>
      </c>
      <c r="D104" s="1"/>
      <c r="E104" s="1"/>
      <c r="F104" s="1"/>
      <c r="H104" s="1">
        <f t="shared" si="3"/>
        <v>0</v>
      </c>
    </row>
    <row r="105" spans="1:8">
      <c r="A105" t="s">
        <v>2733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2722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2723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2713</v>
      </c>
      <c r="D129" s="1"/>
      <c r="E129" s="1"/>
      <c r="F129" s="1"/>
      <c r="H129" s="1">
        <f t="shared" si="4"/>
        <v>0</v>
      </c>
    </row>
    <row r="130" spans="1:8">
      <c r="A130" t="s">
        <v>2831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2717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2720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2721</v>
      </c>
      <c r="D146" s="1"/>
      <c r="E146" s="1"/>
      <c r="F146" s="1"/>
      <c r="H146" s="1">
        <f t="shared" si="4"/>
        <v>0</v>
      </c>
    </row>
    <row r="147" spans="1:8">
      <c r="A147" s="435" t="s">
        <v>2726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2709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2728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2729</v>
      </c>
      <c r="D157" s="1"/>
      <c r="E157" s="1"/>
      <c r="F157" s="1"/>
      <c r="H157" s="1">
        <f t="shared" si="4"/>
        <v>0</v>
      </c>
    </row>
    <row r="158" spans="1:8">
      <c r="A158" t="s">
        <v>2727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2708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2735</v>
      </c>
      <c r="C177" s="1">
        <f t="shared" si="5"/>
        <v>0</v>
      </c>
      <c r="E177" t="s">
        <v>2735</v>
      </c>
      <c r="G177" s="1">
        <f t="shared" si="6"/>
        <v>0</v>
      </c>
      <c r="H177" s="1"/>
      <c r="I177" t="s">
        <v>2735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2716</v>
      </c>
      <c r="C187" s="1">
        <f t="shared" si="5"/>
        <v>0</v>
      </c>
      <c r="E187" t="s">
        <v>2716</v>
      </c>
      <c r="G187" s="1">
        <f t="shared" si="6"/>
        <v>0</v>
      </c>
      <c r="H187" s="1"/>
      <c r="I187" t="s">
        <v>2716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2847</v>
      </c>
      <c r="C189" s="1">
        <f t="shared" si="5"/>
        <v>0</v>
      </c>
      <c r="E189" s="435" t="s">
        <v>2847</v>
      </c>
      <c r="G189" s="1">
        <f t="shared" si="6"/>
        <v>0</v>
      </c>
      <c r="H189" s="1"/>
      <c r="I189" s="435" t="s">
        <v>2847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3141</v>
      </c>
      <c r="C191" s="1">
        <f t="shared" si="5"/>
        <v>0</v>
      </c>
      <c r="E191" t="s">
        <v>3141</v>
      </c>
      <c r="G191" s="1">
        <f t="shared" si="6"/>
        <v>0</v>
      </c>
      <c r="H191" s="1"/>
      <c r="I191" t="s">
        <v>3141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2719</v>
      </c>
      <c r="C205" s="1">
        <f t="shared" si="5"/>
        <v>0</v>
      </c>
      <c r="E205" t="s">
        <v>2719</v>
      </c>
      <c r="G205" s="1">
        <f t="shared" si="6"/>
        <v>0</v>
      </c>
      <c r="H205" s="1"/>
      <c r="I205" t="s">
        <v>2719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2715</v>
      </c>
      <c r="C213" s="1">
        <f t="shared" si="5"/>
        <v>0</v>
      </c>
      <c r="E213" t="s">
        <v>2715</v>
      </c>
      <c r="G213" s="1">
        <f t="shared" si="6"/>
        <v>0</v>
      </c>
      <c r="H213" s="1"/>
      <c r="I213" t="s">
        <v>2715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2724</v>
      </c>
      <c r="C220" s="1">
        <f t="shared" si="5"/>
        <v>0</v>
      </c>
      <c r="E220" t="s">
        <v>2724</v>
      </c>
      <c r="G220" s="1">
        <f t="shared" si="6"/>
        <v>0</v>
      </c>
      <c r="H220" s="1"/>
      <c r="I220" t="s">
        <v>2724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2718</v>
      </c>
      <c r="C229" s="1">
        <f t="shared" si="5"/>
        <v>0</v>
      </c>
      <c r="E229" t="s">
        <v>2718</v>
      </c>
      <c r="G229" s="1">
        <f t="shared" si="6"/>
        <v>0</v>
      </c>
      <c r="H229" s="1"/>
      <c r="I229" t="s">
        <v>2718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2710</v>
      </c>
      <c r="C235" s="1">
        <f t="shared" si="5"/>
        <v>0</v>
      </c>
      <c r="E235" s="193" t="s">
        <v>2710</v>
      </c>
      <c r="G235" s="1">
        <f t="shared" si="6"/>
        <v>0</v>
      </c>
      <c r="H235" s="1"/>
      <c r="I235" s="193" t="s">
        <v>2710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2730</v>
      </c>
      <c r="C237" s="1">
        <f t="shared" ref="C237:C300" si="8">D69</f>
        <v>0</v>
      </c>
      <c r="E237" s="3" t="s">
        <v>2730</v>
      </c>
      <c r="G237" s="1">
        <f t="shared" ref="G237:G300" si="9">E69</f>
        <v>0</v>
      </c>
      <c r="H237" s="1"/>
      <c r="I237" s="3" t="s">
        <v>2730</v>
      </c>
      <c r="K237" s="1">
        <f t="shared" ref="K237:K300" si="10">F69</f>
        <v>0</v>
      </c>
    </row>
    <row r="238" spans="1:11">
      <c r="A238" s="3" t="s">
        <v>2732</v>
      </c>
      <c r="C238" s="1">
        <f t="shared" si="8"/>
        <v>0</v>
      </c>
      <c r="E238" s="3" t="s">
        <v>2732</v>
      </c>
      <c r="G238" s="1">
        <f t="shared" si="9"/>
        <v>0</v>
      </c>
      <c r="H238" s="1"/>
      <c r="I238" s="3" t="s">
        <v>2732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2731</v>
      </c>
      <c r="C240" s="1">
        <f t="shared" si="8"/>
        <v>0</v>
      </c>
      <c r="E240" t="s">
        <v>2731</v>
      </c>
      <c r="G240" s="1">
        <f t="shared" si="9"/>
        <v>0</v>
      </c>
      <c r="H240" s="1"/>
      <c r="I240" t="s">
        <v>2731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2714</v>
      </c>
      <c r="C242" s="1">
        <f t="shared" si="8"/>
        <v>0</v>
      </c>
      <c r="E242" s="58" t="s">
        <v>2714</v>
      </c>
      <c r="G242" s="1">
        <f t="shared" si="9"/>
        <v>0</v>
      </c>
      <c r="H242" s="1"/>
      <c r="I242" s="58" t="s">
        <v>2714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2725</v>
      </c>
      <c r="C248" s="1">
        <f t="shared" si="8"/>
        <v>0</v>
      </c>
      <c r="E248" s="58" t="s">
        <v>2725</v>
      </c>
      <c r="G248" s="1">
        <f t="shared" si="9"/>
        <v>0</v>
      </c>
      <c r="I248" s="58" t="s">
        <v>2725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2711</v>
      </c>
      <c r="C260" s="1">
        <f t="shared" si="8"/>
        <v>0</v>
      </c>
      <c r="E260" t="s">
        <v>2711</v>
      </c>
      <c r="G260" s="1">
        <f t="shared" si="9"/>
        <v>0</v>
      </c>
      <c r="I260" t="s">
        <v>2711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2712</v>
      </c>
      <c r="C266" s="1">
        <f t="shared" si="8"/>
        <v>0</v>
      </c>
      <c r="E266" s="58" t="s">
        <v>2712</v>
      </c>
      <c r="G266" s="1">
        <f t="shared" si="9"/>
        <v>0</v>
      </c>
      <c r="I266" s="58" t="s">
        <v>2712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2707</v>
      </c>
      <c r="C272" s="1">
        <f t="shared" si="8"/>
        <v>0</v>
      </c>
      <c r="E272" t="s">
        <v>2707</v>
      </c>
      <c r="G272" s="1">
        <f t="shared" si="9"/>
        <v>0</v>
      </c>
      <c r="I272" t="s">
        <v>2707</v>
      </c>
      <c r="K272" s="1">
        <f t="shared" si="10"/>
        <v>0</v>
      </c>
    </row>
    <row r="273" spans="1:11">
      <c r="A273" t="s">
        <v>2733</v>
      </c>
      <c r="C273" s="1">
        <f t="shared" si="8"/>
        <v>0</v>
      </c>
      <c r="E273" t="s">
        <v>2733</v>
      </c>
      <c r="G273" s="1">
        <f t="shared" si="9"/>
        <v>0</v>
      </c>
      <c r="I273" t="s">
        <v>2733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2722</v>
      </c>
      <c r="C277" s="1">
        <f t="shared" si="8"/>
        <v>0</v>
      </c>
      <c r="E277" t="s">
        <v>2722</v>
      </c>
      <c r="G277" s="1">
        <f t="shared" si="9"/>
        <v>0</v>
      </c>
      <c r="I277" t="s">
        <v>2722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2723</v>
      </c>
      <c r="C284" s="1">
        <f t="shared" si="8"/>
        <v>0</v>
      </c>
      <c r="E284" t="s">
        <v>2723</v>
      </c>
      <c r="G284" s="1">
        <f t="shared" si="9"/>
        <v>0</v>
      </c>
      <c r="I284" t="s">
        <v>2723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2713</v>
      </c>
      <c r="C297" s="1">
        <f t="shared" si="8"/>
        <v>0</v>
      </c>
      <c r="E297" t="s">
        <v>2713</v>
      </c>
      <c r="G297" s="1">
        <f t="shared" si="9"/>
        <v>0</v>
      </c>
      <c r="I297" t="s">
        <v>2713</v>
      </c>
      <c r="K297" s="1">
        <f t="shared" si="10"/>
        <v>0</v>
      </c>
    </row>
    <row r="298" spans="1:11">
      <c r="A298" t="s">
        <v>2831</v>
      </c>
      <c r="C298" s="1">
        <f t="shared" si="8"/>
        <v>0</v>
      </c>
      <c r="E298" t="s">
        <v>2831</v>
      </c>
      <c r="G298" s="1">
        <f t="shared" si="9"/>
        <v>0</v>
      </c>
      <c r="I298" t="s">
        <v>2831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2717</v>
      </c>
      <c r="C301" s="1">
        <f t="shared" ref="C301:C331" si="11">D133</f>
        <v>0</v>
      </c>
      <c r="E301" t="s">
        <v>2717</v>
      </c>
      <c r="G301" s="1">
        <f t="shared" ref="G301:G331" si="12">E133</f>
        <v>0</v>
      </c>
      <c r="I301" t="s">
        <v>2717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2720</v>
      </c>
      <c r="C312" s="1">
        <f t="shared" si="11"/>
        <v>0</v>
      </c>
      <c r="E312" t="s">
        <v>2720</v>
      </c>
      <c r="G312" s="1">
        <f t="shared" si="12"/>
        <v>0</v>
      </c>
      <c r="I312" t="s">
        <v>2720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2721</v>
      </c>
      <c r="C314" s="1">
        <f t="shared" si="11"/>
        <v>0</v>
      </c>
      <c r="E314" s="435" t="s">
        <v>2721</v>
      </c>
      <c r="G314" s="1">
        <f t="shared" si="12"/>
        <v>0</v>
      </c>
      <c r="I314" s="435" t="s">
        <v>2721</v>
      </c>
      <c r="K314" s="1">
        <f t="shared" si="13"/>
        <v>0</v>
      </c>
    </row>
    <row r="315" spans="1:11">
      <c r="A315" s="435" t="s">
        <v>2726</v>
      </c>
      <c r="C315" s="1">
        <f t="shared" si="11"/>
        <v>0</v>
      </c>
      <c r="E315" s="435" t="s">
        <v>2726</v>
      </c>
      <c r="G315" s="1">
        <f t="shared" si="12"/>
        <v>0</v>
      </c>
      <c r="I315" s="435" t="s">
        <v>2726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2709</v>
      </c>
      <c r="C319" s="1">
        <f t="shared" si="11"/>
        <v>0</v>
      </c>
      <c r="E319" t="s">
        <v>2709</v>
      </c>
      <c r="G319" s="1">
        <f t="shared" si="12"/>
        <v>0</v>
      </c>
      <c r="I319" t="s">
        <v>2709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2728</v>
      </c>
      <c r="C323" s="1">
        <f t="shared" si="11"/>
        <v>0</v>
      </c>
      <c r="E323" s="193" t="s">
        <v>2728</v>
      </c>
      <c r="G323" s="1">
        <f t="shared" si="12"/>
        <v>0</v>
      </c>
      <c r="I323" s="193" t="s">
        <v>2728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2729</v>
      </c>
      <c r="C325" s="1">
        <f t="shared" si="11"/>
        <v>0</v>
      </c>
      <c r="E325" t="s">
        <v>2729</v>
      </c>
      <c r="G325" s="1">
        <f t="shared" si="12"/>
        <v>0</v>
      </c>
      <c r="I325" t="s">
        <v>2729</v>
      </c>
      <c r="K325" s="1">
        <f t="shared" si="13"/>
        <v>0</v>
      </c>
    </row>
    <row r="326" spans="1:11">
      <c r="A326" t="s">
        <v>2727</v>
      </c>
      <c r="C326" s="1">
        <f t="shared" si="11"/>
        <v>0</v>
      </c>
      <c r="E326" t="s">
        <v>2727</v>
      </c>
      <c r="G326" s="1">
        <f t="shared" si="12"/>
        <v>0</v>
      </c>
      <c r="I326" t="s">
        <v>2727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2708</v>
      </c>
      <c r="C328" s="1">
        <f t="shared" si="11"/>
        <v>0</v>
      </c>
      <c r="E328" s="193" t="s">
        <v>2708</v>
      </c>
      <c r="G328" s="1">
        <f t="shared" si="12"/>
        <v>0</v>
      </c>
      <c r="I328" s="193" t="s">
        <v>2708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2719</v>
      </c>
      <c r="T339" t="s">
        <v>2707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2710</v>
      </c>
      <c r="T341" t="s">
        <v>2711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5017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3298</v>
      </c>
      <c r="T346" t="s">
        <v>3626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3624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2707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2724</v>
      </c>
      <c r="T350" t="s">
        <v>2716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2724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2718</v>
      </c>
      <c r="T353" t="s">
        <v>3623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2716</v>
      </c>
      <c r="T354" t="s">
        <v>2716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2716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3624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2721</v>
      </c>
      <c r="T358" t="s">
        <v>2707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2725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5018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2716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2724</v>
      </c>
      <c r="T373" t="s">
        <v>2720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2723</v>
      </c>
      <c r="T377" t="s">
        <v>3626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2724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2716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2729</v>
      </c>
      <c r="T382" t="s">
        <v>3620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2723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3630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2724</v>
      </c>
      <c r="T389" t="s">
        <v>2707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2729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2725</v>
      </c>
      <c r="T391" t="s">
        <v>3624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3633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2727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2724</v>
      </c>
      <c r="T410" t="s">
        <v>3613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2706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2728</v>
      </c>
      <c r="T420" t="s">
        <v>2717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2724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3624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2717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2714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2709</v>
      </c>
      <c r="T435" t="s">
        <v>3633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2220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2712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2709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2716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2727</v>
      </c>
      <c r="T445" t="s">
        <v>2724</v>
      </c>
    </row>
    <row r="446" spans="1:30">
      <c r="F446" t="s">
        <v>942</v>
      </c>
      <c r="H446" s="193"/>
      <c r="P446" t="s">
        <v>2590</v>
      </c>
    </row>
    <row r="447" spans="1:30">
      <c r="H447" s="193"/>
      <c r="P447" t="s">
        <v>2591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2711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2714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2724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3616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3411</v>
      </c>
      <c r="T455" t="s">
        <v>2831</v>
      </c>
    </row>
    <row r="456" spans="1:20">
      <c r="J456" s="203"/>
      <c r="N456" s="198"/>
      <c r="R456" t="s">
        <v>3412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2727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2847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2731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3413</v>
      </c>
      <c r="T464" t="s">
        <v>3639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3638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3638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3639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2722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3615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2725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3639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2722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3628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3633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2722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2716</v>
      </c>
      <c r="T498" t="s">
        <v>2847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2729</v>
      </c>
      <c r="T500" t="s">
        <v>2715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2721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3633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2831</v>
      </c>
      <c r="T504" t="s">
        <v>2729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2725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3639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2707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2713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3624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2722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3678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3615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2711</v>
      </c>
      <c r="T520" t="s">
        <v>3633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3639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2711</v>
      </c>
      <c r="T524" t="s">
        <v>2725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2676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2677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2729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2713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2712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2712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2714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2722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2719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2717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2715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2711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2711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2726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2732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2731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2712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2726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3431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2732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2729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2727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2831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2722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2831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2711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3027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3051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3553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2711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2722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2714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2727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2831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2728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2719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2724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2716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2721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2847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2736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2709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2737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2725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2739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2718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2710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2830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2706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2738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2707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2733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2712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2717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2708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2732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2729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2720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2723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2730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2713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2715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2726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2735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2731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2719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3554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3977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3978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3046</v>
      </c>
      <c r="O337" s="3" t="s">
        <v>3046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3566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3048</v>
      </c>
      <c r="P341" s="41"/>
      <c r="R341" t="s">
        <v>2083</v>
      </c>
    </row>
    <row r="342" spans="2:18" ht="16.5">
      <c r="B342" s="171" t="s">
        <v>2735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3050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3045</v>
      </c>
      <c r="O346" s="191" t="s">
        <v>3560</v>
      </c>
      <c r="R346" t="s">
        <v>3551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3028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3550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2716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2847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2706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3032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3044</v>
      </c>
      <c r="O358" s="3" t="s">
        <v>3556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3049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3041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3040</v>
      </c>
      <c r="O364" s="191" t="s">
        <v>3564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3557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2719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3029</v>
      </c>
      <c r="O373" s="191" t="s">
        <v>3565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3558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2715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3044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2724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3568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3039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2718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3030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3032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3049</v>
      </c>
      <c r="O396" s="3" t="s">
        <v>3045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3562</v>
      </c>
    </row>
    <row r="400" spans="2:15" ht="16.5">
      <c r="B400" s="324" t="s">
        <v>2710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3031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2730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3042</v>
      </c>
    </row>
    <row r="403" spans="2:15" ht="16.5">
      <c r="B403" s="342" t="s">
        <v>2732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3038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2731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3567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2714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3043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3031</v>
      </c>
      <c r="O412" s="191" t="s">
        <v>3561</v>
      </c>
    </row>
    <row r="413" spans="2:15" ht="16.5">
      <c r="B413" s="326" t="s">
        <v>2725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3555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3037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2711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2712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3035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3035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2707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3029</v>
      </c>
    </row>
    <row r="438" spans="2:15" ht="16.5">
      <c r="B438" s="171" t="s">
        <v>2733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3033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2722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3563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2723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3041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3047</v>
      </c>
      <c r="O450" s="3" t="s">
        <v>3569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3048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3034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3036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2713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3043</v>
      </c>
    </row>
    <row r="463" spans="2:15" ht="16.5">
      <c r="B463" s="171" t="s">
        <v>2831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3042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2717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3036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3038</v>
      </c>
      <c r="O468" s="3" t="s">
        <v>3559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2720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3040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2721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2726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3047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3030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2709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3033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2728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2729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3039</v>
      </c>
    </row>
    <row r="491" spans="2:15" ht="16.5">
      <c r="B491" s="171" t="s">
        <v>2727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2708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3037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3050</v>
      </c>
      <c r="O495" s="3" t="s">
        <v>3034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67" zoomScale="74" zoomScaleNormal="74" workbookViewId="0">
      <selection activeCell="A594" sqref="A594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3979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3980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3981</v>
      </c>
      <c r="R4" s="469"/>
      <c r="S4" s="469"/>
      <c r="T4" s="469"/>
      <c r="U4" s="469"/>
      <c r="V4" s="469"/>
      <c r="W4" s="469"/>
      <c r="X4" s="469"/>
      <c r="Y4" s="471" t="s">
        <v>3017</v>
      </c>
    </row>
    <row r="5" spans="1:25" ht="15.75">
      <c r="A5" s="485" t="s">
        <v>3982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3983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3984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3985</v>
      </c>
      <c r="R6" s="469"/>
      <c r="S6" s="469"/>
      <c r="T6" s="469"/>
      <c r="U6" s="469"/>
      <c r="V6" s="469"/>
      <c r="W6" s="469"/>
      <c r="X6" s="469"/>
      <c r="Y6" s="471" t="s">
        <v>3986</v>
      </c>
    </row>
    <row r="7" spans="1:25" ht="15.75">
      <c r="A7" s="485" t="s">
        <v>3987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3988</v>
      </c>
      <c r="R7" s="469"/>
      <c r="S7" s="469"/>
      <c r="T7" s="469"/>
      <c r="U7" s="469"/>
      <c r="V7" s="469"/>
      <c r="W7" s="469"/>
      <c r="X7" s="469"/>
      <c r="Y7" s="471" t="s">
        <v>3014</v>
      </c>
    </row>
    <row r="8" spans="1:25" ht="15.75">
      <c r="A8" s="485" t="s">
        <v>3018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3989</v>
      </c>
      <c r="R8" s="469"/>
      <c r="S8" s="469"/>
      <c r="T8" s="469"/>
      <c r="U8" s="469"/>
      <c r="V8" s="469"/>
      <c r="W8" s="469"/>
      <c r="X8" s="469"/>
      <c r="Y8" s="471" t="s">
        <v>3990</v>
      </c>
    </row>
    <row r="9" spans="1:25" ht="15.75">
      <c r="A9" s="485" t="s">
        <v>3991</v>
      </c>
      <c r="B9" s="469"/>
      <c r="C9" s="469"/>
      <c r="D9" s="470"/>
      <c r="E9" s="469"/>
      <c r="F9" s="469"/>
      <c r="G9" s="469"/>
      <c r="H9" s="469"/>
      <c r="I9" s="471" t="s">
        <v>3992</v>
      </c>
      <c r="J9" s="469"/>
      <c r="K9" s="469"/>
      <c r="L9" s="469"/>
      <c r="M9" s="469"/>
      <c r="N9" s="469"/>
      <c r="O9" s="469"/>
      <c r="P9" s="469"/>
      <c r="Q9" s="471" t="s">
        <v>3993</v>
      </c>
      <c r="R9" s="469"/>
      <c r="S9" s="469"/>
      <c r="T9" s="469"/>
      <c r="U9" s="469"/>
      <c r="V9" s="469"/>
      <c r="W9" s="469"/>
      <c r="X9" s="469"/>
      <c r="Y9" s="471" t="s">
        <v>3994</v>
      </c>
    </row>
    <row r="10" spans="1:25" ht="15.75">
      <c r="A10" s="485" t="s">
        <v>3995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3996</v>
      </c>
      <c r="R10" s="469"/>
      <c r="S10" s="469"/>
      <c r="T10" s="469"/>
      <c r="U10" s="469"/>
      <c r="V10" s="469"/>
      <c r="W10" s="469"/>
      <c r="X10" s="469"/>
      <c r="Y10" s="471" t="s">
        <v>3997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3998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3003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3999</v>
      </c>
      <c r="J12" s="469"/>
      <c r="K12" s="469"/>
      <c r="L12" s="469"/>
      <c r="M12" s="469"/>
      <c r="N12" s="469"/>
      <c r="O12" s="469"/>
      <c r="P12" s="469"/>
      <c r="Q12" s="471" t="s">
        <v>3020</v>
      </c>
      <c r="R12" s="469"/>
      <c r="S12" s="469"/>
      <c r="T12" s="469"/>
      <c r="U12" s="469"/>
      <c r="V12" s="469"/>
      <c r="W12" s="469"/>
      <c r="X12" s="469"/>
      <c r="Y12" s="471" t="s">
        <v>3011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4000</v>
      </c>
      <c r="J13" s="469"/>
      <c r="K13" s="469"/>
      <c r="L13" s="469"/>
      <c r="M13" s="469"/>
      <c r="N13" s="469"/>
      <c r="O13" s="469"/>
      <c r="P13" s="469"/>
      <c r="Q13" s="471" t="s">
        <v>4001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3000</v>
      </c>
      <c r="B14" s="469"/>
      <c r="C14" s="469"/>
      <c r="D14" s="473"/>
      <c r="E14" s="469"/>
      <c r="F14" s="469"/>
      <c r="G14" s="469"/>
      <c r="H14" s="469"/>
      <c r="I14" s="471" t="s">
        <v>3007</v>
      </c>
      <c r="J14" s="469"/>
      <c r="K14" s="469"/>
      <c r="L14" s="469"/>
      <c r="M14" s="469"/>
      <c r="N14" s="469"/>
      <c r="O14" s="469"/>
      <c r="P14" s="469"/>
      <c r="Q14" s="471" t="s">
        <v>4002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3001</v>
      </c>
      <c r="B15" s="469"/>
      <c r="C15" s="469"/>
      <c r="D15" s="469"/>
      <c r="E15" s="469"/>
      <c r="F15" s="469"/>
      <c r="G15" s="469"/>
      <c r="H15" s="469"/>
      <c r="I15" s="471" t="s">
        <v>4003</v>
      </c>
      <c r="J15" s="469"/>
      <c r="K15" s="469"/>
      <c r="L15" s="469"/>
      <c r="M15" s="469"/>
      <c r="N15" s="469"/>
      <c r="O15" s="469"/>
      <c r="P15" s="469"/>
      <c r="Q15" s="471" t="s">
        <v>4004</v>
      </c>
      <c r="R15" s="469"/>
      <c r="S15" s="469"/>
      <c r="T15" s="469"/>
      <c r="U15" s="469"/>
      <c r="V15" s="469"/>
      <c r="W15" s="469"/>
      <c r="X15" s="469"/>
      <c r="Y15" s="471" t="s">
        <v>4005</v>
      </c>
    </row>
    <row r="16" spans="1:25" ht="15.75">
      <c r="A16" s="485" t="s">
        <v>4006</v>
      </c>
      <c r="B16" s="469"/>
      <c r="C16" s="469"/>
      <c r="D16" s="469"/>
      <c r="E16" s="469"/>
      <c r="F16" s="469"/>
      <c r="G16" s="469"/>
      <c r="H16" s="469"/>
      <c r="I16" s="471" t="s">
        <v>4007</v>
      </c>
      <c r="J16" s="469"/>
      <c r="K16" s="469"/>
      <c r="L16" s="469"/>
      <c r="M16" s="469"/>
      <c r="N16" s="469"/>
      <c r="O16" s="469"/>
      <c r="P16" s="469"/>
      <c r="Q16" s="471" t="s">
        <v>4008</v>
      </c>
      <c r="R16" s="469"/>
      <c r="S16" s="469"/>
      <c r="T16" s="469"/>
      <c r="U16" s="469"/>
      <c r="V16" s="469"/>
      <c r="W16" s="469"/>
      <c r="X16" s="469"/>
      <c r="Y16" s="471" t="s">
        <v>4009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4010</v>
      </c>
      <c r="J17" s="469"/>
      <c r="K17" s="469"/>
      <c r="L17" s="469"/>
      <c r="M17" s="469"/>
      <c r="N17" s="469"/>
      <c r="O17" s="469"/>
      <c r="P17" s="469"/>
      <c r="Q17" s="471" t="s">
        <v>4011</v>
      </c>
      <c r="R17" s="469"/>
      <c r="S17" s="469"/>
      <c r="T17" s="469"/>
      <c r="U17" s="469"/>
      <c r="V17" s="469"/>
      <c r="W17" s="469"/>
      <c r="X17" s="469"/>
      <c r="Y17" s="471" t="s">
        <v>4012</v>
      </c>
    </row>
    <row r="18" spans="1:25" ht="15.75">
      <c r="A18" s="485" t="s">
        <v>4013</v>
      </c>
      <c r="B18" s="469"/>
      <c r="C18" s="469"/>
      <c r="D18" s="469"/>
      <c r="E18" s="469"/>
      <c r="F18" s="469"/>
      <c r="G18" s="469"/>
      <c r="H18" s="469"/>
      <c r="I18" s="471" t="s">
        <v>4014</v>
      </c>
      <c r="J18" s="469"/>
      <c r="K18" s="469"/>
      <c r="L18" s="469"/>
      <c r="M18" s="469"/>
      <c r="N18" s="469"/>
      <c r="O18" s="469"/>
      <c r="P18" s="469"/>
      <c r="Q18" s="471" t="s">
        <v>4015</v>
      </c>
      <c r="R18" s="469"/>
      <c r="S18" s="469"/>
      <c r="T18" s="469"/>
      <c r="U18" s="469"/>
      <c r="V18" s="469"/>
      <c r="W18" s="469"/>
      <c r="X18" s="469"/>
      <c r="Y18" s="471" t="s">
        <v>4016</v>
      </c>
    </row>
    <row r="19" spans="1:25" ht="15.75">
      <c r="A19" s="485" t="s">
        <v>4017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4018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3013</v>
      </c>
      <c r="B20" s="469"/>
      <c r="C20" s="469"/>
      <c r="D20" s="469"/>
      <c r="E20" s="469"/>
      <c r="F20" s="469"/>
      <c r="G20" s="469"/>
      <c r="H20" s="469"/>
      <c r="I20" s="471" t="s">
        <v>4019</v>
      </c>
      <c r="J20" s="469"/>
      <c r="K20" s="469"/>
      <c r="L20" s="469"/>
      <c r="M20" s="469"/>
      <c r="N20" s="469"/>
      <c r="O20" s="469"/>
      <c r="P20" s="469"/>
      <c r="Q20" s="471" t="s">
        <v>4020</v>
      </c>
      <c r="R20" s="469"/>
      <c r="S20" s="469"/>
      <c r="T20" s="469"/>
      <c r="U20" s="469"/>
      <c r="V20" s="469"/>
      <c r="W20" s="469"/>
      <c r="X20" s="469"/>
      <c r="Y20" s="471" t="s">
        <v>4021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4022</v>
      </c>
      <c r="J21" s="469"/>
      <c r="K21" s="469"/>
      <c r="L21" s="469"/>
      <c r="M21" s="469"/>
      <c r="N21" s="469"/>
      <c r="O21" s="469"/>
      <c r="P21" s="469"/>
      <c r="Q21" s="471" t="s">
        <v>4023</v>
      </c>
      <c r="R21" s="469"/>
      <c r="S21" s="469"/>
      <c r="T21" s="469"/>
      <c r="U21" s="469"/>
      <c r="V21" s="469"/>
      <c r="W21" s="469"/>
      <c r="X21" s="469"/>
      <c r="Y21" s="471" t="s">
        <v>4024</v>
      </c>
    </row>
    <row r="22" spans="1:25" ht="15.75">
      <c r="A22" s="485" t="s">
        <v>3008</v>
      </c>
      <c r="B22" s="469"/>
      <c r="C22" s="469"/>
      <c r="D22" s="469"/>
      <c r="E22" s="469"/>
      <c r="F22" s="469"/>
      <c r="G22" s="469"/>
      <c r="H22" s="469"/>
      <c r="I22" s="471" t="s">
        <v>3010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4025</v>
      </c>
    </row>
    <row r="23" spans="1:25" ht="15.75">
      <c r="A23" s="485" t="s">
        <v>3021</v>
      </c>
      <c r="B23" s="469"/>
      <c r="C23" s="469"/>
      <c r="D23" s="469"/>
      <c r="E23" s="469"/>
      <c r="F23" s="469"/>
      <c r="G23" s="469"/>
      <c r="H23" s="469"/>
      <c r="I23" s="471" t="s">
        <v>3015</v>
      </c>
      <c r="J23" s="469"/>
      <c r="K23" s="469"/>
      <c r="L23" s="469"/>
      <c r="M23" s="469"/>
      <c r="N23" s="469"/>
      <c r="O23" s="469"/>
      <c r="P23" s="469"/>
      <c r="Q23" s="471" t="s">
        <v>4026</v>
      </c>
      <c r="R23" s="469"/>
      <c r="S23" s="469"/>
      <c r="T23" s="469"/>
      <c r="U23" s="469"/>
      <c r="V23" s="469"/>
      <c r="W23" s="469"/>
      <c r="X23" s="469"/>
      <c r="Y23" s="471" t="s">
        <v>4027</v>
      </c>
    </row>
    <row r="24" spans="1:25" ht="15.75">
      <c r="A24" s="485" t="s">
        <v>3019</v>
      </c>
      <c r="B24" s="469"/>
      <c r="C24" s="469"/>
      <c r="D24" s="469"/>
      <c r="E24" s="469"/>
      <c r="F24" s="469"/>
      <c r="G24" s="469"/>
      <c r="H24" s="469"/>
      <c r="I24" s="471" t="s">
        <v>4028</v>
      </c>
      <c r="J24" s="469"/>
      <c r="K24" s="469"/>
      <c r="L24" s="469"/>
      <c r="M24" s="469"/>
      <c r="N24" s="469"/>
      <c r="O24" s="469"/>
      <c r="P24" s="469"/>
      <c r="Q24" s="471" t="s">
        <v>4029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4030</v>
      </c>
      <c r="B25" s="469"/>
      <c r="C25" s="469"/>
      <c r="D25" s="469"/>
      <c r="E25" s="469"/>
      <c r="F25" s="469"/>
      <c r="G25" s="469"/>
      <c r="H25" s="469"/>
      <c r="I25" s="471" t="s">
        <v>4031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4032</v>
      </c>
    </row>
    <row r="26" spans="1:25" ht="15.75">
      <c r="A26" s="485" t="s">
        <v>4033</v>
      </c>
      <c r="B26" s="469"/>
      <c r="C26" s="469"/>
      <c r="D26" s="469"/>
      <c r="E26" s="469"/>
      <c r="F26" s="469"/>
      <c r="G26" s="469"/>
      <c r="H26" s="469"/>
      <c r="I26" s="471" t="s">
        <v>4034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4035</v>
      </c>
    </row>
    <row r="27" spans="1:25" ht="15.75">
      <c r="A27" s="485" t="s">
        <v>4036</v>
      </c>
      <c r="B27" s="469"/>
      <c r="C27" s="469"/>
      <c r="D27" s="469"/>
      <c r="E27" s="469"/>
      <c r="F27" s="469"/>
      <c r="G27" s="469"/>
      <c r="H27" s="469"/>
      <c r="I27" s="471" t="s">
        <v>4037</v>
      </c>
      <c r="J27" s="469"/>
      <c r="K27" s="469"/>
      <c r="L27" s="469"/>
      <c r="M27" s="469"/>
      <c r="N27" s="469"/>
      <c r="O27" s="469"/>
      <c r="P27" s="469"/>
      <c r="Q27" s="471" t="s">
        <v>4038</v>
      </c>
      <c r="R27" s="469"/>
      <c r="S27" s="469"/>
      <c r="T27" s="469"/>
      <c r="U27" s="469"/>
      <c r="V27" s="469"/>
      <c r="W27" s="469"/>
      <c r="X27" s="469"/>
      <c r="Y27" s="471" t="s">
        <v>3009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4039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4040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4041</v>
      </c>
      <c r="R29" s="469"/>
      <c r="S29" s="469"/>
      <c r="T29" s="469"/>
      <c r="U29" s="469"/>
      <c r="V29" s="469"/>
      <c r="W29" s="469"/>
      <c r="X29" s="469"/>
      <c r="Y29" s="471" t="s">
        <v>4042</v>
      </c>
    </row>
    <row r="30" spans="1:25" ht="15.75">
      <c r="A30" s="485" t="s">
        <v>4043</v>
      </c>
      <c r="B30" s="469"/>
      <c r="C30" s="469"/>
      <c r="D30" s="469"/>
      <c r="E30" s="469"/>
      <c r="F30" s="469"/>
      <c r="G30" s="469"/>
      <c r="H30" s="469"/>
      <c r="I30" s="471" t="s">
        <v>4044</v>
      </c>
      <c r="J30" s="469"/>
      <c r="K30" s="469"/>
      <c r="L30" s="469"/>
      <c r="M30" s="469"/>
      <c r="N30" s="469"/>
      <c r="O30" s="469"/>
      <c r="P30" s="469"/>
      <c r="Q30" s="471" t="s">
        <v>3016</v>
      </c>
      <c r="R30" s="469"/>
      <c r="S30" s="469"/>
      <c r="T30" s="469"/>
      <c r="U30" s="469"/>
      <c r="V30" s="469"/>
      <c r="W30" s="469"/>
      <c r="X30" s="469"/>
      <c r="Y30" s="471" t="s">
        <v>4045</v>
      </c>
    </row>
    <row r="31" spans="1:25" ht="15.75">
      <c r="A31" s="485" t="s">
        <v>4046</v>
      </c>
      <c r="B31" s="469"/>
      <c r="C31" s="469"/>
      <c r="D31" s="469"/>
      <c r="E31" s="469"/>
      <c r="F31" s="469"/>
      <c r="G31" s="469"/>
      <c r="H31" s="469"/>
      <c r="I31" s="471" t="s">
        <v>4047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4048</v>
      </c>
      <c r="R31" s="469"/>
      <c r="S31" s="469"/>
      <c r="T31" s="469"/>
      <c r="U31" s="469"/>
      <c r="V31" s="469"/>
      <c r="W31" s="469"/>
      <c r="X31" s="469"/>
      <c r="Y31" s="471" t="s">
        <v>4049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3004</v>
      </c>
      <c r="R32" s="469"/>
      <c r="S32" s="469"/>
      <c r="T32" s="469"/>
      <c r="U32" s="469"/>
      <c r="V32" s="469"/>
      <c r="W32" s="469"/>
      <c r="X32" s="469"/>
      <c r="Y32" s="471" t="s">
        <v>4050</v>
      </c>
    </row>
    <row r="33" spans="1:29" ht="15.75">
      <c r="A33" s="485" t="s">
        <v>4051</v>
      </c>
      <c r="B33" s="469"/>
      <c r="C33" s="469"/>
      <c r="D33" s="469"/>
      <c r="E33" s="469"/>
      <c r="F33" s="469"/>
      <c r="G33" s="469"/>
      <c r="H33" s="469"/>
      <c r="I33" s="471" t="s">
        <v>3002</v>
      </c>
      <c r="J33" s="469"/>
      <c r="K33" s="469"/>
      <c r="L33" s="469"/>
      <c r="M33" s="469"/>
      <c r="N33" s="469"/>
      <c r="O33" s="469"/>
      <c r="P33" s="469"/>
      <c r="Q33" s="471" t="s">
        <v>4052</v>
      </c>
      <c r="R33" s="469"/>
      <c r="S33" s="469"/>
      <c r="T33" s="469"/>
      <c r="U33" s="469"/>
      <c r="V33" s="469"/>
      <c r="W33" s="469"/>
      <c r="X33" s="469"/>
      <c r="Y33" s="471" t="s">
        <v>4053</v>
      </c>
      <c r="Z33" s="471"/>
      <c r="AA33" s="469"/>
      <c r="AB33" s="469"/>
      <c r="AC33" s="469"/>
    </row>
    <row r="34" spans="1:29" ht="15.75">
      <c r="A34" s="485" t="s">
        <v>4054</v>
      </c>
      <c r="B34" s="469"/>
      <c r="C34" s="469"/>
      <c r="D34" s="469"/>
      <c r="E34" s="469"/>
      <c r="F34" s="469"/>
      <c r="G34" s="469"/>
      <c r="H34" s="469"/>
      <c r="I34" s="471" t="s">
        <v>3005</v>
      </c>
      <c r="J34" s="469"/>
      <c r="K34" s="469"/>
      <c r="L34" s="469"/>
      <c r="M34" s="469"/>
      <c r="N34" s="469"/>
      <c r="O34" s="469"/>
      <c r="P34" s="469"/>
      <c r="Q34" s="471" t="s">
        <v>4055</v>
      </c>
      <c r="R34" s="469"/>
      <c r="S34" s="469"/>
      <c r="T34" s="469"/>
      <c r="U34" s="469"/>
      <c r="V34" s="469"/>
      <c r="W34" s="469"/>
      <c r="X34" s="469"/>
      <c r="Y34" s="471" t="s">
        <v>4056</v>
      </c>
      <c r="Z34" s="471"/>
      <c r="AA34" s="469"/>
      <c r="AB34" s="469"/>
      <c r="AC34" s="469"/>
    </row>
    <row r="35" spans="1:29" ht="15.75">
      <c r="A35" s="485" t="s">
        <v>3022</v>
      </c>
      <c r="B35" s="469"/>
      <c r="C35" s="469"/>
      <c r="D35" s="469"/>
      <c r="E35" s="469"/>
      <c r="F35" s="469"/>
      <c r="G35" s="469"/>
      <c r="H35" s="469"/>
      <c r="I35" s="471" t="s">
        <v>3006</v>
      </c>
      <c r="J35" s="469"/>
      <c r="K35" s="469"/>
      <c r="L35" s="469"/>
      <c r="M35" s="469"/>
      <c r="N35" s="469"/>
      <c r="O35" s="469"/>
      <c r="P35" s="469"/>
      <c r="Q35" s="471" t="s">
        <v>4057</v>
      </c>
      <c r="R35" s="469"/>
      <c r="S35" s="469"/>
      <c r="T35" s="469"/>
      <c r="U35" s="469"/>
      <c r="V35" s="469"/>
      <c r="W35" s="469"/>
      <c r="X35" s="469"/>
      <c r="Y35" s="471" t="s">
        <v>4058</v>
      </c>
      <c r="Z35" s="471"/>
      <c r="AA35" s="469"/>
      <c r="AB35" s="469"/>
      <c r="AC35" s="469"/>
    </row>
    <row r="36" spans="1:29" ht="15.75">
      <c r="A36" s="485" t="s">
        <v>4059</v>
      </c>
      <c r="B36" s="469"/>
      <c r="C36" s="469"/>
      <c r="D36" s="469"/>
      <c r="E36" s="469"/>
      <c r="F36" s="469"/>
      <c r="G36" s="469"/>
      <c r="H36" s="469"/>
      <c r="I36" s="471" t="s">
        <v>4060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4061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4062</v>
      </c>
      <c r="J37" s="469"/>
      <c r="K37" s="469"/>
      <c r="L37" s="469"/>
      <c r="M37" s="469"/>
      <c r="N37" s="469"/>
      <c r="O37" s="469"/>
      <c r="P37" s="469"/>
      <c r="Q37" s="471" t="s">
        <v>4063</v>
      </c>
      <c r="R37" s="469"/>
      <c r="S37" s="469"/>
      <c r="T37" s="469"/>
      <c r="U37" s="469"/>
      <c r="V37" s="469"/>
      <c r="W37" s="469"/>
      <c r="X37" s="469"/>
      <c r="Y37" s="471" t="s">
        <v>3012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4064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4065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4066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4067</v>
      </c>
      <c r="H44" s="110" t="s">
        <v>4068</v>
      </c>
      <c r="P44" s="476" t="s">
        <v>4069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4070</v>
      </c>
      <c r="H45" s="244" t="s">
        <v>4071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4072</v>
      </c>
      <c r="H46" s="244" t="s">
        <v>4073</v>
      </c>
      <c r="P46" s="110" t="s">
        <v>4074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4075</v>
      </c>
      <c r="H47" s="244" t="s">
        <v>4209</v>
      </c>
      <c r="P47" t="s">
        <v>4076</v>
      </c>
      <c r="Q47" t="s">
        <v>1761</v>
      </c>
      <c r="T47" s="196" t="s">
        <v>4077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4078</v>
      </c>
      <c r="P48" t="s">
        <v>4079</v>
      </c>
      <c r="Q48" t="s">
        <v>1762</v>
      </c>
      <c r="T48" s="196" t="s">
        <v>4080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4081</v>
      </c>
      <c r="H49" s="110" t="s">
        <v>2995</v>
      </c>
      <c r="P49" t="s">
        <v>4082</v>
      </c>
      <c r="Q49" t="s">
        <v>1763</v>
      </c>
      <c r="T49" s="196" t="s">
        <v>4083</v>
      </c>
      <c r="U49" t="s">
        <v>1763</v>
      </c>
    </row>
    <row r="50" spans="1:21" ht="15">
      <c r="A50" s="489" t="s">
        <v>4084</v>
      </c>
      <c r="H50" s="244" t="s">
        <v>4085</v>
      </c>
      <c r="P50" t="s">
        <v>4086</v>
      </c>
      <c r="Q50" t="s">
        <v>1764</v>
      </c>
      <c r="T50" s="196" t="s">
        <v>4087</v>
      </c>
      <c r="U50" t="s">
        <v>1764</v>
      </c>
    </row>
    <row r="51" spans="1:21" ht="15">
      <c r="A51" s="489" t="s">
        <v>4088</v>
      </c>
      <c r="H51" s="244" t="s">
        <v>4089</v>
      </c>
      <c r="P51" t="s">
        <v>4090</v>
      </c>
      <c r="Q51" t="s">
        <v>1768</v>
      </c>
      <c r="T51" s="196" t="s">
        <v>4091</v>
      </c>
      <c r="U51" t="s">
        <v>1768</v>
      </c>
    </row>
    <row r="52" spans="1:21" ht="15">
      <c r="A52" s="489" t="s">
        <v>4092</v>
      </c>
      <c r="H52" s="244" t="s">
        <v>4093</v>
      </c>
      <c r="P52" t="s">
        <v>4094</v>
      </c>
      <c r="Q52" t="s">
        <v>1765</v>
      </c>
      <c r="T52" s="196" t="s">
        <v>4095</v>
      </c>
      <c r="U52" t="s">
        <v>1765</v>
      </c>
    </row>
    <row r="53" spans="1:21" ht="15">
      <c r="A53" s="489" t="s">
        <v>4096</v>
      </c>
      <c r="P53" t="s">
        <v>4097</v>
      </c>
      <c r="Q53" t="s">
        <v>1766</v>
      </c>
      <c r="T53" s="196" t="s">
        <v>4098</v>
      </c>
      <c r="U53" t="s">
        <v>1766</v>
      </c>
    </row>
    <row r="54" spans="1:21" ht="15">
      <c r="A54" s="489" t="s">
        <v>4099</v>
      </c>
      <c r="H54" s="110" t="s">
        <v>2996</v>
      </c>
      <c r="P54" t="s">
        <v>4100</v>
      </c>
      <c r="Q54" t="s">
        <v>1767</v>
      </c>
      <c r="T54" s="196" t="s">
        <v>4101</v>
      </c>
      <c r="U54" t="s">
        <v>1767</v>
      </c>
    </row>
    <row r="55" spans="1:21" s="244" customFormat="1" ht="15">
      <c r="A55" s="489" t="s">
        <v>4102</v>
      </c>
      <c r="B55"/>
      <c r="C55"/>
      <c r="D55"/>
      <c r="E55"/>
      <c r="F55"/>
      <c r="G55"/>
      <c r="H55" s="244" t="s">
        <v>4103</v>
      </c>
      <c r="I55"/>
      <c r="J55"/>
      <c r="K55"/>
      <c r="L55"/>
      <c r="M55"/>
      <c r="N55"/>
      <c r="O55"/>
      <c r="P55" t="s">
        <v>4104</v>
      </c>
      <c r="Q55" t="s">
        <v>4105</v>
      </c>
      <c r="R55"/>
      <c r="S55"/>
      <c r="T55"/>
      <c r="U55"/>
    </row>
    <row r="56" spans="1:21" s="244" customFormat="1" ht="15">
      <c r="A56" s="489" t="s">
        <v>4106</v>
      </c>
      <c r="B56"/>
      <c r="C56"/>
      <c r="D56"/>
      <c r="E56"/>
      <c r="F56"/>
      <c r="G56"/>
      <c r="H56" s="244" t="s">
        <v>4107</v>
      </c>
      <c r="I56"/>
      <c r="J56"/>
      <c r="K56"/>
      <c r="L56"/>
      <c r="M56"/>
      <c r="N56"/>
      <c r="O56"/>
      <c r="P56" t="s">
        <v>4108</v>
      </c>
      <c r="Q56" t="s">
        <v>4109</v>
      </c>
      <c r="R56"/>
      <c r="S56"/>
      <c r="T56" s="110" t="s">
        <v>1759</v>
      </c>
      <c r="U56" s="28"/>
    </row>
    <row r="57" spans="1:21" s="244" customFormat="1" ht="15">
      <c r="A57" s="489" t="s">
        <v>4110</v>
      </c>
      <c r="B57"/>
      <c r="C57"/>
      <c r="D57"/>
      <c r="E57"/>
      <c r="F57"/>
      <c r="G57"/>
      <c r="H57" s="244" t="s">
        <v>4111</v>
      </c>
      <c r="I57"/>
      <c r="J57"/>
      <c r="K57"/>
      <c r="L57"/>
      <c r="M57"/>
      <c r="N57"/>
      <c r="O57"/>
      <c r="P57" t="s">
        <v>4112</v>
      </c>
      <c r="Q57" t="s">
        <v>4113</v>
      </c>
      <c r="R57"/>
      <c r="S57"/>
      <c r="T57" s="196" t="s">
        <v>4114</v>
      </c>
      <c r="U57" t="s">
        <v>1761</v>
      </c>
    </row>
    <row r="58" spans="1:21" s="244" customFormat="1" ht="15">
      <c r="A58" s="489" t="s">
        <v>4115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4116</v>
      </c>
      <c r="Q58" t="s">
        <v>4117</v>
      </c>
      <c r="R58"/>
      <c r="S58"/>
      <c r="T58" s="196" t="s">
        <v>4118</v>
      </c>
      <c r="U58" t="s">
        <v>1762</v>
      </c>
    </row>
    <row r="59" spans="1:21" s="244" customFormat="1" ht="15">
      <c r="A59" s="489" t="s">
        <v>4119</v>
      </c>
      <c r="B59"/>
      <c r="C59"/>
      <c r="D59"/>
      <c r="E59"/>
      <c r="F59"/>
      <c r="G59"/>
      <c r="H59" s="110" t="s">
        <v>2997</v>
      </c>
      <c r="I59"/>
      <c r="J59"/>
      <c r="K59"/>
      <c r="L59"/>
      <c r="M59"/>
      <c r="N59"/>
      <c r="O59"/>
      <c r="P59" t="s">
        <v>4120</v>
      </c>
      <c r="Q59" t="s">
        <v>4121</v>
      </c>
      <c r="R59" s="196"/>
      <c r="S59" s="196"/>
      <c r="T59" s="196" t="s">
        <v>4122</v>
      </c>
      <c r="U59" t="s">
        <v>1763</v>
      </c>
    </row>
    <row r="60" spans="1:21" s="244" customFormat="1" ht="15">
      <c r="A60" s="489" t="s">
        <v>4123</v>
      </c>
      <c r="B60"/>
      <c r="C60"/>
      <c r="D60"/>
      <c r="E60"/>
      <c r="F60"/>
      <c r="G60"/>
      <c r="H60" s="244" t="s">
        <v>4124</v>
      </c>
      <c r="I60"/>
      <c r="J60"/>
      <c r="K60"/>
      <c r="L60"/>
      <c r="M60"/>
      <c r="N60"/>
      <c r="O60"/>
      <c r="P60" t="s">
        <v>4125</v>
      </c>
      <c r="Q60" t="s">
        <v>4126</v>
      </c>
      <c r="R60"/>
      <c r="S60"/>
      <c r="T60" s="196" t="s">
        <v>4127</v>
      </c>
      <c r="U60" t="s">
        <v>1764</v>
      </c>
    </row>
    <row r="61" spans="1:21" s="244" customFormat="1" ht="15">
      <c r="A61" s="489" t="s">
        <v>4128</v>
      </c>
      <c r="B61"/>
      <c r="C61"/>
      <c r="D61"/>
      <c r="E61"/>
      <c r="F61"/>
      <c r="G61"/>
      <c r="H61" s="244" t="s">
        <v>4129</v>
      </c>
      <c r="I61"/>
      <c r="J61"/>
      <c r="K61"/>
      <c r="L61"/>
      <c r="M61"/>
      <c r="N61"/>
      <c r="O61"/>
      <c r="P61" t="s">
        <v>4130</v>
      </c>
      <c r="Q61" t="s">
        <v>4131</v>
      </c>
      <c r="R61"/>
      <c r="S61"/>
      <c r="T61"/>
      <c r="U61"/>
    </row>
    <row r="62" spans="1:21" s="244" customFormat="1" ht="15">
      <c r="A62" s="489" t="s">
        <v>4132</v>
      </c>
      <c r="B62"/>
      <c r="C62"/>
      <c r="D62"/>
      <c r="E62"/>
      <c r="F62"/>
      <c r="G62"/>
      <c r="H62" s="244" t="s">
        <v>4133</v>
      </c>
      <c r="I62"/>
      <c r="J62"/>
      <c r="K62"/>
      <c r="L62"/>
      <c r="M62"/>
      <c r="N62"/>
      <c r="O62"/>
      <c r="P62" t="s">
        <v>4134</v>
      </c>
      <c r="Q62" t="s">
        <v>4135</v>
      </c>
      <c r="R62"/>
      <c r="S62"/>
      <c r="T62" s="110" t="s">
        <v>1759</v>
      </c>
      <c r="U62"/>
    </row>
    <row r="63" spans="1:21" s="244" customFormat="1" ht="15">
      <c r="A63" s="489" t="s">
        <v>4136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4137</v>
      </c>
      <c r="B64"/>
      <c r="C64"/>
      <c r="D64"/>
      <c r="E64"/>
      <c r="F64"/>
      <c r="G64"/>
      <c r="H64" s="110" t="s">
        <v>2998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4138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4139</v>
      </c>
      <c r="B66"/>
      <c r="C66"/>
      <c r="D66"/>
      <c r="E66"/>
      <c r="F66"/>
      <c r="G66"/>
      <c r="H66" s="244" t="s">
        <v>2999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4140</v>
      </c>
      <c r="B67"/>
      <c r="C67"/>
      <c r="D67"/>
      <c r="E67"/>
      <c r="F67"/>
      <c r="G67"/>
      <c r="H67" s="244" t="s">
        <v>4141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4142</v>
      </c>
      <c r="B68"/>
      <c r="C68"/>
      <c r="D68"/>
      <c r="E68"/>
      <c r="F68"/>
      <c r="G68"/>
      <c r="H68" s="244" t="s">
        <v>4143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4144</v>
      </c>
      <c r="B69"/>
      <c r="C69"/>
      <c r="D69"/>
      <c r="E69"/>
      <c r="F69"/>
      <c r="G69"/>
      <c r="H69" s="244" t="s">
        <v>4145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4146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4147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4148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4149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4150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4151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4152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4153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4154</v>
      </c>
    </row>
    <row r="81" spans="1:1" s="244" customFormat="1" ht="15">
      <c r="A81" s="490" t="s">
        <v>4155</v>
      </c>
    </row>
    <row r="82" spans="1:1" s="244" customFormat="1" ht="15">
      <c r="A82" s="490" t="s">
        <v>4156</v>
      </c>
    </row>
    <row r="83" spans="1:1" s="244" customFormat="1" ht="15">
      <c r="A83" s="201" t="s">
        <v>4157</v>
      </c>
    </row>
    <row r="84" spans="1:1" s="244" customFormat="1" ht="15">
      <c r="A84" s="490" t="s">
        <v>4158</v>
      </c>
    </row>
    <row r="85" spans="1:1" s="244" customFormat="1" ht="15">
      <c r="A85" s="491" t="s">
        <v>2990</v>
      </c>
    </row>
    <row r="86" spans="1:1" s="244" customFormat="1" ht="15">
      <c r="A86" s="201" t="s">
        <v>2991</v>
      </c>
    </row>
    <row r="87" spans="1:1" s="244" customFormat="1" ht="15">
      <c r="A87" s="201" t="s">
        <v>2992</v>
      </c>
    </row>
    <row r="88" spans="1:1" ht="14.25">
      <c r="A88" s="201" t="s">
        <v>2993</v>
      </c>
    </row>
    <row r="89" spans="1:1" ht="14.25">
      <c r="A89" s="201" t="s">
        <v>4159</v>
      </c>
    </row>
    <row r="90" spans="1:1" ht="14.25">
      <c r="A90" s="201" t="s">
        <v>4160</v>
      </c>
    </row>
    <row r="91" spans="1:1" ht="14.25">
      <c r="A91" s="201" t="s">
        <v>4161</v>
      </c>
    </row>
    <row r="92" spans="1:1" ht="14.25">
      <c r="A92" s="201" t="s">
        <v>4162</v>
      </c>
    </row>
    <row r="93" spans="1:1" ht="14.25">
      <c r="A93" s="201" t="s">
        <v>4163</v>
      </c>
    </row>
    <row r="94" spans="1:1" ht="14.25">
      <c r="A94" s="201" t="s">
        <v>4164</v>
      </c>
    </row>
    <row r="95" spans="1:1" ht="14.25">
      <c r="A95" s="201" t="s">
        <v>4165</v>
      </c>
    </row>
    <row r="96" spans="1:1" ht="14.25">
      <c r="A96" s="201" t="s">
        <v>4166</v>
      </c>
    </row>
    <row r="100" spans="1:218" ht="26.25">
      <c r="A100" s="492" t="s">
        <v>2994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4179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4179</v>
      </c>
      <c r="AI103" s="28"/>
      <c r="DJ103" s="496"/>
      <c r="DN103" s="10"/>
      <c r="DW103"/>
    </row>
    <row r="104" spans="1:218" s="506" customFormat="1" ht="26.25">
      <c r="A104" s="509" t="s">
        <v>3299</v>
      </c>
      <c r="M104" s="509" t="s">
        <v>4178</v>
      </c>
      <c r="Y104" s="507" t="s">
        <v>5142</v>
      </c>
      <c r="AD104" s="511" t="s">
        <v>150</v>
      </c>
      <c r="AE104" s="508" t="s">
        <v>3026</v>
      </c>
      <c r="AH104" s="507" t="s">
        <v>4167</v>
      </c>
      <c r="AL104" s="520"/>
      <c r="AN104" s="505" t="s">
        <v>4168</v>
      </c>
      <c r="AT104" s="509" t="s">
        <v>4169</v>
      </c>
      <c r="AZ104" s="509" t="s">
        <v>4170</v>
      </c>
      <c r="BA104" s="462"/>
      <c r="BB104" s="462"/>
      <c r="BC104" s="462"/>
      <c r="BD104" s="462"/>
      <c r="BF104" s="509" t="s">
        <v>737</v>
      </c>
      <c r="BL104" s="509" t="s">
        <v>4171</v>
      </c>
      <c r="BR104" s="509" t="s">
        <v>4172</v>
      </c>
      <c r="BX104" s="509" t="s">
        <v>3023</v>
      </c>
      <c r="CD104" s="509" t="s">
        <v>4439</v>
      </c>
      <c r="CJ104" s="509" t="s">
        <v>186</v>
      </c>
      <c r="CP104" s="509" t="s">
        <v>175</v>
      </c>
      <c r="CV104" s="509" t="s">
        <v>3024</v>
      </c>
      <c r="DB104" s="509" t="s">
        <v>4173</v>
      </c>
      <c r="DH104" s="509" t="s">
        <v>4174</v>
      </c>
      <c r="DN104" s="509" t="s">
        <v>188</v>
      </c>
      <c r="DT104" s="509" t="s">
        <v>4175</v>
      </c>
      <c r="DZ104" s="509" t="s">
        <v>3025</v>
      </c>
      <c r="EF104" s="509" t="s">
        <v>2265</v>
      </c>
      <c r="EL104" s="509" t="s">
        <v>190</v>
      </c>
      <c r="ER104" s="509" t="s">
        <v>3162</v>
      </c>
      <c r="EX104" s="509" t="s">
        <v>3163</v>
      </c>
      <c r="FD104" s="509" t="s">
        <v>4176</v>
      </c>
      <c r="FJ104" s="509" t="s">
        <v>193</v>
      </c>
      <c r="FP104" s="509" t="s">
        <v>3206</v>
      </c>
      <c r="FV104" s="509" t="s">
        <v>194</v>
      </c>
      <c r="GB104" s="509" t="s">
        <v>176</v>
      </c>
      <c r="GH104" s="509" t="s">
        <v>196</v>
      </c>
      <c r="GN104" s="509" t="s">
        <v>3164</v>
      </c>
      <c r="GT104" s="509" t="s">
        <v>198</v>
      </c>
      <c r="GZ104" s="509" t="s">
        <v>199</v>
      </c>
      <c r="HF104" s="509" t="s">
        <v>4177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3633</v>
      </c>
      <c r="P105" s="241">
        <f>'Punten per wedstrijd'!S93</f>
        <v>233</v>
      </c>
      <c r="Q105" s="512">
        <v>3</v>
      </c>
      <c r="S105" s="478" t="s">
        <v>3637</v>
      </c>
      <c r="V105" s="241">
        <f>'Punten per wedstrijd'!S113</f>
        <v>105</v>
      </c>
      <c r="W105" s="512">
        <v>3</v>
      </c>
      <c r="Y105" s="515" t="s">
        <v>0</v>
      </c>
      <c r="Z105" s="595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3640</v>
      </c>
      <c r="BU105" s="241">
        <v>20.799999999999997</v>
      </c>
      <c r="BV105" s="512">
        <v>0</v>
      </c>
      <c r="BX105" s="516" t="s">
        <v>2716</v>
      </c>
      <c r="CA105" s="241">
        <v>446</v>
      </c>
      <c r="CB105" s="512">
        <v>3</v>
      </c>
      <c r="CD105" s="516" t="s">
        <v>3629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2731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3629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2726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3637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3637</v>
      </c>
      <c r="GK105" s="246">
        <v>580.5</v>
      </c>
      <c r="GL105" s="56">
        <v>3</v>
      </c>
      <c r="GN105" s="516" t="s">
        <v>3629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2707</v>
      </c>
      <c r="HA105" s="389"/>
      <c r="HB105" s="389"/>
      <c r="HC105" s="241">
        <v>3663.5</v>
      </c>
      <c r="HD105" s="512">
        <v>3</v>
      </c>
      <c r="HF105" s="478" t="s">
        <v>3633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2731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5" t="s">
        <v>3019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2731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3636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3633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2716</v>
      </c>
      <c r="CG106" s="241">
        <v>185.70000000000002</v>
      </c>
      <c r="CH106" s="512">
        <v>3</v>
      </c>
      <c r="CJ106" s="516" t="s">
        <v>3629</v>
      </c>
      <c r="CM106" s="241">
        <v>381</v>
      </c>
      <c r="CN106" s="512">
        <v>2</v>
      </c>
      <c r="CP106" s="516" t="s">
        <v>2716</v>
      </c>
      <c r="CS106" s="241">
        <v>414.90000000000003</v>
      </c>
      <c r="CT106" s="512">
        <v>2</v>
      </c>
      <c r="CV106" s="516" t="s">
        <v>3639</v>
      </c>
      <c r="CY106" s="246">
        <v>182.20000000000002</v>
      </c>
      <c r="CZ106" s="56">
        <v>0</v>
      </c>
      <c r="DB106" s="516" t="s">
        <v>3639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3636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3636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2707</v>
      </c>
      <c r="FY106" s="246">
        <v>432.4</v>
      </c>
      <c r="FZ106" s="56">
        <v>0</v>
      </c>
      <c r="GB106" s="516" t="s">
        <v>2726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2726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3618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3618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5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2726</v>
      </c>
      <c r="J108" s="241">
        <f>'Punten per wedstrijd'!M268</f>
        <v>415.3</v>
      </c>
      <c r="K108" s="512">
        <v>3</v>
      </c>
      <c r="M108" s="478" t="s">
        <v>2709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5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3618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3636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2716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3637</v>
      </c>
      <c r="CY108" s="246">
        <v>627.6</v>
      </c>
      <c r="CZ108" s="56">
        <v>0</v>
      </c>
      <c r="DB108" s="516" t="s">
        <v>2726</v>
      </c>
      <c r="DE108" s="241">
        <v>0</v>
      </c>
      <c r="DF108" s="512">
        <v>0</v>
      </c>
      <c r="DH108" s="516" t="s">
        <v>2731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3633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3618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3637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2716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3618</v>
      </c>
      <c r="GE108" s="241">
        <v>357.70000000000005</v>
      </c>
      <c r="GF108" s="512">
        <v>0</v>
      </c>
      <c r="GH108" s="516" t="s">
        <v>2709</v>
      </c>
      <c r="GK108" s="246">
        <v>575.79999999999995</v>
      </c>
      <c r="GL108" s="56">
        <v>3</v>
      </c>
      <c r="GN108" s="516" t="s">
        <v>3636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3629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2716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5" t="s">
        <v>3982</v>
      </c>
      <c r="AD109" s="521">
        <f>$AR$335</f>
        <v>61</v>
      </c>
      <c r="AE109" s="550">
        <f>$E$335</f>
        <v>12270.800000000003</v>
      </c>
      <c r="AH109" s="543" t="s">
        <v>3637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2707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3629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2716</v>
      </c>
      <c r="DE109" s="241">
        <v>16.900000000000002</v>
      </c>
      <c r="DF109" s="512">
        <v>3</v>
      </c>
      <c r="DH109" s="516" t="s">
        <v>3618</v>
      </c>
      <c r="DK109" s="246">
        <v>26.1</v>
      </c>
      <c r="DL109" s="56">
        <v>0</v>
      </c>
      <c r="DN109" s="516" t="s">
        <v>3637</v>
      </c>
      <c r="DQ109" s="246">
        <v>736.25</v>
      </c>
      <c r="DR109" s="56">
        <v>3</v>
      </c>
      <c r="DT109" s="516" t="s">
        <v>3637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3629</v>
      </c>
      <c r="EG109" s="389"/>
      <c r="EH109" s="389"/>
      <c r="EI109" s="246">
        <v>182.60000000000002</v>
      </c>
      <c r="EJ109" s="56">
        <v>0</v>
      </c>
      <c r="EK109" s="389"/>
      <c r="EL109" s="516" t="s">
        <v>3618</v>
      </c>
      <c r="EM109" s="389"/>
      <c r="EN109" s="389"/>
      <c r="EO109" s="246">
        <v>184.5</v>
      </c>
      <c r="EP109" s="56">
        <v>0</v>
      </c>
      <c r="ER109" s="516" t="s">
        <v>2714</v>
      </c>
      <c r="EU109" s="241">
        <v>154.30000000000001</v>
      </c>
      <c r="EV109" s="512">
        <v>2</v>
      </c>
      <c r="EX109" s="516" t="s">
        <v>2716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2709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5" t="s">
        <v>3995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2716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5" t="s">
        <v>4059</v>
      </c>
      <c r="AD111" s="521">
        <f>$AR$452</f>
        <v>58</v>
      </c>
      <c r="AE111" s="550">
        <f>$E$452</f>
        <v>14381.4</v>
      </c>
      <c r="AH111" s="543" t="s">
        <v>3629</v>
      </c>
      <c r="AI111" s="389"/>
      <c r="AJ111" s="389"/>
      <c r="AK111" s="241">
        <v>330.1</v>
      </c>
      <c r="AL111" s="512">
        <v>0</v>
      </c>
      <c r="AN111" s="514" t="s">
        <v>3633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2731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3618</v>
      </c>
      <c r="BO111" s="241">
        <v>97.299999999999983</v>
      </c>
      <c r="BP111" s="512">
        <v>0</v>
      </c>
      <c r="BR111" s="516" t="s">
        <v>2707</v>
      </c>
      <c r="BU111" s="241">
        <v>5.9</v>
      </c>
      <c r="BV111" s="512">
        <v>0</v>
      </c>
      <c r="BX111" s="516" t="s">
        <v>3636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3633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3640</v>
      </c>
      <c r="DE111" s="241">
        <v>16.900000000000002</v>
      </c>
      <c r="DF111" s="512">
        <v>0</v>
      </c>
      <c r="DH111" s="516" t="s">
        <v>3637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3636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3633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2716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2709</v>
      </c>
      <c r="GU111" s="389"/>
      <c r="GV111" s="389"/>
      <c r="GW111" s="246">
        <v>147</v>
      </c>
      <c r="GX111" s="56">
        <v>3</v>
      </c>
      <c r="GZ111" s="516" t="s">
        <v>2731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3636</v>
      </c>
      <c r="V112" s="241">
        <f>'Punten per wedstrijd'!S112</f>
        <v>42</v>
      </c>
      <c r="W112" s="512">
        <v>0</v>
      </c>
      <c r="Y112" s="517" t="s">
        <v>12</v>
      </c>
      <c r="Z112" s="596" t="s">
        <v>3013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2714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3618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3637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2707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2731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3639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3633</v>
      </c>
      <c r="FG112" s="241">
        <v>205.79999999999998</v>
      </c>
      <c r="FH112" s="512">
        <v>0</v>
      </c>
      <c r="FJ112" s="516" t="s">
        <v>3618</v>
      </c>
      <c r="FM112" s="246">
        <v>764.90000000000009</v>
      </c>
      <c r="FN112" s="56">
        <v>3</v>
      </c>
      <c r="FP112" s="516" t="s">
        <v>3637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3637</v>
      </c>
      <c r="GE112" s="241">
        <v>373</v>
      </c>
      <c r="GF112" s="512">
        <v>1</v>
      </c>
      <c r="GH112" s="516" t="s">
        <v>2731</v>
      </c>
      <c r="GK112" s="246">
        <v>346.1</v>
      </c>
      <c r="GL112" s="56">
        <v>2</v>
      </c>
      <c r="GN112" s="516" t="s">
        <v>2716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2714</v>
      </c>
      <c r="HA112" s="389"/>
      <c r="HB112" s="389"/>
      <c r="HC112" s="241">
        <v>3106.7000000000003</v>
      </c>
      <c r="HD112" s="512">
        <v>3</v>
      </c>
      <c r="HF112" s="478" t="s">
        <v>3639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3001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3639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2707</v>
      </c>
      <c r="AO114" s="211"/>
      <c r="AQ114" s="241">
        <v>180.2</v>
      </c>
      <c r="AR114" s="512">
        <v>2</v>
      </c>
      <c r="AT114" s="516" t="s">
        <v>2716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2707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3636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2709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2716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3636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3633</v>
      </c>
      <c r="J115" s="241">
        <f>'Punten per wedstrijd'!M233</f>
        <v>130.30000000000001</v>
      </c>
      <c r="K115" s="512">
        <v>0</v>
      </c>
      <c r="M115" s="478" t="s">
        <v>3629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4017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3618</v>
      </c>
      <c r="AW115" s="525">
        <v>85.3</v>
      </c>
      <c r="AX115" s="512">
        <v>0</v>
      </c>
      <c r="AZ115" s="516" t="s">
        <v>2726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2714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3633</v>
      </c>
      <c r="CG115" s="241">
        <v>145.1</v>
      </c>
      <c r="CH115" s="512">
        <v>2</v>
      </c>
      <c r="CJ115" s="516" t="s">
        <v>2726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3633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3633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2716</v>
      </c>
      <c r="EA115" s="389"/>
      <c r="EB115" s="389"/>
      <c r="EC115" s="246">
        <v>454.6</v>
      </c>
      <c r="ED115" s="56">
        <v>3</v>
      </c>
      <c r="EE115" s="389"/>
      <c r="EF115" s="516" t="s">
        <v>3633</v>
      </c>
      <c r="EG115" s="389"/>
      <c r="EH115" s="389"/>
      <c r="EI115" s="246">
        <v>559.4</v>
      </c>
      <c r="EJ115" s="56">
        <v>3</v>
      </c>
      <c r="EK115" s="389"/>
      <c r="EL115" s="516" t="s">
        <v>3636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3637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3618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2709</v>
      </c>
      <c r="HA115" s="389"/>
      <c r="HB115" s="389"/>
      <c r="HC115" s="241">
        <v>2595.0000000000005</v>
      </c>
      <c r="HD115" s="512">
        <v>1</v>
      </c>
      <c r="HF115" s="478" t="s">
        <v>3636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4046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3618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3008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2709</v>
      </c>
      <c r="AO117" s="211"/>
      <c r="AQ117" s="241">
        <v>410.29999999999995</v>
      </c>
      <c r="AR117" s="512">
        <v>3</v>
      </c>
      <c r="AT117" s="516" t="s">
        <v>2726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2714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3637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3629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3637</v>
      </c>
      <c r="EM117" s="389"/>
      <c r="EN117" s="389"/>
      <c r="EO117" s="246">
        <v>303.7</v>
      </c>
      <c r="EP117" s="56">
        <v>3</v>
      </c>
      <c r="ER117" s="516" t="s">
        <v>3639</v>
      </c>
      <c r="EU117" s="241">
        <v>324.2</v>
      </c>
      <c r="EV117" s="512">
        <v>0</v>
      </c>
      <c r="EX117" s="516" t="s">
        <v>3629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3637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2716</v>
      </c>
      <c r="GU117" s="389"/>
      <c r="GV117" s="389"/>
      <c r="GW117" s="246">
        <v>194.7</v>
      </c>
      <c r="GX117" s="56">
        <v>3</v>
      </c>
      <c r="GZ117" s="516" t="s">
        <v>3639</v>
      </c>
      <c r="HA117" s="389"/>
      <c r="HB117" s="389"/>
      <c r="HC117" s="241">
        <v>1684</v>
      </c>
      <c r="HD117" s="512">
        <v>1</v>
      </c>
      <c r="HF117" s="478" t="s">
        <v>2709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2714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3639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4006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3640</v>
      </c>
      <c r="AO118" s="211"/>
      <c r="AQ118" s="241">
        <v>135.6</v>
      </c>
      <c r="AR118" s="512">
        <v>0</v>
      </c>
      <c r="AT118" s="516" t="s">
        <v>2709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2709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2709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3629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3618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2726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3633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3640</v>
      </c>
      <c r="GE118" s="241">
        <v>427.30000000000007</v>
      </c>
      <c r="GF118" s="512">
        <v>1</v>
      </c>
      <c r="GH118" s="516" t="s">
        <v>2707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2707</v>
      </c>
      <c r="D120" s="241">
        <f>'Punten per wedstrijd'!M231</f>
        <v>471.6</v>
      </c>
      <c r="E120" s="512">
        <v>3</v>
      </c>
      <c r="G120" s="478" t="s">
        <v>3636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3991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3640</v>
      </c>
      <c r="AW120" s="525">
        <v>45.899999999999991</v>
      </c>
      <c r="AX120" s="512">
        <v>1</v>
      </c>
      <c r="AZ120" s="516" t="s">
        <v>3637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2726</v>
      </c>
      <c r="CG120" s="241">
        <v>99.1</v>
      </c>
      <c r="CH120" s="512">
        <v>0</v>
      </c>
      <c r="CJ120" s="516" t="s">
        <v>2707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2716</v>
      </c>
      <c r="DK120" s="246">
        <v>30</v>
      </c>
      <c r="DL120" s="56">
        <v>3</v>
      </c>
      <c r="DN120" s="516" t="s">
        <v>2726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2731</v>
      </c>
      <c r="EU120" s="241">
        <v>259.60000000000002</v>
      </c>
      <c r="EV120" s="512">
        <v>0</v>
      </c>
      <c r="EX120" s="516" t="s">
        <v>3640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2731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3639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2707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3018</v>
      </c>
      <c r="AD121" s="521">
        <f>$AR$347</f>
        <v>50</v>
      </c>
      <c r="AE121" s="550">
        <f>$E$347</f>
        <v>12994.699999999997</v>
      </c>
      <c r="AH121" s="543" t="s">
        <v>3633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3629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2709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3640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3629</v>
      </c>
      <c r="EU121" s="241">
        <v>426.7</v>
      </c>
      <c r="EV121" s="512">
        <v>3</v>
      </c>
      <c r="EX121" s="516" t="s">
        <v>3618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3636</v>
      </c>
      <c r="FM121" s="246">
        <v>584.9</v>
      </c>
      <c r="FN121" s="56">
        <v>1</v>
      </c>
      <c r="FP121" s="516" t="s">
        <v>2726</v>
      </c>
      <c r="FS121" s="241">
        <v>135.9</v>
      </c>
      <c r="FT121" s="512">
        <v>3</v>
      </c>
      <c r="FV121" s="516" t="s">
        <v>3618</v>
      </c>
      <c r="FY121" s="246">
        <v>435.5</v>
      </c>
      <c r="FZ121" s="56">
        <v>1</v>
      </c>
      <c r="GB121" s="516" t="s">
        <v>2714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2731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4033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3629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2714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3640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2716</v>
      </c>
      <c r="BI123" s="241">
        <v>448.20000000000005</v>
      </c>
      <c r="BJ123" s="512">
        <v>0</v>
      </c>
      <c r="BL123" s="516" t="s">
        <v>3637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3633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3636</v>
      </c>
      <c r="CM123" s="241">
        <v>348</v>
      </c>
      <c r="CN123" s="512">
        <v>0</v>
      </c>
      <c r="CP123" s="516" t="s">
        <v>2726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3629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2707</v>
      </c>
      <c r="EG123" s="389"/>
      <c r="EH123" s="389"/>
      <c r="EI123" s="246">
        <v>315</v>
      </c>
      <c r="EJ123" s="56">
        <v>0</v>
      </c>
      <c r="EK123" s="389"/>
      <c r="EL123" s="516" t="s">
        <v>3640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3636</v>
      </c>
      <c r="FG123" s="241">
        <v>379.20000000000005</v>
      </c>
      <c r="FH123" s="512">
        <v>2</v>
      </c>
      <c r="FJ123" s="516" t="s">
        <v>2726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2716</v>
      </c>
      <c r="GE123" s="241">
        <v>286</v>
      </c>
      <c r="GF123" s="512">
        <v>0</v>
      </c>
      <c r="GH123" s="516" t="s">
        <v>2714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3640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2709</v>
      </c>
      <c r="J124" s="241">
        <f>'Punten per wedstrijd'!M271</f>
        <v>354.8</v>
      </c>
      <c r="K124" s="512">
        <v>0</v>
      </c>
      <c r="M124" s="478" t="s">
        <v>2726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3000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3629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2731</v>
      </c>
      <c r="BI124" s="241">
        <v>840.49999999999989</v>
      </c>
      <c r="BJ124" s="512">
        <v>3</v>
      </c>
      <c r="BL124" s="516" t="s">
        <v>3640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2726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2707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3639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2731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3639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3636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3984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2731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3640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3629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3639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3639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3639</v>
      </c>
      <c r="DK126" s="246">
        <v>43.5</v>
      </c>
      <c r="DL126" s="56">
        <v>3</v>
      </c>
      <c r="DN126" s="516" t="s">
        <v>2714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2714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3633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3633</v>
      </c>
      <c r="FM126" s="246">
        <v>551.79999999999995</v>
      </c>
      <c r="FN126" s="56">
        <v>3</v>
      </c>
      <c r="FP126" s="516" t="s">
        <v>2707</v>
      </c>
      <c r="FS126" s="241">
        <v>129.30000000000001</v>
      </c>
      <c r="FT126" s="512">
        <v>1</v>
      </c>
      <c r="FV126" s="516" t="s">
        <v>3633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3633</v>
      </c>
      <c r="GU126" s="389"/>
      <c r="GV126" s="389"/>
      <c r="GW126" s="246">
        <v>49.3</v>
      </c>
      <c r="GX126" s="56">
        <v>0</v>
      </c>
      <c r="GZ126" s="516" t="s">
        <v>3636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3637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3618</v>
      </c>
      <c r="P127" s="241">
        <f>'Punten per wedstrijd'!S27</f>
        <v>0</v>
      </c>
      <c r="Q127" s="512">
        <v>0</v>
      </c>
      <c r="S127" s="478" t="s">
        <v>2707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3022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2707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3636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3636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2714</v>
      </c>
      <c r="EG127" s="389"/>
      <c r="EH127" s="389"/>
      <c r="EI127" s="246">
        <v>390.7</v>
      </c>
      <c r="EJ127" s="56">
        <v>1</v>
      </c>
      <c r="EK127" s="389"/>
      <c r="EL127" s="516" t="s">
        <v>2716</v>
      </c>
      <c r="EM127" s="389"/>
      <c r="EN127" s="389"/>
      <c r="EO127" s="246">
        <v>604.1</v>
      </c>
      <c r="EP127" s="56">
        <v>3</v>
      </c>
      <c r="ER127" s="516" t="s">
        <v>3633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2709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3640</v>
      </c>
      <c r="GO127" s="389"/>
      <c r="GP127" s="389"/>
      <c r="GQ127" s="241">
        <v>59.000000000000007</v>
      </c>
      <c r="GR127" s="512">
        <v>0</v>
      </c>
      <c r="GS127" s="389"/>
      <c r="GT127" s="516" t="s">
        <v>3639</v>
      </c>
      <c r="GU127" s="389"/>
      <c r="GV127" s="389"/>
      <c r="GW127" s="246">
        <v>134.80000000000001</v>
      </c>
      <c r="GX127" s="56">
        <v>3</v>
      </c>
      <c r="GZ127" s="516" t="s">
        <v>3633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4030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3640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4051</v>
      </c>
      <c r="AD129" s="521">
        <f>$AR$444</f>
        <v>42</v>
      </c>
      <c r="AE129" s="550">
        <f>$E$444</f>
        <v>11343.4</v>
      </c>
      <c r="AH129" s="543" t="s">
        <v>2716</v>
      </c>
      <c r="AI129" s="389"/>
      <c r="AJ129" s="389"/>
      <c r="AK129" s="241">
        <v>200.79999999999998</v>
      </c>
      <c r="AL129" s="512">
        <v>0</v>
      </c>
      <c r="AN129" s="514" t="s">
        <v>2731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2731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2731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2716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3633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2716</v>
      </c>
      <c r="DU129" s="389"/>
      <c r="DV129" s="389"/>
      <c r="DW129" s="241">
        <v>164.1</v>
      </c>
      <c r="DX129" s="512">
        <v>0</v>
      </c>
      <c r="DY129" s="389"/>
      <c r="DZ129" s="516" t="s">
        <v>2726</v>
      </c>
      <c r="EA129" s="389"/>
      <c r="EB129" s="389"/>
      <c r="EC129" s="246">
        <v>67.5</v>
      </c>
      <c r="ED129" s="56">
        <v>1</v>
      </c>
      <c r="EE129" s="389"/>
      <c r="EF129" s="516" t="s">
        <v>2731</v>
      </c>
      <c r="EG129" s="389"/>
      <c r="EH129" s="389"/>
      <c r="EI129" s="246">
        <v>393.3</v>
      </c>
      <c r="EJ129" s="56">
        <v>3</v>
      </c>
      <c r="EK129" s="389"/>
      <c r="EL129" s="516" t="s">
        <v>2726</v>
      </c>
      <c r="EM129" s="389"/>
      <c r="EN129" s="389"/>
      <c r="EO129" s="246">
        <v>229.1</v>
      </c>
      <c r="EP129" s="56">
        <v>2</v>
      </c>
      <c r="ER129" s="516" t="s">
        <v>3618</v>
      </c>
      <c r="EU129" s="241">
        <v>447.09999999999997</v>
      </c>
      <c r="EV129" s="512">
        <v>3</v>
      </c>
      <c r="EX129" s="516" t="s">
        <v>2709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3618</v>
      </c>
      <c r="HA129" s="389"/>
      <c r="HB129" s="389"/>
      <c r="HC129" s="241">
        <v>2973.6</v>
      </c>
      <c r="HD129" s="512">
        <v>3</v>
      </c>
      <c r="HF129" s="478" t="s">
        <v>2714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3640</v>
      </c>
      <c r="P130" s="241">
        <f>'Punten per wedstrijd'!S127</f>
        <v>0</v>
      </c>
      <c r="Q130" s="512">
        <v>0</v>
      </c>
      <c r="Y130" s="515" t="s">
        <v>157</v>
      </c>
      <c r="Z130" s="553" t="s">
        <v>3980</v>
      </c>
      <c r="AD130" s="521">
        <f>$AR$326</f>
        <v>42</v>
      </c>
      <c r="AE130" s="550">
        <f>$E$326</f>
        <v>10598.2</v>
      </c>
      <c r="AH130" s="543" t="s">
        <v>3639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2714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3639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2714</v>
      </c>
      <c r="CS130" s="241">
        <v>407.3</v>
      </c>
      <c r="CT130" s="512">
        <v>3</v>
      </c>
      <c r="CV130" s="516" t="s">
        <v>3640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2714</v>
      </c>
      <c r="DK130" s="246">
        <v>21</v>
      </c>
      <c r="DL130" s="56">
        <v>3</v>
      </c>
      <c r="DN130" s="516" t="s">
        <v>3639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2707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2707</v>
      </c>
      <c r="FA130" s="246">
        <v>557</v>
      </c>
      <c r="FB130" s="56">
        <v>1</v>
      </c>
      <c r="FD130" s="516" t="s">
        <v>2714</v>
      </c>
      <c r="FG130" s="241">
        <v>285.90000000000003</v>
      </c>
      <c r="FH130" s="512">
        <v>0</v>
      </c>
      <c r="FJ130" s="516" t="s">
        <v>2716</v>
      </c>
      <c r="FM130" s="246">
        <v>478.2</v>
      </c>
      <c r="FN130" s="56">
        <v>3</v>
      </c>
      <c r="FP130" s="516" t="s">
        <v>2714</v>
      </c>
      <c r="FS130" s="241">
        <v>50.4</v>
      </c>
      <c r="FT130" s="512">
        <v>0</v>
      </c>
      <c r="FV130" s="516" t="s">
        <v>3629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2716</v>
      </c>
      <c r="GK130" s="246">
        <v>485.85</v>
      </c>
      <c r="GL130" s="56">
        <v>3</v>
      </c>
      <c r="GN130" s="516" t="s">
        <v>3633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3637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3021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4036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3639</v>
      </c>
      <c r="AQ132" s="241">
        <v>384.5</v>
      </c>
      <c r="AR132" s="512">
        <v>3</v>
      </c>
      <c r="AT132" s="516" t="s">
        <v>2707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2726</v>
      </c>
      <c r="BI132" s="241">
        <v>335.4</v>
      </c>
      <c r="BJ132" s="512">
        <v>1</v>
      </c>
      <c r="BL132" s="516" t="s">
        <v>2716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3618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3639</v>
      </c>
      <c r="FG132" s="241">
        <v>454.09999999999997</v>
      </c>
      <c r="FH132" s="512">
        <v>3</v>
      </c>
      <c r="FJ132" s="516" t="s">
        <v>2714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2731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3640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4043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2716</v>
      </c>
      <c r="BC133" s="241">
        <v>59.599999999999994</v>
      </c>
      <c r="BD133" s="512">
        <v>3</v>
      </c>
      <c r="BF133" s="516" t="s">
        <v>2714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2731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3639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2707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2709</v>
      </c>
      <c r="GO133" s="389"/>
      <c r="GP133" s="389"/>
      <c r="GQ133" s="241">
        <v>201</v>
      </c>
      <c r="GR133" s="512">
        <v>0</v>
      </c>
      <c r="GT133" s="516" t="s">
        <v>3629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2726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2726</v>
      </c>
      <c r="BU135" s="241">
        <v>4.4000000000000004</v>
      </c>
      <c r="BV135" s="512">
        <v>0</v>
      </c>
      <c r="BX135" s="516" t="s">
        <v>2714</v>
      </c>
      <c r="CA135" s="241">
        <v>265.3</v>
      </c>
      <c r="CB135" s="512">
        <v>3</v>
      </c>
      <c r="CD135" s="516" t="s">
        <v>3640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3636</v>
      </c>
      <c r="CS135" s="241">
        <v>362.4</v>
      </c>
      <c r="CT135" s="512">
        <v>0</v>
      </c>
      <c r="CV135" s="516" t="s">
        <v>3618</v>
      </c>
      <c r="CY135" s="246">
        <v>728.4</v>
      </c>
      <c r="CZ135" s="56">
        <v>0</v>
      </c>
      <c r="DB135" s="516" t="s">
        <v>3618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2709</v>
      </c>
      <c r="DQ135" s="246">
        <v>620.79999999999995</v>
      </c>
      <c r="DR135" s="56">
        <v>2</v>
      </c>
      <c r="DT135" s="516" t="s">
        <v>2707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3640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3618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2731</v>
      </c>
      <c r="GE135" s="241">
        <v>251.20000000000002</v>
      </c>
      <c r="GF135" s="512">
        <v>0</v>
      </c>
      <c r="GH135" s="516" t="s">
        <v>3633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3987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3639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3618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3637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3618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3640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2726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3637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2726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2716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2707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3629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4054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4013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3618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3636</v>
      </c>
      <c r="BC138" s="241">
        <v>106.6</v>
      </c>
      <c r="BD138" s="512">
        <v>3</v>
      </c>
      <c r="BF138" s="516" t="s">
        <v>3629</v>
      </c>
      <c r="BI138" s="241">
        <v>534.05000000000007</v>
      </c>
      <c r="BJ138" s="512">
        <v>1</v>
      </c>
      <c r="BL138" s="516" t="s">
        <v>3633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2714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3636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3639</v>
      </c>
      <c r="DU138" s="389"/>
      <c r="DV138" s="389"/>
      <c r="DW138" s="241">
        <v>80.2</v>
      </c>
      <c r="DX138" s="512">
        <v>0</v>
      </c>
      <c r="DY138" s="389"/>
      <c r="DZ138" s="516" t="s">
        <v>3629</v>
      </c>
      <c r="EA138" s="389"/>
      <c r="EB138" s="389"/>
      <c r="EC138" s="246">
        <v>253.5</v>
      </c>
      <c r="ED138" s="56">
        <v>0</v>
      </c>
      <c r="EE138" s="389"/>
      <c r="EF138" s="516" t="s">
        <v>3636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2707</v>
      </c>
      <c r="FG138" s="241">
        <v>606.19999999999993</v>
      </c>
      <c r="FH138" s="512">
        <v>3</v>
      </c>
      <c r="FJ138" s="516" t="s">
        <v>2709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3640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2714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3637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2731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2709</v>
      </c>
      <c r="CA139" s="241">
        <v>226</v>
      </c>
      <c r="CB139" s="512">
        <v>1</v>
      </c>
      <c r="CD139" s="516" t="s">
        <v>3618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2731</v>
      </c>
      <c r="CS139" s="241">
        <v>579.4</v>
      </c>
      <c r="CT139" s="512">
        <v>3</v>
      </c>
      <c r="CV139" s="516" t="s">
        <v>2726</v>
      </c>
      <c r="CY139" s="246">
        <v>742.5</v>
      </c>
      <c r="CZ139" s="56">
        <v>1</v>
      </c>
      <c r="DB139" s="516" t="s">
        <v>2731</v>
      </c>
      <c r="DE139" s="241">
        <v>23</v>
      </c>
      <c r="DF139" s="512">
        <v>3</v>
      </c>
      <c r="DH139" s="516" t="s">
        <v>2726</v>
      </c>
      <c r="DK139" s="246">
        <v>0</v>
      </c>
      <c r="DL139" s="56">
        <v>1</v>
      </c>
      <c r="DN139" s="516" t="s">
        <v>3618</v>
      </c>
      <c r="DQ139" s="246">
        <v>659.45</v>
      </c>
      <c r="DR139" s="56">
        <v>3</v>
      </c>
      <c r="DT139" s="516" t="s">
        <v>3629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3636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3637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2731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3618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2714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2709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3640</v>
      </c>
      <c r="FM141" s="246">
        <v>520.4</v>
      </c>
      <c r="FN141" s="56">
        <v>1</v>
      </c>
      <c r="FP141" s="516" t="s">
        <v>3639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3636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3639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2726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2707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3633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3633</v>
      </c>
      <c r="CS142" s="241">
        <v>329.2</v>
      </c>
      <c r="CT142" s="512">
        <v>3</v>
      </c>
      <c r="CV142" s="516" t="s">
        <v>3629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2707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3640</v>
      </c>
      <c r="FG142" s="241">
        <v>151.4</v>
      </c>
      <c r="FH142" s="512">
        <v>0</v>
      </c>
      <c r="FJ142" s="516" t="s">
        <v>2731</v>
      </c>
      <c r="FM142" s="246">
        <v>574.20000000000005</v>
      </c>
      <c r="FN142" s="56">
        <v>2</v>
      </c>
      <c r="FP142" s="516" t="s">
        <v>2709</v>
      </c>
      <c r="FS142" s="241">
        <v>164.5</v>
      </c>
      <c r="FT142" s="512">
        <v>3</v>
      </c>
      <c r="FV142" s="516" t="s">
        <v>2731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3639</v>
      </c>
      <c r="GK142" s="246">
        <v>484.2</v>
      </c>
      <c r="GL142" s="56">
        <v>3</v>
      </c>
      <c r="GN142" s="516" t="s">
        <v>3637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3640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2714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3633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2707</v>
      </c>
      <c r="CG144" s="241">
        <v>97</v>
      </c>
      <c r="CH144" s="512">
        <v>3</v>
      </c>
      <c r="CJ144" s="516" t="s">
        <v>3618</v>
      </c>
      <c r="CM144" s="241">
        <v>365.20000000000005</v>
      </c>
      <c r="CN144" s="512">
        <v>3</v>
      </c>
      <c r="CP144" s="516" t="s">
        <v>3629</v>
      </c>
      <c r="CS144" s="241">
        <v>267.79999999999995</v>
      </c>
      <c r="CT144" s="512">
        <v>3</v>
      </c>
      <c r="CV144" s="516" t="s">
        <v>3633</v>
      </c>
      <c r="CY144" s="246">
        <v>222.1</v>
      </c>
      <c r="CZ144" s="56">
        <v>0</v>
      </c>
      <c r="DB144" s="516" t="s">
        <v>2709</v>
      </c>
      <c r="DE144" s="241">
        <v>0</v>
      </c>
      <c r="DF144" s="512">
        <v>1</v>
      </c>
      <c r="DH144" s="516" t="s">
        <v>2707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3639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2726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3640</v>
      </c>
      <c r="GK144" s="246">
        <v>544.5</v>
      </c>
      <c r="GL144" s="56">
        <v>1</v>
      </c>
      <c r="GN144" s="516" t="s">
        <v>3618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3618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3633</v>
      </c>
      <c r="AW145" s="525">
        <v>52.899999999999991</v>
      </c>
      <c r="AX145" s="512">
        <v>0</v>
      </c>
      <c r="AZ145" s="516" t="s">
        <v>3629</v>
      </c>
      <c r="BC145" s="241">
        <v>100.60000000000001</v>
      </c>
      <c r="BD145" s="512">
        <v>3</v>
      </c>
      <c r="BF145" s="516" t="s">
        <v>2709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3636</v>
      </c>
      <c r="BU145" s="241">
        <v>94.3</v>
      </c>
      <c r="BV145" s="512">
        <v>3</v>
      </c>
      <c r="BX145" s="516" t="s">
        <v>2707</v>
      </c>
      <c r="CA145" s="241">
        <v>277</v>
      </c>
      <c r="CB145" s="512">
        <v>2</v>
      </c>
      <c r="CD145" s="516" t="s">
        <v>2731</v>
      </c>
      <c r="CG145" s="241">
        <v>16.5</v>
      </c>
      <c r="CH145" s="512">
        <v>0</v>
      </c>
      <c r="CJ145" s="516" t="s">
        <v>3639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2709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2716</v>
      </c>
      <c r="DQ145" s="246">
        <v>665</v>
      </c>
      <c r="DR145" s="56">
        <v>3</v>
      </c>
      <c r="DT145" s="516" t="s">
        <v>2726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3629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3629</v>
      </c>
      <c r="GK145" s="246">
        <v>652.20000000000005</v>
      </c>
      <c r="GL145" s="56">
        <v>2</v>
      </c>
      <c r="GN145" s="516" t="s">
        <v>2714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2731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3636</v>
      </c>
      <c r="AQ147" s="241">
        <v>128.9</v>
      </c>
      <c r="AR147" s="512">
        <v>0</v>
      </c>
      <c r="AT147" s="516" t="s">
        <v>3629</v>
      </c>
      <c r="AW147" s="525">
        <v>151.6</v>
      </c>
      <c r="AX147" s="512">
        <v>3</v>
      </c>
      <c r="AZ147" s="516" t="s">
        <v>2714</v>
      </c>
      <c r="BC147" s="241">
        <v>130.4</v>
      </c>
      <c r="BD147" s="512">
        <v>3</v>
      </c>
      <c r="BF147" s="516" t="s">
        <v>2707</v>
      </c>
      <c r="BI147" s="241">
        <v>475.85</v>
      </c>
      <c r="BJ147" s="512">
        <v>0</v>
      </c>
      <c r="BL147" s="516" t="s">
        <v>3639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3639</v>
      </c>
      <c r="CA147" s="241">
        <v>183.6</v>
      </c>
      <c r="CB147" s="512">
        <v>0</v>
      </c>
      <c r="CD147" s="516" t="s">
        <v>2709</v>
      </c>
      <c r="CG147" s="241">
        <v>128.19999999999999</v>
      </c>
      <c r="CH147" s="512">
        <v>3</v>
      </c>
      <c r="CJ147" s="516" t="s">
        <v>3637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2716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3636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3629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2707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2726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3636</v>
      </c>
      <c r="AI148" s="389"/>
      <c r="AJ148" s="389"/>
      <c r="AK148" s="241">
        <v>75.600000000000009</v>
      </c>
      <c r="AL148" s="512">
        <v>0</v>
      </c>
      <c r="AN148" s="514" t="s">
        <v>2716</v>
      </c>
      <c r="AQ148" s="241">
        <v>283.05</v>
      </c>
      <c r="AR148" s="512">
        <v>3</v>
      </c>
      <c r="AT148" s="516" t="s">
        <v>3637</v>
      </c>
      <c r="AW148" s="525">
        <v>84.8</v>
      </c>
      <c r="AX148" s="512">
        <v>0</v>
      </c>
      <c r="AZ148" s="516" t="s">
        <v>3640</v>
      </c>
      <c r="BC148" s="241">
        <v>95.6</v>
      </c>
      <c r="BD148" s="512">
        <v>0</v>
      </c>
      <c r="BF148" s="516" t="s">
        <v>3639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2731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2714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2709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3633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2707</v>
      </c>
      <c r="EM148" s="389"/>
      <c r="EN148" s="389"/>
      <c r="EO148" s="246">
        <v>144</v>
      </c>
      <c r="EP148" s="56">
        <v>2</v>
      </c>
      <c r="ER148" s="516" t="s">
        <v>3640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3633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2726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3639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2709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3640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3640</v>
      </c>
      <c r="DQ150" s="246">
        <v>271.25</v>
      </c>
      <c r="DR150" s="56">
        <v>0</v>
      </c>
      <c r="DT150" s="516" t="s">
        <v>2731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3637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2714</v>
      </c>
      <c r="FA150" s="246">
        <v>517.9</v>
      </c>
      <c r="FB150" s="56">
        <v>2</v>
      </c>
      <c r="FD150" s="516" t="s">
        <v>2731</v>
      </c>
      <c r="FG150" s="241">
        <v>198.99999999999997</v>
      </c>
      <c r="FH150" s="512">
        <v>0</v>
      </c>
      <c r="FJ150" s="516" t="s">
        <v>3629</v>
      </c>
      <c r="FM150" s="246">
        <v>495.79999999999995</v>
      </c>
      <c r="FN150" s="56">
        <v>0</v>
      </c>
      <c r="FP150" s="516" t="s">
        <v>3618</v>
      </c>
      <c r="FS150" s="241">
        <v>102.5</v>
      </c>
      <c r="FT150" s="512">
        <v>3</v>
      </c>
      <c r="FV150" s="516" t="s">
        <v>2714</v>
      </c>
      <c r="FY150" s="246">
        <v>284.3</v>
      </c>
      <c r="FZ150" s="56">
        <v>0</v>
      </c>
      <c r="GB150" s="516" t="s">
        <v>3629</v>
      </c>
      <c r="GE150" s="241">
        <v>385.10000000000008</v>
      </c>
      <c r="GF150" s="512">
        <v>0</v>
      </c>
      <c r="GH150" s="516" t="s">
        <v>2726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2716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2709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3636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3637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2716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2714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3640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2709</v>
      </c>
      <c r="EG151" s="389"/>
      <c r="EH151" s="389"/>
      <c r="EI151" s="246">
        <v>464.1</v>
      </c>
      <c r="EJ151" s="56">
        <v>3</v>
      </c>
      <c r="EK151" s="389"/>
      <c r="EL151" s="516" t="s">
        <v>2731</v>
      </c>
      <c r="EM151" s="389"/>
      <c r="EN151" s="389"/>
      <c r="EO151" s="246">
        <v>240.1</v>
      </c>
      <c r="EP151" s="56">
        <v>1</v>
      </c>
      <c r="ER151" s="516" t="s">
        <v>2709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2707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2709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2709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2714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2707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2709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3637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2726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2726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3640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3640</v>
      </c>
      <c r="CM154" s="241">
        <v>458.7</v>
      </c>
      <c r="CN154" s="512">
        <v>2</v>
      </c>
      <c r="CP154" s="516" t="s">
        <v>3637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3637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2714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3637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3639</v>
      </c>
      <c r="FM154" s="246">
        <v>461.2</v>
      </c>
      <c r="FN154" s="56">
        <v>1</v>
      </c>
      <c r="FP154" s="516" t="s">
        <v>3640</v>
      </c>
      <c r="FS154" s="241">
        <v>88.5</v>
      </c>
      <c r="FT154" s="512">
        <v>0</v>
      </c>
      <c r="FV154" s="516" t="s">
        <v>3636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3636</v>
      </c>
      <c r="GU154" s="389"/>
      <c r="GV154" s="389"/>
      <c r="GW154" s="246">
        <v>0</v>
      </c>
      <c r="GX154" s="56">
        <v>0</v>
      </c>
      <c r="GZ154" s="516" t="s">
        <v>2716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4179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4179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3299</v>
      </c>
      <c r="B159" s="506"/>
      <c r="C159" s="506"/>
      <c r="M159" s="509" t="s">
        <v>4178</v>
      </c>
      <c r="Y159" s="507" t="s">
        <v>5142</v>
      </c>
      <c r="Z159" s="506"/>
      <c r="AA159" s="506"/>
      <c r="AB159" s="506"/>
      <c r="AC159" s="506"/>
      <c r="AD159" s="511" t="s">
        <v>150</v>
      </c>
      <c r="AE159" s="497" t="s">
        <v>3026</v>
      </c>
      <c r="AH159" s="509" t="s">
        <v>4167</v>
      </c>
      <c r="AL159" s="510"/>
      <c r="AN159" s="505" t="s">
        <v>4168</v>
      </c>
      <c r="AT159" s="509" t="s">
        <v>4169</v>
      </c>
      <c r="AU159" s="506"/>
      <c r="AV159" s="506"/>
      <c r="AZ159" s="509" t="s">
        <v>4170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4171</v>
      </c>
      <c r="BM159" s="506"/>
      <c r="BN159" s="506"/>
      <c r="BO159" s="506"/>
      <c r="BP159" s="506"/>
      <c r="BQ159" s="506"/>
      <c r="BR159" s="509" t="s">
        <v>4172</v>
      </c>
      <c r="BS159" s="506"/>
      <c r="BX159" s="509" t="s">
        <v>3023</v>
      </c>
      <c r="BY159" s="506"/>
      <c r="BZ159" s="506"/>
      <c r="CD159" s="509" t="s">
        <v>4439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3024</v>
      </c>
      <c r="DB159" s="509" t="s">
        <v>4173</v>
      </c>
      <c r="DC159" s="506"/>
      <c r="DD159" s="506"/>
      <c r="DH159" s="509" t="s">
        <v>4174</v>
      </c>
      <c r="DN159" s="509" t="s">
        <v>188</v>
      </c>
      <c r="DT159" s="509" t="s">
        <v>4175</v>
      </c>
      <c r="DU159" s="506"/>
      <c r="DV159" s="506"/>
      <c r="DZ159" s="509" t="s">
        <v>3025</v>
      </c>
      <c r="EF159" s="509" t="s">
        <v>2265</v>
      </c>
      <c r="EL159" s="509" t="s">
        <v>190</v>
      </c>
      <c r="ER159" s="509" t="s">
        <v>3162</v>
      </c>
      <c r="ES159" s="506"/>
      <c r="ET159" s="506"/>
      <c r="EX159" s="509" t="s">
        <v>3163</v>
      </c>
      <c r="FD159" s="509" t="s">
        <v>4176</v>
      </c>
      <c r="FE159" s="506"/>
      <c r="FF159" s="506"/>
      <c r="FJ159" s="509" t="s">
        <v>193</v>
      </c>
      <c r="FP159" s="509" t="s">
        <v>3206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3164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4177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3635</v>
      </c>
      <c r="P160" s="28">
        <f>'Punten per wedstrijd'!S103</f>
        <v>222.6</v>
      </c>
      <c r="Q160" s="56">
        <v>1</v>
      </c>
      <c r="S160" s="478" t="s">
        <v>2708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2708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2708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3632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2708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3632</v>
      </c>
      <c r="EU160" s="246">
        <v>377.00000000000006</v>
      </c>
      <c r="EV160" s="56">
        <v>1</v>
      </c>
      <c r="EX160" s="516" t="s">
        <v>3635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3648</v>
      </c>
      <c r="FS160" s="246">
        <v>152.6</v>
      </c>
      <c r="FT160" s="56">
        <v>0</v>
      </c>
      <c r="FV160" s="516" t="s">
        <v>2711</v>
      </c>
      <c r="FY160" s="246">
        <v>612.69999999999993</v>
      </c>
      <c r="FZ160" s="56">
        <v>3</v>
      </c>
      <c r="GB160" s="516" t="s">
        <v>3634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3648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4031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3632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2711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2724</v>
      </c>
      <c r="DK161" s="246">
        <v>0</v>
      </c>
      <c r="DL161" s="56">
        <v>0</v>
      </c>
      <c r="DN161" s="516" t="s">
        <v>2708</v>
      </c>
      <c r="DQ161" s="246">
        <v>418.95000000000005</v>
      </c>
      <c r="DR161" s="56">
        <v>3</v>
      </c>
      <c r="DT161" s="516" t="s">
        <v>3635</v>
      </c>
      <c r="DW161" s="246">
        <v>277.7</v>
      </c>
      <c r="DX161" s="56">
        <v>1</v>
      </c>
      <c r="DZ161" s="516" t="s">
        <v>2724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2708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3638</v>
      </c>
      <c r="FM161" s="246">
        <v>450</v>
      </c>
      <c r="FN161" s="56">
        <v>3</v>
      </c>
      <c r="FP161" s="516" t="s">
        <v>2723</v>
      </c>
      <c r="FS161" s="246">
        <v>202.6</v>
      </c>
      <c r="FT161" s="56">
        <v>3</v>
      </c>
      <c r="FV161" s="516" t="s">
        <v>2732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3632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2711</v>
      </c>
      <c r="HC161" s="246">
        <v>3149.7</v>
      </c>
      <c r="HD161" s="56">
        <v>1</v>
      </c>
      <c r="HF161" s="478" t="s">
        <v>2732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3638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4010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3635</v>
      </c>
      <c r="BU163" s="246">
        <v>57.2</v>
      </c>
      <c r="BV163" s="56">
        <v>0</v>
      </c>
      <c r="BX163" s="516" t="s">
        <v>2724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3632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3638</v>
      </c>
      <c r="DQ163" s="246">
        <v>533.85</v>
      </c>
      <c r="DR163" s="56">
        <v>1</v>
      </c>
      <c r="DT163" s="516" t="s">
        <v>2732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2724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3648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2708</v>
      </c>
      <c r="GE163" s="246">
        <v>677.2</v>
      </c>
      <c r="GF163" s="56">
        <v>2</v>
      </c>
      <c r="GH163" s="516" t="s">
        <v>2727</v>
      </c>
      <c r="GK163" s="246">
        <v>491.5</v>
      </c>
      <c r="GL163" s="56">
        <v>3</v>
      </c>
      <c r="GN163" s="516" t="s">
        <v>2732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2708</v>
      </c>
      <c r="HC163" s="246">
        <v>1993.8999999999999</v>
      </c>
      <c r="HD163" s="56">
        <v>2</v>
      </c>
      <c r="HF163" s="478" t="s">
        <v>2711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2711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2723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3634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2727</v>
      </c>
      <c r="BI164" s="246">
        <v>791.3</v>
      </c>
      <c r="BJ164" s="56">
        <v>1</v>
      </c>
      <c r="BL164" s="516" t="s">
        <v>3648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3635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3632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2727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2708</v>
      </c>
      <c r="FY164" s="246">
        <v>589</v>
      </c>
      <c r="FZ164" s="56">
        <v>3</v>
      </c>
      <c r="GB164" s="516" t="s">
        <v>2727</v>
      </c>
      <c r="GE164" s="246">
        <v>631.9</v>
      </c>
      <c r="GF164" s="56">
        <v>1</v>
      </c>
      <c r="GH164" s="516" t="s">
        <v>2732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2723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2724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4062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3648</v>
      </c>
      <c r="D166" s="246">
        <f>'Punten per wedstrijd'!M180</f>
        <v>666.29999999999984</v>
      </c>
      <c r="E166" s="56">
        <v>2</v>
      </c>
      <c r="G166" s="478" t="s">
        <v>2724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3005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2723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2711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2708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3634</v>
      </c>
      <c r="DW166" s="246">
        <v>611.80000000000007</v>
      </c>
      <c r="DX166" s="56">
        <v>0</v>
      </c>
      <c r="DZ166" s="516" t="s">
        <v>3635</v>
      </c>
      <c r="EC166" s="246">
        <v>82.5</v>
      </c>
      <c r="ED166" s="56">
        <v>0</v>
      </c>
      <c r="EF166" s="516" t="s">
        <v>2732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2711</v>
      </c>
      <c r="FA166" s="246">
        <v>474</v>
      </c>
      <c r="FB166" s="56">
        <v>0</v>
      </c>
      <c r="FD166" s="516" t="s">
        <v>3634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2732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2732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3648</v>
      </c>
      <c r="V167" s="28">
        <f>'Punten per wedstrijd'!S40</f>
        <v>162.4</v>
      </c>
      <c r="W167" s="56">
        <v>1</v>
      </c>
      <c r="Y167" s="517" t="s">
        <v>12</v>
      </c>
      <c r="Z167" s="597" t="s">
        <v>4014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2732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3648</v>
      </c>
      <c r="CY167" s="246">
        <v>466.69999999999993</v>
      </c>
      <c r="CZ167" s="56">
        <v>3</v>
      </c>
      <c r="DB167" s="516" t="s">
        <v>2727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2732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2708</v>
      </c>
      <c r="GK167" s="246">
        <v>787.1</v>
      </c>
      <c r="GL167" s="56">
        <v>3</v>
      </c>
      <c r="GN167" s="516" t="s">
        <v>3635</v>
      </c>
      <c r="GQ167" s="246">
        <v>198.9</v>
      </c>
      <c r="GR167" s="56">
        <v>0</v>
      </c>
      <c r="GT167" s="516" t="s">
        <v>2708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2732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4000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2724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2727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2723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2723</v>
      </c>
      <c r="CS169" s="246">
        <v>580.9</v>
      </c>
      <c r="CT169" s="56">
        <v>2</v>
      </c>
      <c r="CV169" s="516" t="s">
        <v>2724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2723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3632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2732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2708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3638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4028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2711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2723</v>
      </c>
      <c r="DW170" s="246">
        <v>589.4</v>
      </c>
      <c r="DX170" s="56">
        <v>3</v>
      </c>
      <c r="DZ170" s="516" t="s">
        <v>3632</v>
      </c>
      <c r="EC170" s="246">
        <v>126.7</v>
      </c>
      <c r="ED170" s="56">
        <v>3</v>
      </c>
      <c r="EF170" s="516" t="s">
        <v>2711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2724</v>
      </c>
      <c r="FA170" s="246">
        <v>475.5</v>
      </c>
      <c r="FB170" s="56">
        <v>0</v>
      </c>
      <c r="FD170" s="516" t="s">
        <v>3635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2727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2711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2732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4037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2723</v>
      </c>
      <c r="D172" s="246">
        <f>'Punten per wedstrijd'!M242</f>
        <v>124.4</v>
      </c>
      <c r="E172" s="56">
        <v>0</v>
      </c>
      <c r="G172" s="478" t="s">
        <v>3634</v>
      </c>
      <c r="J172" s="246">
        <f>'Punten per wedstrijd'!M234</f>
        <v>495.59999999999997</v>
      </c>
      <c r="K172" s="56">
        <v>0</v>
      </c>
      <c r="M172" s="478" t="s">
        <v>2727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4044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3634</v>
      </c>
      <c r="AQ172" s="28">
        <v>579.4</v>
      </c>
      <c r="AR172" s="56">
        <v>3</v>
      </c>
      <c r="AT172" s="516" t="s">
        <v>2723</v>
      </c>
      <c r="AW172" s="246">
        <v>15.8</v>
      </c>
      <c r="AX172" s="56">
        <v>0</v>
      </c>
      <c r="AZ172" s="516" t="s">
        <v>3638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3634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2727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3638</v>
      </c>
      <c r="EI172" s="246">
        <v>269.3</v>
      </c>
      <c r="EJ172" s="56">
        <v>2</v>
      </c>
      <c r="EL172" s="516" t="s">
        <v>3648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3635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2724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4003</v>
      </c>
      <c r="AD173" s="521">
        <f>$AR$374</f>
        <v>53</v>
      </c>
      <c r="AE173" s="550">
        <f>$E$374</f>
        <v>11523.499999999998</v>
      </c>
      <c r="AH173" s="516" t="s">
        <v>3632</v>
      </c>
      <c r="AK173" s="28">
        <v>616.69999999999993</v>
      </c>
      <c r="AL173" s="56">
        <v>3</v>
      </c>
      <c r="AN173" s="516" t="s">
        <v>2708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3632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2724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2727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3632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3634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3632</v>
      </c>
      <c r="J175" s="246">
        <f>'Punten per wedstrijd'!M227</f>
        <v>496.1</v>
      </c>
      <c r="K175" s="56">
        <v>2</v>
      </c>
      <c r="M175" s="478" t="s">
        <v>2711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3002</v>
      </c>
      <c r="AD175" s="521">
        <f>$AR$450</f>
        <v>51</v>
      </c>
      <c r="AE175" s="550">
        <f>$E$450</f>
        <v>12879.550000000005</v>
      </c>
      <c r="AH175" s="516" t="s">
        <v>2723</v>
      </c>
      <c r="AK175" s="28">
        <v>79.900000000000006</v>
      </c>
      <c r="AL175" s="56">
        <v>0</v>
      </c>
      <c r="AN175" s="516" t="s">
        <v>3632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3634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3638</v>
      </c>
      <c r="CA175" s="246">
        <v>173.8</v>
      </c>
      <c r="CB175" s="56">
        <v>0</v>
      </c>
      <c r="CD175" s="516" t="s">
        <v>3635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3635</v>
      </c>
      <c r="DQ175" s="246">
        <v>382.5</v>
      </c>
      <c r="DR175" s="56">
        <v>2</v>
      </c>
      <c r="DT175" s="516" t="s">
        <v>3632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3634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2724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3635</v>
      </c>
      <c r="HI175" s="246">
        <v>947.2</v>
      </c>
      <c r="HJ175" s="56">
        <v>1</v>
      </c>
    </row>
    <row r="176" spans="1:218" ht="16.5">
      <c r="A176" s="478" t="s">
        <v>2727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3632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4007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2727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2711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2727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2711</v>
      </c>
      <c r="CG176" s="246">
        <v>52</v>
      </c>
      <c r="CH176" s="56">
        <v>2</v>
      </c>
      <c r="CJ176" s="516" t="s">
        <v>3635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2723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3635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2732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2724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3634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2723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4047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3010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3632</v>
      </c>
      <c r="BO178" s="246">
        <v>259.10000000000002</v>
      </c>
      <c r="BP178" s="56">
        <v>3</v>
      </c>
      <c r="BR178" s="516" t="s">
        <v>2732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2724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2732</v>
      </c>
      <c r="DK178" s="246">
        <v>66.5</v>
      </c>
      <c r="DL178" s="56">
        <v>2</v>
      </c>
      <c r="DN178" s="516" t="s">
        <v>3648</v>
      </c>
      <c r="DQ178" s="246">
        <v>255</v>
      </c>
      <c r="DR178" s="56">
        <v>0</v>
      </c>
      <c r="DT178" s="516" t="s">
        <v>2711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3632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2727</v>
      </c>
      <c r="FM178" s="246">
        <v>485.70000000000005</v>
      </c>
      <c r="FN178" s="56">
        <v>1</v>
      </c>
      <c r="FP178" s="516" t="s">
        <v>3632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2724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3634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2723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2732</v>
      </c>
      <c r="V179" s="28">
        <f>'Punten per wedstrijd'!S58</f>
        <v>66.8</v>
      </c>
      <c r="W179" s="56">
        <v>3</v>
      </c>
      <c r="Y179" s="515" t="s">
        <v>36</v>
      </c>
      <c r="Z179" s="548" t="s">
        <v>4022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2732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3638</v>
      </c>
      <c r="BU179" s="246">
        <v>6.5</v>
      </c>
      <c r="BV179" s="56">
        <v>3</v>
      </c>
      <c r="BX179" s="516" t="s">
        <v>3634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2723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3648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3648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3634</v>
      </c>
      <c r="GK179" s="246">
        <v>209.60000000000002</v>
      </c>
      <c r="GL179" s="56">
        <v>0</v>
      </c>
      <c r="GN179" s="516" t="s">
        <v>2711</v>
      </c>
      <c r="GQ179" s="246">
        <v>677.3</v>
      </c>
      <c r="GR179" s="56">
        <v>3</v>
      </c>
      <c r="GT179" s="516" t="s">
        <v>3648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2708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4060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3015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3634</v>
      </c>
      <c r="CS181" s="246">
        <v>358.20000000000005</v>
      </c>
      <c r="CT181" s="56">
        <v>2</v>
      </c>
      <c r="CV181" s="516" t="s">
        <v>3634</v>
      </c>
      <c r="CY181" s="246">
        <v>290.5</v>
      </c>
      <c r="CZ181" s="56">
        <v>0</v>
      </c>
      <c r="DB181" s="516" t="s">
        <v>2724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2708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3648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2708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2711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2724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3638</v>
      </c>
      <c r="AW182" s="246">
        <v>97</v>
      </c>
      <c r="AX182" s="56">
        <v>0</v>
      </c>
      <c r="AZ182" s="516" t="s">
        <v>2723</v>
      </c>
      <c r="BC182" s="246">
        <v>89</v>
      </c>
      <c r="BD182" s="56">
        <v>0</v>
      </c>
      <c r="BF182" s="516" t="s">
        <v>3634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3648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3632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3638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2727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2732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3632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2711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3634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3999</v>
      </c>
      <c r="AD184" s="521">
        <f>$AR$363</f>
        <v>42</v>
      </c>
      <c r="AE184" s="550">
        <f>$E$363</f>
        <v>12609.250000000002</v>
      </c>
      <c r="AH184" s="516" t="s">
        <v>2732</v>
      </c>
      <c r="AK184" s="28">
        <v>330.3</v>
      </c>
      <c r="AL184" s="56">
        <v>3</v>
      </c>
      <c r="AN184" s="516" t="s">
        <v>3638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2723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2723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3632</v>
      </c>
      <c r="GE184" s="246">
        <v>651.59999999999991</v>
      </c>
      <c r="GF184" s="56">
        <v>2</v>
      </c>
      <c r="GH184" s="516" t="s">
        <v>2723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2727</v>
      </c>
      <c r="HI184" s="246">
        <v>1073.0000000000002</v>
      </c>
      <c r="HJ184" s="56">
        <v>0</v>
      </c>
    </row>
    <row r="185" spans="1:218" ht="16.5">
      <c r="A185" s="478" t="s">
        <v>3635</v>
      </c>
      <c r="D185" s="246">
        <f>'Punten per wedstrijd'!M243</f>
        <v>156.6</v>
      </c>
      <c r="E185" s="56">
        <v>0</v>
      </c>
      <c r="M185" s="478" t="s">
        <v>3634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3998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2732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2711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4039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3007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2724</v>
      </c>
      <c r="AQ187" s="28">
        <v>306.5</v>
      </c>
      <c r="AR187" s="56">
        <v>3</v>
      </c>
      <c r="AT187" s="516" t="s">
        <v>2708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2732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3634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3634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3632</v>
      </c>
      <c r="CY187" s="246">
        <v>806.4</v>
      </c>
      <c r="CZ187" s="56">
        <v>3</v>
      </c>
      <c r="DB187" s="516" t="s">
        <v>3635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3635</v>
      </c>
      <c r="EO187" s="246">
        <v>148.30000000000001</v>
      </c>
      <c r="EP187" s="56">
        <v>3</v>
      </c>
      <c r="ER187" s="516" t="s">
        <v>2724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2711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2727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2723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3638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3992</v>
      </c>
      <c r="AD188" s="521">
        <f>$AR$352</f>
        <v>41</v>
      </c>
      <c r="AE188" s="550">
        <f>$E$352</f>
        <v>10423.450000000001</v>
      </c>
      <c r="AH188" s="516" t="s">
        <v>3635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2724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3638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3634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2723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2711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3638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3638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3648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3006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3635</v>
      </c>
      <c r="AW190" s="246">
        <v>135.30000000000001</v>
      </c>
      <c r="AX190" s="56">
        <v>0</v>
      </c>
      <c r="AZ190" s="516" t="s">
        <v>3632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2724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2711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2711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3638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2732</v>
      </c>
      <c r="FG190" s="246">
        <v>408.7</v>
      </c>
      <c r="FH190" s="56">
        <v>0</v>
      </c>
      <c r="FJ190" s="516" t="s">
        <v>3635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3635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2727</v>
      </c>
      <c r="GW190" s="246">
        <v>0</v>
      </c>
      <c r="GX190" s="56">
        <v>0</v>
      </c>
      <c r="GZ190" s="516" t="s">
        <v>3632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3635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2732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3634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2724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3632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2727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4034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4019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2732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3638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2708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2727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2724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3635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2711</v>
      </c>
      <c r="GW193" s="246">
        <v>0</v>
      </c>
      <c r="GX193" s="56">
        <v>1</v>
      </c>
      <c r="GZ193" s="516" t="s">
        <v>3648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2732</v>
      </c>
      <c r="AQ194" s="28">
        <v>331.7</v>
      </c>
      <c r="AR194" s="56">
        <v>3</v>
      </c>
      <c r="AT194" s="516" t="s">
        <v>3634</v>
      </c>
      <c r="AW194" s="246">
        <v>78.8</v>
      </c>
      <c r="AX194" s="56">
        <v>0</v>
      </c>
      <c r="AZ194" s="516" t="s">
        <v>2708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2708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3635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2732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3632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2708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3648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3635</v>
      </c>
      <c r="GE194" s="246">
        <v>451.29999999999995</v>
      </c>
      <c r="GF194" s="56">
        <v>0</v>
      </c>
      <c r="GH194" s="516" t="s">
        <v>3648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3648</v>
      </c>
      <c r="AW196" s="246">
        <v>99</v>
      </c>
      <c r="AX196" s="56">
        <v>0</v>
      </c>
      <c r="AZ196" s="516" t="s">
        <v>2727</v>
      </c>
      <c r="BC196" s="246">
        <v>104.1</v>
      </c>
      <c r="BD196" s="56">
        <v>3</v>
      </c>
      <c r="BF196" s="516" t="s">
        <v>3635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3632</v>
      </c>
      <c r="CA196" s="246">
        <v>356.4</v>
      </c>
      <c r="CB196" s="56">
        <v>2</v>
      </c>
      <c r="CD196" s="516" t="s">
        <v>3648</v>
      </c>
      <c r="CG196" s="246">
        <v>147.39999999999998</v>
      </c>
      <c r="CH196" s="56">
        <v>1</v>
      </c>
      <c r="CJ196" s="516" t="s">
        <v>2727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2727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2723</v>
      </c>
      <c r="EC196" s="246">
        <v>93.500000000000014</v>
      </c>
      <c r="ED196" s="56">
        <v>2</v>
      </c>
      <c r="EF196" s="516" t="s">
        <v>2727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2708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3634</v>
      </c>
      <c r="FS196" s="246">
        <v>108.8</v>
      </c>
      <c r="FT196" s="56">
        <v>0</v>
      </c>
      <c r="FV196" s="516" t="s">
        <v>2723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3648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2732</v>
      </c>
      <c r="CA197" s="246">
        <v>332</v>
      </c>
      <c r="CB197" s="56">
        <v>1</v>
      </c>
      <c r="CD197" s="516" t="s">
        <v>2708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2724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2727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3634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3634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3634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3632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2711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3648</v>
      </c>
      <c r="BU199" s="246">
        <v>64.7</v>
      </c>
      <c r="BV199" s="56">
        <v>2</v>
      </c>
      <c r="BX199" s="516" t="s">
        <v>2711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2732</v>
      </c>
      <c r="CM199" s="246">
        <v>277.39999999999998</v>
      </c>
      <c r="CN199" s="56">
        <v>0</v>
      </c>
      <c r="CP199" s="516" t="s">
        <v>3648</v>
      </c>
      <c r="CS199" s="246">
        <v>495.7</v>
      </c>
      <c r="CT199" s="56">
        <v>1</v>
      </c>
      <c r="CV199" s="516" t="s">
        <v>2708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3638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3634</v>
      </c>
      <c r="EI199" s="246">
        <v>153.6</v>
      </c>
      <c r="EJ199" s="56">
        <v>0</v>
      </c>
      <c r="EL199" s="516" t="s">
        <v>2711</v>
      </c>
      <c r="EO199" s="246">
        <v>276.60000000000002</v>
      </c>
      <c r="EP199" s="56">
        <v>2</v>
      </c>
      <c r="ER199" s="516" t="s">
        <v>2732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2708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2724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2724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3648</v>
      </c>
      <c r="AQ200" s="28">
        <v>311.20000000000005</v>
      </c>
      <c r="AR200" s="56">
        <v>1</v>
      </c>
      <c r="AT200" s="516" t="s">
        <v>3632</v>
      </c>
      <c r="AW200" s="246">
        <v>81.5</v>
      </c>
      <c r="AX200" s="56">
        <v>1</v>
      </c>
      <c r="AZ200" s="516" t="s">
        <v>3635</v>
      </c>
      <c r="BC200" s="246">
        <v>61</v>
      </c>
      <c r="BD200" s="56">
        <v>3</v>
      </c>
      <c r="BF200" s="516" t="s">
        <v>3638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3648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3648</v>
      </c>
      <c r="DK200" s="246">
        <v>56</v>
      </c>
      <c r="DL200" s="56">
        <v>3</v>
      </c>
      <c r="DN200" s="516" t="s">
        <v>2724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2727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2732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2723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2724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3638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2711</v>
      </c>
      <c r="BC202" s="246">
        <v>39</v>
      </c>
      <c r="BD202" s="56">
        <v>0</v>
      </c>
      <c r="BF202" s="516" t="s">
        <v>2708</v>
      </c>
      <c r="BI202" s="246">
        <v>696.45</v>
      </c>
      <c r="BJ202" s="56">
        <v>2</v>
      </c>
      <c r="BL202" s="516" t="s">
        <v>2711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2727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3638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2732</v>
      </c>
      <c r="CY202" s="246">
        <v>237.99999999999997</v>
      </c>
      <c r="CZ202" s="56">
        <v>0</v>
      </c>
      <c r="DB202" s="516" t="s">
        <v>3648</v>
      </c>
      <c r="DE202" s="246">
        <v>47</v>
      </c>
      <c r="DF202" s="56">
        <v>3</v>
      </c>
      <c r="DH202" s="516" t="s">
        <v>3634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3648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3632</v>
      </c>
      <c r="FG202" s="246">
        <v>554</v>
      </c>
      <c r="FH202" s="56">
        <v>3</v>
      </c>
      <c r="FJ202" s="516" t="s">
        <v>2723</v>
      </c>
      <c r="FM202" s="246">
        <v>857.5</v>
      </c>
      <c r="FN202" s="56">
        <v>3</v>
      </c>
      <c r="FP202" s="516" t="s">
        <v>3638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3648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3634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2711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2711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2724</v>
      </c>
      <c r="BI203" s="246">
        <v>619.94999999999993</v>
      </c>
      <c r="BJ203" s="56">
        <v>1</v>
      </c>
      <c r="BL203" s="516" t="s">
        <v>2723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2723</v>
      </c>
      <c r="CA203" s="246">
        <v>144</v>
      </c>
      <c r="CB203" s="56">
        <v>0</v>
      </c>
      <c r="CD203" s="516" t="s">
        <v>3638</v>
      </c>
      <c r="CG203" s="246">
        <v>164.2</v>
      </c>
      <c r="CH203" s="56">
        <v>3</v>
      </c>
      <c r="CJ203" s="516" t="s">
        <v>3634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3634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3638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3632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2723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3635</v>
      </c>
      <c r="FS203" s="246">
        <v>145.1</v>
      </c>
      <c r="FT203" s="56">
        <v>2</v>
      </c>
      <c r="FV203" s="516" t="s">
        <v>3648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2724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2727</v>
      </c>
      <c r="HC203" s="246">
        <v>2990.1</v>
      </c>
      <c r="HD203" s="56">
        <v>3</v>
      </c>
      <c r="HF203" s="478" t="s">
        <v>3632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2727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3648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2708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3635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2723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2724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2727</v>
      </c>
      <c r="EU205" s="246">
        <v>245.79999999999998</v>
      </c>
      <c r="EV205" s="56">
        <v>2</v>
      </c>
      <c r="EX205" s="516" t="s">
        <v>2723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3638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3638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3638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2724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3635</v>
      </c>
      <c r="BO206" s="246">
        <v>103.1</v>
      </c>
      <c r="BP206" s="56">
        <v>0</v>
      </c>
      <c r="BR206" s="516" t="s">
        <v>2711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3632</v>
      </c>
      <c r="CG206" s="246">
        <v>104.3</v>
      </c>
      <c r="CH206" s="56">
        <v>2</v>
      </c>
      <c r="CJ206" s="516" t="s">
        <v>2723</v>
      </c>
      <c r="CM206" s="246">
        <v>487.3</v>
      </c>
      <c r="CN206" s="56">
        <v>3</v>
      </c>
      <c r="CP206" s="516" t="s">
        <v>2727</v>
      </c>
      <c r="CS206" s="246">
        <v>395.9</v>
      </c>
      <c r="CT206" s="56">
        <v>0</v>
      </c>
      <c r="CV206" s="516" t="s">
        <v>2723</v>
      </c>
      <c r="CY206" s="246">
        <v>775</v>
      </c>
      <c r="CZ206" s="56">
        <v>2</v>
      </c>
      <c r="DB206" s="516" t="s">
        <v>2708</v>
      </c>
      <c r="DE206" s="246">
        <v>42</v>
      </c>
      <c r="DF206" s="56">
        <v>1</v>
      </c>
      <c r="DH206" s="516" t="s">
        <v>3635</v>
      </c>
      <c r="DK206" s="246">
        <v>67.5</v>
      </c>
      <c r="DL206" s="56">
        <v>3</v>
      </c>
      <c r="DN206" s="516" t="s">
        <v>2711</v>
      </c>
      <c r="DQ206" s="246">
        <v>387.05</v>
      </c>
      <c r="DR206" s="56">
        <v>1</v>
      </c>
      <c r="DT206" s="516" t="s">
        <v>3648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3635</v>
      </c>
      <c r="EI206" s="246">
        <v>389.7</v>
      </c>
      <c r="EJ206" s="56">
        <v>0</v>
      </c>
      <c r="EL206" s="516" t="s">
        <v>3638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3638</v>
      </c>
      <c r="FA206" s="246">
        <v>493.5</v>
      </c>
      <c r="FB206" s="56">
        <v>0</v>
      </c>
      <c r="FD206" s="516" t="s">
        <v>2727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3648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3638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3638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3638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2708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2723</v>
      </c>
      <c r="AQ209" s="28">
        <v>280</v>
      </c>
      <c r="AR209" s="56">
        <v>2</v>
      </c>
      <c r="AT209" s="516" t="s">
        <v>2727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2708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2732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2711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2724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2708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2708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3638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3635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4179</v>
      </c>
      <c r="E213" s="256"/>
      <c r="F213" s="256"/>
      <c r="L213" s="256"/>
      <c r="V213" s="496"/>
      <c r="AH213" s="496" t="s">
        <v>4179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3299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4178</v>
      </c>
      <c r="Y214" s="507" t="s">
        <v>5142</v>
      </c>
      <c r="Z214" s="506"/>
      <c r="AA214" s="506"/>
      <c r="AB214" s="506"/>
      <c r="AC214" s="506"/>
      <c r="AD214" s="511" t="s">
        <v>150</v>
      </c>
      <c r="AE214" s="497" t="s">
        <v>3026</v>
      </c>
      <c r="AH214" s="509" t="s">
        <v>4167</v>
      </c>
      <c r="AL214" s="510"/>
      <c r="AN214" s="505" t="s">
        <v>4168</v>
      </c>
      <c r="AT214" s="509" t="s">
        <v>4169</v>
      </c>
      <c r="AU214" s="506"/>
      <c r="AV214"/>
      <c r="AW214" s="28"/>
      <c r="AX214" s="56"/>
      <c r="AZ214" s="509" t="s">
        <v>4170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4171</v>
      </c>
      <c r="BR214" s="509" t="s">
        <v>4172</v>
      </c>
      <c r="BX214" s="509" t="s">
        <v>3023</v>
      </c>
      <c r="BY214" s="506"/>
      <c r="BZ214"/>
      <c r="CA214" s="28"/>
      <c r="CB214" s="56"/>
      <c r="CC214"/>
      <c r="CD214" s="509" t="s">
        <v>4439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3024</v>
      </c>
      <c r="DB214" s="509" t="s">
        <v>4173</v>
      </c>
      <c r="DC214" s="506"/>
      <c r="DD214"/>
      <c r="DE214" s="28"/>
      <c r="DF214" s="56"/>
      <c r="DG214"/>
      <c r="DH214" s="509" t="s">
        <v>4174</v>
      </c>
      <c r="DN214" s="509" t="s">
        <v>188</v>
      </c>
      <c r="DT214" s="509" t="s">
        <v>4175</v>
      </c>
      <c r="DU214" s="506"/>
      <c r="DV214"/>
      <c r="DW214" s="28"/>
      <c r="DX214" s="56"/>
      <c r="DY214"/>
      <c r="DZ214" s="509" t="s">
        <v>3025</v>
      </c>
      <c r="EF214" s="509" t="s">
        <v>2265</v>
      </c>
      <c r="EL214" s="509" t="s">
        <v>190</v>
      </c>
      <c r="ER214" s="509" t="s">
        <v>3162</v>
      </c>
      <c r="ES214" s="506"/>
      <c r="ET214"/>
      <c r="EU214" s="28"/>
      <c r="EV214" s="56"/>
      <c r="EW214"/>
      <c r="EX214" s="509" t="s">
        <v>3163</v>
      </c>
      <c r="FD214" s="509" t="s">
        <v>4176</v>
      </c>
      <c r="FE214" s="506"/>
      <c r="FF214"/>
      <c r="FG214" s="28"/>
      <c r="FH214" s="56"/>
      <c r="FI214"/>
      <c r="FJ214" s="509" t="s">
        <v>193</v>
      </c>
      <c r="FP214" s="509" t="s">
        <v>3206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3164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4177</v>
      </c>
      <c r="HG214" s="506"/>
      <c r="HH214"/>
      <c r="HI214" s="28"/>
      <c r="HJ214" s="56"/>
    </row>
    <row r="215" spans="1:218" ht="16.5">
      <c r="A215" s="478" t="s">
        <v>3619</v>
      </c>
      <c r="D215" s="28">
        <f>'Punten per wedstrijd'!M177</f>
        <v>134.5</v>
      </c>
      <c r="E215" s="56">
        <v>0</v>
      </c>
      <c r="G215" s="478" t="s">
        <v>2718</v>
      </c>
      <c r="J215" s="28">
        <f>'Punten per wedstrijd'!M192</f>
        <v>755.80000000000007</v>
      </c>
      <c r="K215" s="56">
        <v>3</v>
      </c>
      <c r="M215" s="478" t="s">
        <v>2706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3020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3613</v>
      </c>
      <c r="AW215" s="28">
        <v>89.3</v>
      </c>
      <c r="AX215" s="56">
        <v>0</v>
      </c>
      <c r="AZ215" s="516" t="s">
        <v>2713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3678</v>
      </c>
      <c r="BU215" s="28">
        <v>23.1</v>
      </c>
      <c r="BV215" s="56">
        <v>0</v>
      </c>
      <c r="BX215" s="516" t="s">
        <v>2720</v>
      </c>
      <c r="CA215" s="28">
        <v>187.2</v>
      </c>
      <c r="CB215" s="56">
        <v>3</v>
      </c>
      <c r="CD215" s="516" t="s">
        <v>3613</v>
      </c>
      <c r="CG215" s="28">
        <v>142.5</v>
      </c>
      <c r="CH215" s="56">
        <v>3</v>
      </c>
      <c r="CJ215" s="516" t="s">
        <v>3623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2706</v>
      </c>
      <c r="CY215" s="28">
        <v>672.85</v>
      </c>
      <c r="CZ215" s="56">
        <v>3</v>
      </c>
      <c r="DB215" s="516" t="s">
        <v>3613</v>
      </c>
      <c r="DE215" s="28">
        <v>0</v>
      </c>
      <c r="DF215" s="56">
        <v>1</v>
      </c>
      <c r="DH215" s="516" t="s">
        <v>3621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3621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2706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3621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3623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3613</v>
      </c>
      <c r="GE215" s="28">
        <v>662.4</v>
      </c>
      <c r="GF215" s="56">
        <v>1</v>
      </c>
      <c r="GH215" s="516" t="s">
        <v>3631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3613</v>
      </c>
      <c r="HC215" s="28">
        <v>2011.6999999999998</v>
      </c>
      <c r="HD215" s="56">
        <v>2</v>
      </c>
      <c r="HF215" s="478" t="s">
        <v>2722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3627</v>
      </c>
      <c r="J216" s="28">
        <f>'Punten per wedstrijd'!M209</f>
        <v>390.7</v>
      </c>
      <c r="K216" s="56">
        <v>0</v>
      </c>
      <c r="M216" s="478" t="s">
        <v>3620</v>
      </c>
      <c r="P216" s="28">
        <f>'Punten per wedstrijd'!S43</f>
        <v>217.3</v>
      </c>
      <c r="Q216" s="56">
        <v>0</v>
      </c>
      <c r="S216" s="478" t="s">
        <v>2733</v>
      </c>
      <c r="V216" s="28">
        <f>'Punten per wedstrijd'!S92</f>
        <v>242</v>
      </c>
      <c r="W216" s="56">
        <v>1</v>
      </c>
      <c r="Y216" s="515" t="s">
        <v>2</v>
      </c>
      <c r="Z216" s="554" t="s">
        <v>3004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3622</v>
      </c>
      <c r="AK216" s="28">
        <v>478.7</v>
      </c>
      <c r="AL216" s="56">
        <v>2</v>
      </c>
      <c r="AN216" s="516" t="s">
        <v>3616</v>
      </c>
      <c r="AQ216" s="28">
        <v>63.9</v>
      </c>
      <c r="AR216" s="56">
        <v>0</v>
      </c>
      <c r="AT216" s="516" t="s">
        <v>2720</v>
      </c>
      <c r="AW216" s="28">
        <v>111.7</v>
      </c>
      <c r="AX216" s="56">
        <v>3</v>
      </c>
      <c r="AZ216" s="516" t="s">
        <v>3616</v>
      </c>
      <c r="BC216" s="28">
        <v>58.8</v>
      </c>
      <c r="BD216" s="56">
        <v>0</v>
      </c>
      <c r="BF216" s="516" t="s">
        <v>2722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3614</v>
      </c>
      <c r="BU216" s="28">
        <v>119.9</v>
      </c>
      <c r="BV216" s="56">
        <v>3</v>
      </c>
      <c r="BX216" s="516" t="s">
        <v>2725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3614</v>
      </c>
      <c r="CM216" s="28">
        <v>451</v>
      </c>
      <c r="CN216" s="56">
        <v>3</v>
      </c>
      <c r="CP216" s="516" t="s">
        <v>3620</v>
      </c>
      <c r="CS216" s="28">
        <v>333.00000000000006</v>
      </c>
      <c r="CT216" s="56">
        <v>3</v>
      </c>
      <c r="CV216" s="516" t="s">
        <v>3615</v>
      </c>
      <c r="CY216" s="28">
        <v>462.9</v>
      </c>
      <c r="CZ216" s="56">
        <v>0</v>
      </c>
      <c r="DB216" s="516" t="s">
        <v>3620</v>
      </c>
      <c r="DE216" s="28">
        <v>0</v>
      </c>
      <c r="DF216" s="56">
        <v>1</v>
      </c>
      <c r="DH216" s="516" t="s">
        <v>2718</v>
      </c>
      <c r="DK216" s="28">
        <v>49.500000000000007</v>
      </c>
      <c r="DL216" s="56">
        <v>3</v>
      </c>
      <c r="DN216" s="516" t="s">
        <v>2706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2722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2706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2713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3627</v>
      </c>
      <c r="FS216" s="28">
        <v>145</v>
      </c>
      <c r="FT216" s="56">
        <v>3</v>
      </c>
      <c r="FV216" s="516" t="s">
        <v>3614</v>
      </c>
      <c r="FY216" s="28">
        <v>550.20000000000005</v>
      </c>
      <c r="FZ216" s="56">
        <v>2</v>
      </c>
      <c r="GB216" s="516" t="s">
        <v>2718</v>
      </c>
      <c r="GE216" s="28">
        <v>664.39999999999986</v>
      </c>
      <c r="GF216" s="56">
        <v>2</v>
      </c>
      <c r="GH216" s="516" t="s">
        <v>3620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3627</v>
      </c>
      <c r="HC216" s="28">
        <v>1887.5999999999997</v>
      </c>
      <c r="HD216" s="56">
        <v>1</v>
      </c>
      <c r="HF216" s="478" t="s">
        <v>2733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4038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3615</v>
      </c>
      <c r="D218" s="28">
        <f>'Punten per wedstrijd'!M155</f>
        <v>758.3</v>
      </c>
      <c r="E218" s="56">
        <v>3</v>
      </c>
      <c r="G218" s="478" t="s">
        <v>3620</v>
      </c>
      <c r="J218" s="28">
        <f>'Punten per wedstrijd'!M183</f>
        <v>858.4</v>
      </c>
      <c r="K218" s="56">
        <v>3</v>
      </c>
      <c r="M218" s="478" t="s">
        <v>2717</v>
      </c>
      <c r="P218" s="28">
        <f>'Punten per wedstrijd'!S115</f>
        <v>119.2</v>
      </c>
      <c r="Q218" s="56">
        <v>3</v>
      </c>
      <c r="S218" s="478" t="s">
        <v>2725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3627</v>
      </c>
      <c r="AQ218" s="28">
        <v>214.9</v>
      </c>
      <c r="AR218" s="56">
        <v>0</v>
      </c>
      <c r="AT218" s="516" t="s">
        <v>2718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3627</v>
      </c>
      <c r="BI218" s="28">
        <v>504.6</v>
      </c>
      <c r="BJ218" s="56">
        <v>1</v>
      </c>
      <c r="BL218" s="516" t="s">
        <v>2722</v>
      </c>
      <c r="BO218" s="28">
        <v>222.2</v>
      </c>
      <c r="BP218" s="56">
        <v>2</v>
      </c>
      <c r="BR218" s="516" t="s">
        <v>3621</v>
      </c>
      <c r="BU218" s="28">
        <v>118.9</v>
      </c>
      <c r="BV218" s="56">
        <v>3</v>
      </c>
      <c r="BX218" s="516" t="s">
        <v>2722</v>
      </c>
      <c r="CA218" s="28">
        <v>367.5</v>
      </c>
      <c r="CB218" s="56">
        <v>3</v>
      </c>
      <c r="CD218" s="516" t="s">
        <v>3620</v>
      </c>
      <c r="CG218" s="28">
        <v>70</v>
      </c>
      <c r="CH218" s="56">
        <v>3</v>
      </c>
      <c r="CJ218" s="516" t="s">
        <v>2717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3678</v>
      </c>
      <c r="DK218" s="28">
        <v>22.5</v>
      </c>
      <c r="DL218" s="56">
        <v>1</v>
      </c>
      <c r="DN218" s="516" t="s">
        <v>3622</v>
      </c>
      <c r="DQ218" s="28">
        <v>537.09999999999991</v>
      </c>
      <c r="DR218" s="56">
        <v>2</v>
      </c>
      <c r="DT218" s="516" t="s">
        <v>2706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3631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2722</v>
      </c>
      <c r="EU218" s="28">
        <v>278.2</v>
      </c>
      <c r="EV218" s="56">
        <v>0</v>
      </c>
      <c r="EX218" s="516" t="s">
        <v>2725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3627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2717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3613</v>
      </c>
      <c r="GQ218" s="28">
        <v>520.09999999999991</v>
      </c>
      <c r="GR218" s="56">
        <v>0</v>
      </c>
      <c r="GT218" s="516" t="s">
        <v>2725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3631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3614</v>
      </c>
      <c r="AK219" s="28">
        <v>162</v>
      </c>
      <c r="AL219" s="56">
        <v>0</v>
      </c>
      <c r="AN219" s="516" t="s">
        <v>2725</v>
      </c>
      <c r="AQ219" s="28">
        <v>360</v>
      </c>
      <c r="AR219" s="56">
        <v>3</v>
      </c>
      <c r="AT219" s="516" t="s">
        <v>2713</v>
      </c>
      <c r="AW219" s="28">
        <v>115.8</v>
      </c>
      <c r="AX219" s="56">
        <v>0</v>
      </c>
      <c r="AZ219" s="516" t="s">
        <v>3627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3622</v>
      </c>
      <c r="BU219" s="28">
        <v>24.200000000000003</v>
      </c>
      <c r="BV219" s="56">
        <v>0</v>
      </c>
      <c r="BX219" s="516" t="s">
        <v>3613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3627</v>
      </c>
      <c r="CM219" s="28">
        <v>382.3</v>
      </c>
      <c r="CN219" s="56">
        <v>3</v>
      </c>
      <c r="CP219" s="516" t="s">
        <v>2717</v>
      </c>
      <c r="CS219" s="28">
        <v>708.3</v>
      </c>
      <c r="CT219" s="56">
        <v>3</v>
      </c>
      <c r="CV219" s="516" t="s">
        <v>3614</v>
      </c>
      <c r="CY219" s="28">
        <v>493.2</v>
      </c>
      <c r="CZ219" s="56">
        <v>0</v>
      </c>
      <c r="DB219" s="516" t="s">
        <v>2717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2725</v>
      </c>
      <c r="DW219" s="28">
        <v>896.99999999999977</v>
      </c>
      <c r="DX219" s="56">
        <v>1</v>
      </c>
      <c r="DZ219" s="516" t="s">
        <v>3620</v>
      </c>
      <c r="EC219" s="28">
        <v>15.1</v>
      </c>
      <c r="ED219" s="56">
        <v>0</v>
      </c>
      <c r="EF219" s="516" t="s">
        <v>2717</v>
      </c>
      <c r="EI219" s="28">
        <v>254.2</v>
      </c>
      <c r="EJ219" s="56">
        <v>3</v>
      </c>
      <c r="EL219" s="516" t="s">
        <v>3631</v>
      </c>
      <c r="EO219" s="28">
        <v>231.6</v>
      </c>
      <c r="EP219" s="56">
        <v>1</v>
      </c>
      <c r="ER219" s="516" t="s">
        <v>2720</v>
      </c>
      <c r="EU219" s="28">
        <v>353.7</v>
      </c>
      <c r="EV219" s="56">
        <v>3</v>
      </c>
      <c r="EX219" s="516" t="s">
        <v>3614</v>
      </c>
      <c r="FA219" s="28">
        <v>504.5</v>
      </c>
      <c r="FB219" s="56">
        <v>2</v>
      </c>
      <c r="FD219" s="516" t="s">
        <v>3613</v>
      </c>
      <c r="FG219" s="28">
        <v>496.6</v>
      </c>
      <c r="FH219" s="56">
        <v>3</v>
      </c>
      <c r="FJ219" s="516" t="s">
        <v>3619</v>
      </c>
      <c r="FM219" s="28">
        <v>330</v>
      </c>
      <c r="FN219" s="56">
        <v>0</v>
      </c>
      <c r="FP219" s="516" t="s">
        <v>3631</v>
      </c>
      <c r="FS219" s="28">
        <v>154.5</v>
      </c>
      <c r="FT219" s="56">
        <v>3</v>
      </c>
      <c r="FV219" s="516" t="s">
        <v>3621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3613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3619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4018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3623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2713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4026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2706</v>
      </c>
      <c r="AK221" s="28">
        <v>569.29999999999984</v>
      </c>
      <c r="AL221" s="56">
        <v>1</v>
      </c>
      <c r="AN221" s="516" t="s">
        <v>3619</v>
      </c>
      <c r="AQ221" s="28">
        <v>26.4</v>
      </c>
      <c r="AR221" s="56">
        <v>0</v>
      </c>
      <c r="AT221" s="516" t="s">
        <v>3621</v>
      </c>
      <c r="AW221" s="28">
        <v>54.099999999999994</v>
      </c>
      <c r="AX221" s="56">
        <v>3</v>
      </c>
      <c r="AZ221" s="516" t="s">
        <v>3678</v>
      </c>
      <c r="BC221" s="28">
        <v>168</v>
      </c>
      <c r="BD221" s="56">
        <v>2</v>
      </c>
      <c r="BF221" s="516" t="s">
        <v>3621</v>
      </c>
      <c r="BI221" s="28">
        <v>467.09999999999997</v>
      </c>
      <c r="BJ221" s="56">
        <v>0</v>
      </c>
      <c r="BL221" s="516" t="s">
        <v>2713</v>
      </c>
      <c r="BO221" s="28">
        <v>163.1</v>
      </c>
      <c r="BP221" s="56">
        <v>0</v>
      </c>
      <c r="BR221" s="516" t="s">
        <v>2718</v>
      </c>
      <c r="BU221" s="28">
        <v>83.4</v>
      </c>
      <c r="BV221" s="56">
        <v>3</v>
      </c>
      <c r="BX221" s="516" t="s">
        <v>3622</v>
      </c>
      <c r="CA221" s="28">
        <v>277.8</v>
      </c>
      <c r="CB221" s="56">
        <v>3</v>
      </c>
      <c r="CD221" s="516" t="s">
        <v>3678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3623</v>
      </c>
      <c r="DE221" s="28">
        <v>78.900000000000006</v>
      </c>
      <c r="DF221" s="56">
        <v>3</v>
      </c>
      <c r="DH221" s="516" t="s">
        <v>3614</v>
      </c>
      <c r="DK221" s="28">
        <v>0</v>
      </c>
      <c r="DL221" s="56">
        <v>0</v>
      </c>
      <c r="DN221" s="516" t="s">
        <v>3615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3613</v>
      </c>
      <c r="EC221" s="28">
        <v>148.5</v>
      </c>
      <c r="ED221" s="56">
        <v>0</v>
      </c>
      <c r="EF221" s="516" t="s">
        <v>2733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3623</v>
      </c>
      <c r="EU221" s="28">
        <v>324</v>
      </c>
      <c r="EV221" s="56">
        <v>3</v>
      </c>
      <c r="EX221" s="516" t="s">
        <v>3631</v>
      </c>
      <c r="FA221" s="28">
        <v>500.6</v>
      </c>
      <c r="FB221" s="56">
        <v>0</v>
      </c>
      <c r="FD221" s="516" t="s">
        <v>3622</v>
      </c>
      <c r="FG221" s="28">
        <v>540.4</v>
      </c>
      <c r="FH221" s="56">
        <v>2</v>
      </c>
      <c r="FJ221" s="516" t="s">
        <v>2720</v>
      </c>
      <c r="FM221" s="28">
        <v>450</v>
      </c>
      <c r="FN221" s="56">
        <v>3</v>
      </c>
      <c r="FP221" s="516" t="s">
        <v>3619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2725</v>
      </c>
      <c r="GK221" s="28">
        <v>565.59999999999991</v>
      </c>
      <c r="GL221" s="56">
        <v>2</v>
      </c>
      <c r="GN221" s="516" t="s">
        <v>3621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3619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3631</v>
      </c>
      <c r="J222" s="28">
        <f>'Punten per wedstrijd'!M226</f>
        <v>389.19999999999993</v>
      </c>
      <c r="K222" s="56">
        <v>3</v>
      </c>
      <c r="M222" s="478" t="s">
        <v>2718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7" t="s">
        <v>4008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2733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3678</v>
      </c>
      <c r="AW222" s="28">
        <v>24.7</v>
      </c>
      <c r="AX222" s="56">
        <v>0</v>
      </c>
      <c r="AZ222" s="516" t="s">
        <v>3620</v>
      </c>
      <c r="BC222" s="28">
        <v>134.50000000000003</v>
      </c>
      <c r="BD222" s="56">
        <v>1</v>
      </c>
      <c r="BF222" s="516" t="s">
        <v>3619</v>
      </c>
      <c r="BI222" s="28">
        <v>604.5</v>
      </c>
      <c r="BJ222" s="56">
        <v>3</v>
      </c>
      <c r="BL222" s="516" t="s">
        <v>2725</v>
      </c>
      <c r="BO222" s="28">
        <v>260.5</v>
      </c>
      <c r="BP222" s="56">
        <v>3</v>
      </c>
      <c r="BR222" s="516" t="s">
        <v>3631</v>
      </c>
      <c r="BU222" s="28">
        <v>61.599999999999994</v>
      </c>
      <c r="BV222" s="56">
        <v>0</v>
      </c>
      <c r="BX222" s="516" t="s">
        <v>3620</v>
      </c>
      <c r="CA222" s="28">
        <v>141.1</v>
      </c>
      <c r="CB222" s="56">
        <v>0</v>
      </c>
      <c r="CD222" s="516" t="s">
        <v>3623</v>
      </c>
      <c r="CG222" s="28">
        <v>131.69999999999999</v>
      </c>
      <c r="CH222" s="56">
        <v>0</v>
      </c>
      <c r="CJ222" s="516" t="s">
        <v>2733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2713</v>
      </c>
      <c r="CY222" s="28">
        <v>472.50000000000006</v>
      </c>
      <c r="CZ222" s="56">
        <v>1</v>
      </c>
      <c r="DB222" s="516" t="s">
        <v>3622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2733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3619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2718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3616</v>
      </c>
      <c r="FG222" s="28">
        <v>451.99999999999994</v>
      </c>
      <c r="FH222" s="56">
        <v>1</v>
      </c>
      <c r="FJ222" s="516" t="s">
        <v>2706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2722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2706</v>
      </c>
      <c r="GW222" s="28">
        <v>1.3</v>
      </c>
      <c r="GX222" s="56">
        <v>0</v>
      </c>
      <c r="GZ222" s="516" t="s">
        <v>2717</v>
      </c>
      <c r="HC222" s="28">
        <v>3918.9</v>
      </c>
      <c r="HD222" s="56">
        <v>3</v>
      </c>
      <c r="HF222" s="478" t="s">
        <v>3614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3621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3981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3622</v>
      </c>
      <c r="AQ224" s="28">
        <v>271</v>
      </c>
      <c r="AR224" s="56">
        <v>1</v>
      </c>
      <c r="AT224" s="516" t="s">
        <v>3615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3623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3614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2717</v>
      </c>
      <c r="CY224" s="28">
        <v>673.19999999999993</v>
      </c>
      <c r="CZ224" s="56">
        <v>2</v>
      </c>
      <c r="DB224" s="516" t="s">
        <v>3627</v>
      </c>
      <c r="DE224" s="28">
        <v>25.9</v>
      </c>
      <c r="DF224" s="56">
        <v>3</v>
      </c>
      <c r="DH224" s="516" t="s">
        <v>2720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3619</v>
      </c>
      <c r="DW224" s="28">
        <v>426.80000000000007</v>
      </c>
      <c r="DX224" s="56">
        <v>0</v>
      </c>
      <c r="DZ224" s="516" t="s">
        <v>3627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2725</v>
      </c>
      <c r="EO224" s="28">
        <v>156</v>
      </c>
      <c r="EP224" s="56">
        <v>0</v>
      </c>
      <c r="ER224" s="516" t="s">
        <v>3619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3631</v>
      </c>
      <c r="FY224" s="28">
        <v>519.29999999999995</v>
      </c>
      <c r="FZ224" s="56">
        <v>2</v>
      </c>
      <c r="GB224" s="516" t="s">
        <v>3678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2722</v>
      </c>
      <c r="GW224" s="28">
        <v>0</v>
      </c>
      <c r="GX224" s="56">
        <v>0</v>
      </c>
      <c r="GZ224" s="516" t="s">
        <v>2733</v>
      </c>
      <c r="HC224" s="28">
        <v>1893.8000000000002</v>
      </c>
      <c r="HD224" s="56">
        <v>0</v>
      </c>
      <c r="HF224" s="478" t="s">
        <v>2725</v>
      </c>
      <c r="HI224" s="28">
        <v>1142.55</v>
      </c>
      <c r="HJ224" s="56">
        <v>2</v>
      </c>
    </row>
    <row r="225" spans="1:218" ht="16.5">
      <c r="A225" s="478" t="s">
        <v>2706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3613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3988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2725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3622</v>
      </c>
      <c r="BI225" s="28">
        <v>748.1</v>
      </c>
      <c r="BJ225" s="56">
        <v>3</v>
      </c>
      <c r="BL225" s="516" t="s">
        <v>3621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2713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2722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2706</v>
      </c>
      <c r="EC225" s="28">
        <v>448.4</v>
      </c>
      <c r="ED225" s="56">
        <v>3</v>
      </c>
      <c r="EF225" s="516" t="s">
        <v>2720</v>
      </c>
      <c r="EI225" s="28">
        <v>265.8</v>
      </c>
      <c r="EJ225" s="56">
        <v>0</v>
      </c>
      <c r="EL225" s="516" t="s">
        <v>2733</v>
      </c>
      <c r="EO225" s="28">
        <v>318.39999999999998</v>
      </c>
      <c r="EP225" s="56">
        <v>3</v>
      </c>
      <c r="ER225" s="516" t="s">
        <v>3616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2720</v>
      </c>
      <c r="FG225" s="28">
        <v>747.6</v>
      </c>
      <c r="FH225" s="56">
        <v>3</v>
      </c>
      <c r="FJ225" s="516" t="s">
        <v>3622</v>
      </c>
      <c r="FM225" s="28">
        <v>517.90000000000009</v>
      </c>
      <c r="FN225" s="56">
        <v>1</v>
      </c>
      <c r="FP225" s="516" t="s">
        <v>3616</v>
      </c>
      <c r="FS225" s="28">
        <v>133.5</v>
      </c>
      <c r="FT225" s="56">
        <v>3</v>
      </c>
      <c r="FV225" s="516" t="s">
        <v>2706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3621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2718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4011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3616</v>
      </c>
      <c r="D227" s="28">
        <f>'Punten per wedstrijd'!M160</f>
        <v>478.19999999999993</v>
      </c>
      <c r="E227" s="56">
        <v>0</v>
      </c>
      <c r="G227" s="478" t="s">
        <v>3614</v>
      </c>
      <c r="J227" s="28">
        <f>'Punten per wedstrijd'!M153</f>
        <v>542.9</v>
      </c>
      <c r="K227" s="56">
        <v>1</v>
      </c>
      <c r="M227" s="478" t="s">
        <v>3631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3613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2720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3613</v>
      </c>
      <c r="BU227" s="28">
        <v>94.6</v>
      </c>
      <c r="BV227" s="56">
        <v>3</v>
      </c>
      <c r="BX227" s="516" t="s">
        <v>2706</v>
      </c>
      <c r="CA227" s="28">
        <v>94.5</v>
      </c>
      <c r="CB227" s="56">
        <v>0</v>
      </c>
      <c r="CD227" s="516" t="s">
        <v>2733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3678</v>
      </c>
      <c r="CS227" s="28">
        <v>554.19999999999993</v>
      </c>
      <c r="CT227" s="56">
        <v>2</v>
      </c>
      <c r="CV227" s="516" t="s">
        <v>2720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3620</v>
      </c>
      <c r="DK227" s="28">
        <v>6</v>
      </c>
      <c r="DL227" s="56">
        <v>0</v>
      </c>
      <c r="DN227" s="516" t="s">
        <v>3613</v>
      </c>
      <c r="DQ227" s="28">
        <v>513.55000000000007</v>
      </c>
      <c r="DR227" s="56">
        <v>0</v>
      </c>
      <c r="DT227" s="516" t="s">
        <v>3622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3622</v>
      </c>
      <c r="EI227" s="28">
        <v>270.5</v>
      </c>
      <c r="EJ227" s="56">
        <v>3</v>
      </c>
      <c r="EL227" s="516" t="s">
        <v>2720</v>
      </c>
      <c r="EO227" s="28">
        <v>0</v>
      </c>
      <c r="EP227" s="56">
        <v>0</v>
      </c>
      <c r="ER227" s="516" t="s">
        <v>3620</v>
      </c>
      <c r="EU227" s="28">
        <v>192</v>
      </c>
      <c r="EV227" s="56">
        <v>3</v>
      </c>
      <c r="EX227" s="516" t="s">
        <v>3616</v>
      </c>
      <c r="FA227" s="28">
        <v>755</v>
      </c>
      <c r="FB227" s="56">
        <v>2</v>
      </c>
      <c r="FD227" s="516" t="s">
        <v>3619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2706</v>
      </c>
      <c r="FS227" s="28">
        <v>173.89999999999998</v>
      </c>
      <c r="FT227" s="56">
        <v>3</v>
      </c>
      <c r="FV227" s="516" t="s">
        <v>2713</v>
      </c>
      <c r="FY227" s="28">
        <v>521.5</v>
      </c>
      <c r="FZ227" s="56">
        <v>2</v>
      </c>
      <c r="GB227" s="516" t="s">
        <v>3615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2733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3620</v>
      </c>
      <c r="HC227" s="28">
        <v>2299.3000000000006</v>
      </c>
      <c r="HD227" s="56">
        <v>1</v>
      </c>
      <c r="HF227" s="478" t="s">
        <v>3627</v>
      </c>
      <c r="HI227" s="28">
        <v>1292</v>
      </c>
      <c r="HJ227" s="56">
        <v>3</v>
      </c>
    </row>
    <row r="228" spans="1:218" ht="16.5">
      <c r="A228" s="478" t="s">
        <v>2725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3622</v>
      </c>
      <c r="P228" s="28">
        <f>'Punten per wedstrijd'!S48</f>
        <v>207</v>
      </c>
      <c r="Q228" s="56">
        <v>3</v>
      </c>
      <c r="S228" s="478" t="s">
        <v>3615</v>
      </c>
      <c r="V228" s="28">
        <f>'Punten per wedstrijd'!S15</f>
        <v>223.5</v>
      </c>
      <c r="W228" s="56">
        <v>3</v>
      </c>
      <c r="Y228" s="515" t="s">
        <v>24</v>
      </c>
      <c r="Z228" s="548" t="s">
        <v>4052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2713</v>
      </c>
      <c r="AK228" s="28">
        <v>297.7</v>
      </c>
      <c r="AL228" s="56">
        <v>3</v>
      </c>
      <c r="AN228" s="516" t="s">
        <v>2718</v>
      </c>
      <c r="AQ228" s="28">
        <v>241.3</v>
      </c>
      <c r="AR228" s="56">
        <v>1</v>
      </c>
      <c r="AT228" s="516" t="s">
        <v>3631</v>
      </c>
      <c r="AW228" s="28">
        <v>43.7</v>
      </c>
      <c r="AX228" s="56">
        <v>0</v>
      </c>
      <c r="AZ228" s="516" t="s">
        <v>3615</v>
      </c>
      <c r="BC228" s="28">
        <v>132.9</v>
      </c>
      <c r="BD228" s="56">
        <v>3</v>
      </c>
      <c r="BF228" s="516" t="s">
        <v>2713</v>
      </c>
      <c r="BI228" s="28">
        <v>360.59999999999997</v>
      </c>
      <c r="BJ228" s="56">
        <v>0</v>
      </c>
      <c r="BL228" s="516" t="s">
        <v>3613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3622</v>
      </c>
      <c r="CG228" s="28">
        <v>125.3</v>
      </c>
      <c r="CH228" s="56">
        <v>2</v>
      </c>
      <c r="CJ228" s="516" t="s">
        <v>3615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3615</v>
      </c>
      <c r="DK228" s="28">
        <v>87.5</v>
      </c>
      <c r="DL228" s="56">
        <v>3</v>
      </c>
      <c r="DN228" s="516" t="s">
        <v>3678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3623</v>
      </c>
      <c r="FA228" s="28">
        <v>618.4</v>
      </c>
      <c r="FB228" s="56">
        <v>1</v>
      </c>
      <c r="FD228" s="516" t="s">
        <v>2725</v>
      </c>
      <c r="FG228" s="28">
        <v>714.7</v>
      </c>
      <c r="FH228" s="56">
        <v>3</v>
      </c>
      <c r="FJ228" s="516" t="s">
        <v>2733</v>
      </c>
      <c r="FM228" s="28">
        <v>620.29999999999995</v>
      </c>
      <c r="FN228" s="56">
        <v>3</v>
      </c>
      <c r="FP228" s="516" t="s">
        <v>2717</v>
      </c>
      <c r="FS228" s="28">
        <v>97</v>
      </c>
      <c r="FT228" s="56">
        <v>0</v>
      </c>
      <c r="FV228" s="516" t="s">
        <v>3678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3614</v>
      </c>
      <c r="GK228" s="28">
        <v>476.70000000000005</v>
      </c>
      <c r="GL228" s="56">
        <v>2</v>
      </c>
      <c r="GN228" s="516" t="s">
        <v>3631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2722</v>
      </c>
      <c r="HC228" s="28">
        <v>2646.9</v>
      </c>
      <c r="HD228" s="56">
        <v>2</v>
      </c>
      <c r="HF228" s="478" t="s">
        <v>3615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4055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3613</v>
      </c>
      <c r="D230" s="28">
        <f>'Punten per wedstrijd'!M147</f>
        <v>371.59999999999997</v>
      </c>
      <c r="E230" s="56">
        <v>1</v>
      </c>
      <c r="G230" s="478" t="s">
        <v>3622</v>
      </c>
      <c r="J230" s="28">
        <f>'Punten per wedstrijd'!M188</f>
        <v>558.29999999999995</v>
      </c>
      <c r="K230" s="56">
        <v>3</v>
      </c>
      <c r="M230" s="478" t="s">
        <v>2722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2720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3619</v>
      </c>
      <c r="BO230" s="28">
        <v>68.400000000000006</v>
      </c>
      <c r="BP230" s="56">
        <v>0</v>
      </c>
      <c r="BR230" s="516" t="s">
        <v>2706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2706</v>
      </c>
      <c r="CM230" s="28">
        <v>313.5</v>
      </c>
      <c r="CN230" s="56">
        <v>1</v>
      </c>
      <c r="CP230" s="516" t="s">
        <v>3613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2718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3615</v>
      </c>
      <c r="EC230" s="28">
        <v>317.3</v>
      </c>
      <c r="ED230" s="56">
        <v>2</v>
      </c>
      <c r="EF230" s="516" t="s">
        <v>3678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2722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3620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2706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2717</v>
      </c>
      <c r="J231" s="28">
        <f>'Punten per wedstrijd'!M255</f>
        <v>422.6</v>
      </c>
      <c r="K231" s="56">
        <v>0</v>
      </c>
      <c r="M231" s="478" t="s">
        <v>3614</v>
      </c>
      <c r="P231" s="28">
        <f>'Punten per wedstrijd'!S13</f>
        <v>55.000000000000007</v>
      </c>
      <c r="Q231" s="56">
        <v>0</v>
      </c>
      <c r="S231" s="478" t="s">
        <v>3619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3989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2720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3623</v>
      </c>
      <c r="AW231" s="28">
        <v>15</v>
      </c>
      <c r="AX231" s="56">
        <v>0</v>
      </c>
      <c r="AZ231" s="516" t="s">
        <v>2725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3620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2706</v>
      </c>
      <c r="CS231" s="28">
        <v>273</v>
      </c>
      <c r="CT231" s="56">
        <v>0</v>
      </c>
      <c r="CV231" s="516" t="s">
        <v>3616</v>
      </c>
      <c r="CY231" s="28">
        <v>621.30000000000007</v>
      </c>
      <c r="CZ231" s="56">
        <v>3</v>
      </c>
      <c r="DB231" s="516" t="s">
        <v>2706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3623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3614</v>
      </c>
      <c r="EC231" s="28">
        <v>276.8</v>
      </c>
      <c r="ED231" s="56">
        <v>1</v>
      </c>
      <c r="EF231" s="516" t="s">
        <v>3616</v>
      </c>
      <c r="EI231" s="28">
        <v>580.6</v>
      </c>
      <c r="EJ231" s="56">
        <v>2</v>
      </c>
      <c r="EL231" s="516" t="s">
        <v>3621</v>
      </c>
      <c r="EO231" s="28">
        <v>204.8</v>
      </c>
      <c r="EP231" s="56">
        <v>3</v>
      </c>
      <c r="ER231" s="516" t="s">
        <v>2717</v>
      </c>
      <c r="EU231" s="28">
        <v>231.3</v>
      </c>
      <c r="EV231" s="56">
        <v>1</v>
      </c>
      <c r="EX231" s="516" t="s">
        <v>3619</v>
      </c>
      <c r="FA231" s="28">
        <v>314.5</v>
      </c>
      <c r="FB231" s="56">
        <v>0</v>
      </c>
      <c r="FD231" s="516" t="s">
        <v>3631</v>
      </c>
      <c r="FG231" s="28">
        <v>156.1</v>
      </c>
      <c r="FH231" s="56">
        <v>0</v>
      </c>
      <c r="FJ231" s="516" t="s">
        <v>2722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3622</v>
      </c>
      <c r="GK231" s="28">
        <v>279.60000000000002</v>
      </c>
      <c r="GL231" s="56">
        <v>1</v>
      </c>
      <c r="GN231" s="516" t="s">
        <v>2725</v>
      </c>
      <c r="GQ231" s="28">
        <v>389.70000000000005</v>
      </c>
      <c r="GR231" s="56">
        <v>0</v>
      </c>
      <c r="GT231" s="516" t="s">
        <v>3615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3621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4004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2720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3016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2722</v>
      </c>
      <c r="AK233" s="28">
        <v>272.09999999999997</v>
      </c>
      <c r="AL233" s="56">
        <v>0</v>
      </c>
      <c r="AN233" s="516" t="s">
        <v>3620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2733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3622</v>
      </c>
      <c r="BO233" s="28">
        <v>289.40000000000003</v>
      </c>
      <c r="BP233" s="56">
        <v>3</v>
      </c>
      <c r="BR233" s="516" t="s">
        <v>2733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3627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3627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3615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2718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2718</v>
      </c>
      <c r="EC233" s="28">
        <v>165.5</v>
      </c>
      <c r="ED233" s="56">
        <v>0</v>
      </c>
      <c r="EF233" s="516" t="s">
        <v>2722</v>
      </c>
      <c r="EI233" s="28">
        <v>308.7</v>
      </c>
      <c r="EJ233" s="56">
        <v>1</v>
      </c>
      <c r="EL233" s="516" t="s">
        <v>3616</v>
      </c>
      <c r="EO233" s="28">
        <v>542.1</v>
      </c>
      <c r="EP233" s="56">
        <v>3</v>
      </c>
      <c r="ER233" s="516" t="s">
        <v>2733</v>
      </c>
      <c r="EU233" s="28">
        <v>127.7</v>
      </c>
      <c r="EV233" s="56">
        <v>0</v>
      </c>
      <c r="EX233" s="516" t="s">
        <v>2717</v>
      </c>
      <c r="FA233" s="28">
        <v>503</v>
      </c>
      <c r="FB233" s="56">
        <v>1</v>
      </c>
      <c r="FD233" s="516" t="s">
        <v>2733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3622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2713</v>
      </c>
      <c r="GK233" s="28">
        <v>516.5</v>
      </c>
      <c r="GL233" s="56">
        <v>2</v>
      </c>
      <c r="GN233" s="516" t="s">
        <v>3622</v>
      </c>
      <c r="GQ233" s="28">
        <v>597.79999999999995</v>
      </c>
      <c r="GR233" s="56">
        <v>1</v>
      </c>
      <c r="GT233" s="516" t="s">
        <v>3627</v>
      </c>
      <c r="GW233" s="28">
        <v>0</v>
      </c>
      <c r="GX233" s="56">
        <v>0</v>
      </c>
      <c r="GZ233" s="516" t="s">
        <v>2706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2713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3678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3619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3619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2706</v>
      </c>
      <c r="BO234" s="28">
        <v>152.00000000000003</v>
      </c>
      <c r="BP234" s="56">
        <v>0</v>
      </c>
      <c r="BR234" s="516" t="s">
        <v>3619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2720</v>
      </c>
      <c r="CG234" s="28">
        <v>29.700000000000003</v>
      </c>
      <c r="CH234" s="56">
        <v>0</v>
      </c>
      <c r="CJ234" s="516" t="s">
        <v>3616</v>
      </c>
      <c r="CM234" s="28">
        <v>432.3</v>
      </c>
      <c r="CN234" s="56">
        <v>1</v>
      </c>
      <c r="CP234" s="516" t="s">
        <v>3631</v>
      </c>
      <c r="CS234" s="28">
        <v>386.3</v>
      </c>
      <c r="CT234" s="56">
        <v>0</v>
      </c>
      <c r="CV234" s="516" t="s">
        <v>2718</v>
      </c>
      <c r="CY234" s="28">
        <v>915.5</v>
      </c>
      <c r="CZ234" s="56">
        <v>3</v>
      </c>
      <c r="DB234" s="516" t="s">
        <v>3621</v>
      </c>
      <c r="DE234" s="28">
        <v>0</v>
      </c>
      <c r="DF234" s="56">
        <v>1</v>
      </c>
      <c r="DH234" s="516" t="s">
        <v>3623</v>
      </c>
      <c r="DK234" s="28">
        <v>21</v>
      </c>
      <c r="DL234" s="56">
        <v>3</v>
      </c>
      <c r="DN234" s="516" t="s">
        <v>3620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3678</v>
      </c>
      <c r="EC234" s="28">
        <v>210</v>
      </c>
      <c r="ED234" s="56">
        <v>3</v>
      </c>
      <c r="EF234" s="516" t="s">
        <v>2713</v>
      </c>
      <c r="EI234" s="28">
        <v>321.59999999999997</v>
      </c>
      <c r="EJ234" s="56">
        <v>2</v>
      </c>
      <c r="EL234" s="516" t="s">
        <v>3614</v>
      </c>
      <c r="EO234" s="28">
        <v>203</v>
      </c>
      <c r="EP234" s="56">
        <v>0</v>
      </c>
      <c r="ER234" s="516" t="s">
        <v>3627</v>
      </c>
      <c r="EU234" s="28">
        <v>341.9</v>
      </c>
      <c r="EV234" s="56">
        <v>3</v>
      </c>
      <c r="EX234" s="516" t="s">
        <v>2722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3614</v>
      </c>
      <c r="FM234" s="28">
        <v>459.8</v>
      </c>
      <c r="FN234" s="56">
        <v>2</v>
      </c>
      <c r="FP234" s="516" t="s">
        <v>2725</v>
      </c>
      <c r="FS234" s="28">
        <v>74.5</v>
      </c>
      <c r="FT234" s="56">
        <v>0</v>
      </c>
      <c r="FV234" s="516" t="s">
        <v>2733</v>
      </c>
      <c r="FY234" s="28">
        <v>380.3</v>
      </c>
      <c r="FZ234" s="56">
        <v>0</v>
      </c>
      <c r="GB234" s="516" t="s">
        <v>3627</v>
      </c>
      <c r="GE234" s="28">
        <v>467.1</v>
      </c>
      <c r="GF234" s="56">
        <v>1</v>
      </c>
      <c r="GH234" s="516" t="s">
        <v>3619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4020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2733</v>
      </c>
      <c r="D236" s="28">
        <f>'Punten per wedstrijd'!M232</f>
        <v>123.70000000000002</v>
      </c>
      <c r="E236" s="56">
        <v>0</v>
      </c>
      <c r="G236" s="478" t="s">
        <v>3678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3627</v>
      </c>
      <c r="V236" s="28">
        <f>'Punten per wedstrijd'!S69</f>
        <v>71.7</v>
      </c>
      <c r="W236" s="56">
        <v>0</v>
      </c>
      <c r="Y236" s="515" t="s">
        <v>145</v>
      </c>
      <c r="Z236" s="548" t="s">
        <v>4023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2717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3631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2720</v>
      </c>
      <c r="BO236" s="28">
        <v>116.9</v>
      </c>
      <c r="BP236" s="56">
        <v>0</v>
      </c>
      <c r="BR236" s="516" t="s">
        <v>3616</v>
      </c>
      <c r="BU236" s="28">
        <v>177.6</v>
      </c>
      <c r="BV236" s="56">
        <v>3</v>
      </c>
      <c r="BX236" s="516" t="s">
        <v>3623</v>
      </c>
      <c r="CA236" s="28">
        <v>536.29999999999995</v>
      </c>
      <c r="CB236" s="56">
        <v>1</v>
      </c>
      <c r="CD236" s="516" t="s">
        <v>2718</v>
      </c>
      <c r="CG236" s="28">
        <v>64.5</v>
      </c>
      <c r="CH236" s="56">
        <v>0</v>
      </c>
      <c r="CJ236" s="516" t="s">
        <v>3620</v>
      </c>
      <c r="CM236" s="28">
        <v>377.7</v>
      </c>
      <c r="CN236" s="56">
        <v>3</v>
      </c>
      <c r="CP236" s="516" t="s">
        <v>2718</v>
      </c>
      <c r="CS236" s="28">
        <v>417.40000000000003</v>
      </c>
      <c r="CT236" s="56">
        <v>3</v>
      </c>
      <c r="CV236" s="516" t="s">
        <v>3678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2733</v>
      </c>
      <c r="DK236" s="28">
        <v>19.5</v>
      </c>
      <c r="DL236" s="56">
        <v>3</v>
      </c>
      <c r="DN236" s="516" t="s">
        <v>3627</v>
      </c>
      <c r="DQ236" s="28">
        <v>316.5</v>
      </c>
      <c r="DR236" s="56">
        <v>3</v>
      </c>
      <c r="DT236" s="516" t="s">
        <v>3623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3619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3614</v>
      </c>
      <c r="EU236" s="28">
        <v>235.6</v>
      </c>
      <c r="EV236" s="56">
        <v>3</v>
      </c>
      <c r="EX236" s="516" t="s">
        <v>2718</v>
      </c>
      <c r="FA236" s="28">
        <v>382.7</v>
      </c>
      <c r="FB236" s="56">
        <v>0</v>
      </c>
      <c r="FD236" s="516" t="s">
        <v>3620</v>
      </c>
      <c r="FG236" s="28">
        <v>356.2</v>
      </c>
      <c r="FH236" s="56">
        <v>0</v>
      </c>
      <c r="FJ236" s="516" t="s">
        <v>2718</v>
      </c>
      <c r="FM236" s="28">
        <v>558.1</v>
      </c>
      <c r="FN236" s="56">
        <v>2</v>
      </c>
      <c r="FP236" s="516" t="s">
        <v>2733</v>
      </c>
      <c r="FS236" s="28">
        <v>94</v>
      </c>
      <c r="FT236" s="56">
        <v>0</v>
      </c>
      <c r="FV236" s="516" t="s">
        <v>2725</v>
      </c>
      <c r="FY236" s="28">
        <v>408.79999999999995</v>
      </c>
      <c r="FZ236" s="56">
        <v>1</v>
      </c>
      <c r="GB236" s="516" t="s">
        <v>3622</v>
      </c>
      <c r="GE236" s="28">
        <v>379</v>
      </c>
      <c r="GF236" s="56">
        <v>1</v>
      </c>
      <c r="GH236" s="516" t="s">
        <v>2722</v>
      </c>
      <c r="GK236" s="28">
        <v>497.05</v>
      </c>
      <c r="GL236" s="56">
        <v>3</v>
      </c>
      <c r="GN236" s="516" t="s">
        <v>2706</v>
      </c>
      <c r="GQ236" s="28">
        <v>529.9</v>
      </c>
      <c r="GR236" s="56">
        <v>0</v>
      </c>
      <c r="GT236" s="516" t="s">
        <v>3631</v>
      </c>
      <c r="GW236" s="28">
        <v>49.500000000000007</v>
      </c>
      <c r="GX236" s="56">
        <v>3</v>
      </c>
      <c r="GZ236" s="516" t="s">
        <v>3623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2722</v>
      </c>
      <c r="J237" s="28">
        <f>'Punten per wedstrijd'!M238</f>
        <v>827.5</v>
      </c>
      <c r="K237" s="56">
        <v>3</v>
      </c>
      <c r="M237" s="478" t="s">
        <v>3621</v>
      </c>
      <c r="P237" s="28">
        <f>'Punten per wedstrijd'!S45</f>
        <v>54</v>
      </c>
      <c r="Q237" s="56">
        <v>0</v>
      </c>
      <c r="S237" s="478" t="s">
        <v>3616</v>
      </c>
      <c r="V237" s="28">
        <f>'Punten per wedstrijd'!S20</f>
        <v>97.5</v>
      </c>
      <c r="W237" s="56">
        <v>3</v>
      </c>
      <c r="Y237" s="515" t="s">
        <v>146</v>
      </c>
      <c r="Z237" s="548" t="s">
        <v>4015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3623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3616</v>
      </c>
      <c r="BO237" s="28">
        <v>184.29999999999998</v>
      </c>
      <c r="BP237" s="56">
        <v>3</v>
      </c>
      <c r="BR237" s="516" t="s">
        <v>2717</v>
      </c>
      <c r="BU237" s="28">
        <v>80.599999999999994</v>
      </c>
      <c r="BV237" s="56">
        <v>0</v>
      </c>
      <c r="BX237" s="516" t="s">
        <v>2733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3631</v>
      </c>
      <c r="DE237" s="28">
        <v>15.399999999999999</v>
      </c>
      <c r="DF237" s="56">
        <v>3</v>
      </c>
      <c r="DH237" s="516" t="s">
        <v>3613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3615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3622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2713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2722</v>
      </c>
      <c r="GQ237" s="28">
        <v>678.1</v>
      </c>
      <c r="GR237" s="56">
        <v>3</v>
      </c>
      <c r="GT237" s="516" t="s">
        <v>3678</v>
      </c>
      <c r="GW237" s="28">
        <v>12.100000000000001</v>
      </c>
      <c r="GX237" s="56">
        <v>0</v>
      </c>
      <c r="GZ237" s="516" t="s">
        <v>2720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4041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4029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3616</v>
      </c>
      <c r="AK239" s="28">
        <v>147.6</v>
      </c>
      <c r="AL239" s="56">
        <v>0</v>
      </c>
      <c r="AN239" s="516" t="s">
        <v>2713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2725</v>
      </c>
      <c r="BI239" s="28">
        <v>816.75</v>
      </c>
      <c r="BJ239" s="56">
        <v>3</v>
      </c>
      <c r="BL239" s="516" t="s">
        <v>2717</v>
      </c>
      <c r="BO239" s="28">
        <v>188.5</v>
      </c>
      <c r="BP239" s="56">
        <v>0</v>
      </c>
      <c r="BR239" s="516" t="s">
        <v>3615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3621</v>
      </c>
      <c r="CY239" s="28">
        <v>543</v>
      </c>
      <c r="CZ239" s="56">
        <v>3</v>
      </c>
      <c r="DB239" s="516" t="s">
        <v>3616</v>
      </c>
      <c r="DE239" s="28">
        <v>0</v>
      </c>
      <c r="DF239" s="56">
        <v>0</v>
      </c>
      <c r="DH239" s="516" t="s">
        <v>2706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2733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3615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3615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3615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3616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3627</v>
      </c>
      <c r="GK239" s="28">
        <v>464</v>
      </c>
      <c r="GL239" s="56">
        <v>1</v>
      </c>
      <c r="GN239" s="516" t="s">
        <v>3620</v>
      </c>
      <c r="GQ239" s="28">
        <v>651.30000000000007</v>
      </c>
      <c r="GR239" s="56">
        <v>1</v>
      </c>
      <c r="GT239" s="516" t="s">
        <v>2717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2720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3623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4057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3615</v>
      </c>
      <c r="AQ240" s="28">
        <v>201.1</v>
      </c>
      <c r="AR240" s="56">
        <v>3</v>
      </c>
      <c r="AT240" s="516" t="s">
        <v>2717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2718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3615</v>
      </c>
      <c r="CA240" s="28">
        <v>147</v>
      </c>
      <c r="CB240" s="56">
        <v>0</v>
      </c>
      <c r="CD240" s="516" t="s">
        <v>3621</v>
      </c>
      <c r="CG240" s="28">
        <v>94.2</v>
      </c>
      <c r="CH240" s="56">
        <v>0</v>
      </c>
      <c r="CJ240" s="516" t="s">
        <v>3613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3613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3616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2718</v>
      </c>
      <c r="DW240" s="28">
        <v>1011</v>
      </c>
      <c r="DX240" s="56">
        <v>3</v>
      </c>
      <c r="DZ240" s="516" t="s">
        <v>2717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3623</v>
      </c>
      <c r="EO240" s="28">
        <v>531.5</v>
      </c>
      <c r="EP240" s="56">
        <v>3</v>
      </c>
      <c r="ER240" s="516" t="s">
        <v>3613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2718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2718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3616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3614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3996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3993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2706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3616</v>
      </c>
      <c r="BI242" s="28">
        <v>348.70000000000005</v>
      </c>
      <c r="BJ242" s="56">
        <v>0</v>
      </c>
      <c r="BL242" s="516" t="s">
        <v>3614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3615</v>
      </c>
      <c r="CG242" s="28">
        <v>113.9</v>
      </c>
      <c r="CH242" s="56">
        <v>0</v>
      </c>
      <c r="CJ242" s="516" t="s">
        <v>3622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3620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2717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3678</v>
      </c>
      <c r="DW242" s="28">
        <v>254.09999999999997</v>
      </c>
      <c r="DX242" s="56">
        <v>0</v>
      </c>
      <c r="DZ242" s="516" t="s">
        <v>2720</v>
      </c>
      <c r="EC242" s="28">
        <v>45.5</v>
      </c>
      <c r="ED242" s="56">
        <v>0</v>
      </c>
      <c r="EF242" s="516" t="s">
        <v>3623</v>
      </c>
      <c r="EI242" s="28">
        <v>462.5</v>
      </c>
      <c r="EJ242" s="56">
        <v>1</v>
      </c>
      <c r="EL242" s="516" t="s">
        <v>2718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3613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2717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3621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4048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3614</v>
      </c>
      <c r="AW243" s="28">
        <v>158.6</v>
      </c>
      <c r="AX243" s="56">
        <v>3</v>
      </c>
      <c r="AZ243" s="516" t="s">
        <v>2718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2733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2718</v>
      </c>
      <c r="CA243" s="28">
        <v>275</v>
      </c>
      <c r="CB243" s="56">
        <v>2</v>
      </c>
      <c r="CD243" s="516" t="s">
        <v>2722</v>
      </c>
      <c r="CG243" s="28">
        <v>160.9</v>
      </c>
      <c r="CH243" s="56">
        <v>3</v>
      </c>
      <c r="CJ243" s="516" t="s">
        <v>3678</v>
      </c>
      <c r="CM243" s="28">
        <v>398.40000000000003</v>
      </c>
      <c r="CN243" s="56">
        <v>3</v>
      </c>
      <c r="CP243" s="516" t="s">
        <v>2733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3614</v>
      </c>
      <c r="DE243" s="28">
        <v>0</v>
      </c>
      <c r="DF243" s="56">
        <v>0</v>
      </c>
      <c r="DH243" s="516" t="s">
        <v>2713</v>
      </c>
      <c r="DK243" s="28">
        <v>16.5</v>
      </c>
      <c r="DL243" s="56">
        <v>3</v>
      </c>
      <c r="DN243" s="516" t="s">
        <v>3614</v>
      </c>
      <c r="DQ243" s="28">
        <v>488.4</v>
      </c>
      <c r="DR243" s="56">
        <v>3</v>
      </c>
      <c r="DT243" s="516" t="s">
        <v>3615</v>
      </c>
      <c r="DW243" s="28">
        <v>380.2</v>
      </c>
      <c r="DX243" s="56">
        <v>3</v>
      </c>
      <c r="DZ243" s="516" t="s">
        <v>3631</v>
      </c>
      <c r="EC243" s="28">
        <v>153.30000000000001</v>
      </c>
      <c r="ED243" s="56">
        <v>3</v>
      </c>
      <c r="EF243" s="516" t="s">
        <v>3613</v>
      </c>
      <c r="EI243" s="28">
        <v>562.1</v>
      </c>
      <c r="EJ243" s="56">
        <v>2</v>
      </c>
      <c r="EL243" s="516" t="s">
        <v>3619</v>
      </c>
      <c r="EO243" s="28">
        <v>183.3</v>
      </c>
      <c r="EP243" s="56">
        <v>1</v>
      </c>
      <c r="ER243" s="516" t="s">
        <v>3631</v>
      </c>
      <c r="EU243" s="28">
        <v>183</v>
      </c>
      <c r="EV243" s="56">
        <v>0</v>
      </c>
      <c r="EX243" s="516" t="s">
        <v>2733</v>
      </c>
      <c r="FA243" s="28">
        <v>453.5</v>
      </c>
      <c r="FB243" s="56">
        <v>2</v>
      </c>
      <c r="FD243" s="516" t="s">
        <v>2717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3619</v>
      </c>
      <c r="FY243" s="28">
        <v>482.8</v>
      </c>
      <c r="FZ243" s="56">
        <v>2</v>
      </c>
      <c r="GB243" s="516" t="s">
        <v>2725</v>
      </c>
      <c r="GE243" s="28">
        <v>447.80000000000007</v>
      </c>
      <c r="GF243" s="56">
        <v>2</v>
      </c>
      <c r="GH243" s="516" t="s">
        <v>2733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2733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3613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3983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4063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3631</v>
      </c>
      <c r="AQ245" s="28">
        <v>333.4</v>
      </c>
      <c r="AR245" s="56">
        <v>3</v>
      </c>
      <c r="AT245" s="516" t="s">
        <v>3616</v>
      </c>
      <c r="AW245" s="28">
        <v>74.900000000000006</v>
      </c>
      <c r="AX245" s="56">
        <v>0</v>
      </c>
      <c r="AZ245" s="516" t="s">
        <v>3622</v>
      </c>
      <c r="BC245" s="28">
        <v>43.8</v>
      </c>
      <c r="BD245" s="56">
        <v>0</v>
      </c>
      <c r="BF245" s="516" t="s">
        <v>3613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2713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2720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2722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2722</v>
      </c>
      <c r="DK245" s="28">
        <v>0</v>
      </c>
      <c r="DL245" s="56">
        <v>0</v>
      </c>
      <c r="DN245" s="516" t="s">
        <v>2725</v>
      </c>
      <c r="DQ245" s="28">
        <v>341.75</v>
      </c>
      <c r="DR245" s="56">
        <v>3</v>
      </c>
      <c r="DT245" s="516" t="s">
        <v>3631</v>
      </c>
      <c r="DW245" s="28">
        <v>578.69999999999993</v>
      </c>
      <c r="DX245" s="56">
        <v>3</v>
      </c>
      <c r="DZ245" s="516" t="s">
        <v>3616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2713</v>
      </c>
      <c r="FA245" s="28">
        <v>527.4</v>
      </c>
      <c r="FB245" s="56">
        <v>3</v>
      </c>
      <c r="FD245" s="516" t="s">
        <v>3614</v>
      </c>
      <c r="FG245" s="28">
        <v>327.2</v>
      </c>
      <c r="FH245" s="56">
        <v>0</v>
      </c>
      <c r="FJ245" s="516" t="s">
        <v>2713</v>
      </c>
      <c r="FM245" s="28">
        <v>490</v>
      </c>
      <c r="FN245" s="56">
        <v>2</v>
      </c>
      <c r="FP245" s="516" t="s">
        <v>3613</v>
      </c>
      <c r="FS245" s="28">
        <v>193.4</v>
      </c>
      <c r="FT245" s="56">
        <v>3</v>
      </c>
      <c r="FV245" s="516" t="s">
        <v>2720</v>
      </c>
      <c r="FY245" s="28">
        <v>511.7</v>
      </c>
      <c r="FZ245" s="56">
        <v>2</v>
      </c>
      <c r="GB245" s="516" t="s">
        <v>3619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3623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3622</v>
      </c>
      <c r="HC245" s="28">
        <v>3398.8</v>
      </c>
      <c r="HD245" s="56">
        <v>2</v>
      </c>
      <c r="HF245" s="478" t="s">
        <v>2713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3985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3678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3631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2720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3678</v>
      </c>
      <c r="DE246" s="28">
        <v>49.3</v>
      </c>
      <c r="DF246" s="56">
        <v>3</v>
      </c>
      <c r="DH246" s="516" t="s">
        <v>3627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2733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2706</v>
      </c>
      <c r="FA246" s="28">
        <v>327</v>
      </c>
      <c r="FB246" s="56">
        <v>0</v>
      </c>
      <c r="FD246" s="516" t="s">
        <v>3627</v>
      </c>
      <c r="FG246" s="28">
        <v>533.59999999999991</v>
      </c>
      <c r="FH246" s="56">
        <v>3</v>
      </c>
      <c r="FJ246" s="516" t="s">
        <v>3620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3620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3623</v>
      </c>
      <c r="GK246" s="28">
        <v>350.4</v>
      </c>
      <c r="GL246" s="56">
        <v>1</v>
      </c>
      <c r="GN246" s="516" t="s">
        <v>2713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4001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4002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3615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2717</v>
      </c>
      <c r="BC248" s="28">
        <v>22.400000000000002</v>
      </c>
      <c r="BD248" s="56">
        <v>0</v>
      </c>
      <c r="BF248" s="516" t="s">
        <v>2706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3619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3631</v>
      </c>
      <c r="CM248" s="28">
        <v>413.40000000000003</v>
      </c>
      <c r="CN248" s="56">
        <v>3</v>
      </c>
      <c r="CP248" s="516" t="s">
        <v>2725</v>
      </c>
      <c r="CS248" s="28">
        <v>977.6</v>
      </c>
      <c r="CT248" s="56">
        <v>3</v>
      </c>
      <c r="CV248" s="516" t="s">
        <v>2733</v>
      </c>
      <c r="CY248" s="28">
        <v>794.49999999999989</v>
      </c>
      <c r="CZ248" s="56">
        <v>0</v>
      </c>
      <c r="DB248" s="516" t="s">
        <v>2713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3616</v>
      </c>
      <c r="DQ248" s="28">
        <v>629.6</v>
      </c>
      <c r="DR248" s="56">
        <v>3</v>
      </c>
      <c r="DT248" s="516" t="s">
        <v>2717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3621</v>
      </c>
      <c r="EU248" s="28">
        <v>439.9</v>
      </c>
      <c r="EV248" s="56">
        <v>3</v>
      </c>
      <c r="EX248" s="516" t="s">
        <v>3627</v>
      </c>
      <c r="FA248" s="28">
        <v>541.4</v>
      </c>
      <c r="FB248" s="56">
        <v>1</v>
      </c>
      <c r="FD248" s="516" t="s">
        <v>2706</v>
      </c>
      <c r="FG248" s="28">
        <v>121.49999999999999</v>
      </c>
      <c r="FH248" s="56">
        <v>0</v>
      </c>
      <c r="FJ248" s="516" t="s">
        <v>3631</v>
      </c>
      <c r="FM248" s="28">
        <v>550.1</v>
      </c>
      <c r="FN248" s="56">
        <v>3</v>
      </c>
      <c r="FP248" s="516" t="s">
        <v>3614</v>
      </c>
      <c r="FS248" s="28">
        <v>145</v>
      </c>
      <c r="FT248" s="56">
        <v>2</v>
      </c>
      <c r="FV248" s="516" t="s">
        <v>3615</v>
      </c>
      <c r="FY248" s="28">
        <v>513.09999999999991</v>
      </c>
      <c r="FZ248" s="56">
        <v>1</v>
      </c>
      <c r="GB248" s="516" t="s">
        <v>3620</v>
      </c>
      <c r="GE248" s="28">
        <v>602.5</v>
      </c>
      <c r="GF248" s="56">
        <v>3</v>
      </c>
      <c r="GH248" s="516" t="s">
        <v>2720</v>
      </c>
      <c r="GK248" s="28">
        <v>426</v>
      </c>
      <c r="GL248" s="56">
        <v>1</v>
      </c>
      <c r="GN248" s="516" t="s">
        <v>3614</v>
      </c>
      <c r="GQ248" s="28">
        <v>665</v>
      </c>
      <c r="GR248" s="56">
        <v>2</v>
      </c>
      <c r="GT248" s="516" t="s">
        <v>2713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3613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3613</v>
      </c>
      <c r="BC249" s="28">
        <v>71.5</v>
      </c>
      <c r="BD249" s="56">
        <v>3</v>
      </c>
      <c r="BF249" s="516" t="s">
        <v>3623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3678</v>
      </c>
      <c r="CA249" s="28">
        <v>284</v>
      </c>
      <c r="CB249" s="56">
        <v>3</v>
      </c>
      <c r="CD249" s="516" t="s">
        <v>3631</v>
      </c>
      <c r="CG249" s="28">
        <v>134</v>
      </c>
      <c r="CH249" s="56">
        <v>1</v>
      </c>
      <c r="CJ249" s="516" t="s">
        <v>2725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2720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3621</v>
      </c>
      <c r="DQ249" s="28">
        <v>432.8</v>
      </c>
      <c r="DR249" s="56">
        <v>0</v>
      </c>
      <c r="DT249" s="516" t="s">
        <v>2720</v>
      </c>
      <c r="DW249" s="28">
        <v>944.59999999999991</v>
      </c>
      <c r="DX249" s="56">
        <v>3</v>
      </c>
      <c r="DZ249" s="516" t="s">
        <v>3622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3678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3678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3613</v>
      </c>
      <c r="FY249" s="28">
        <v>611.6</v>
      </c>
      <c r="FZ249" s="56">
        <v>2</v>
      </c>
      <c r="GB249" s="516" t="s">
        <v>2717</v>
      </c>
      <c r="GE249" s="28">
        <v>396</v>
      </c>
      <c r="GF249" s="56">
        <v>0</v>
      </c>
      <c r="GH249" s="516" t="s">
        <v>3678</v>
      </c>
      <c r="GK249" s="28">
        <v>428.1</v>
      </c>
      <c r="GL249" s="56">
        <v>2</v>
      </c>
      <c r="GN249" s="516" t="s">
        <v>2720</v>
      </c>
      <c r="GQ249" s="28">
        <v>611</v>
      </c>
      <c r="GR249" s="56">
        <v>1</v>
      </c>
      <c r="GT249" s="516" t="s">
        <v>3622</v>
      </c>
      <c r="GW249" s="28">
        <v>0</v>
      </c>
      <c r="GX249" s="56">
        <v>0</v>
      </c>
      <c r="GZ249" s="516" t="s">
        <v>2713</v>
      </c>
      <c r="HC249" s="28">
        <v>1288.4000000000001</v>
      </c>
      <c r="HD249" s="56">
        <v>0</v>
      </c>
      <c r="HF249" s="478" t="s">
        <v>3620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3614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3623</v>
      </c>
      <c r="BC251" s="28">
        <v>49.6</v>
      </c>
      <c r="BD251" s="56">
        <v>0</v>
      </c>
      <c r="BF251" s="516" t="s">
        <v>3615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3631</v>
      </c>
      <c r="CA251" s="28">
        <v>168.6</v>
      </c>
      <c r="CB251" s="56">
        <v>2</v>
      </c>
      <c r="CD251" s="516" t="s">
        <v>2725</v>
      </c>
      <c r="CG251" s="28">
        <v>45.5</v>
      </c>
      <c r="CH251" s="56">
        <v>0</v>
      </c>
      <c r="CJ251" s="516" t="s">
        <v>2722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2713</v>
      </c>
      <c r="DQ251" s="28">
        <v>313.8</v>
      </c>
      <c r="DR251" s="56">
        <v>1</v>
      </c>
      <c r="DT251" s="516" t="s">
        <v>3620</v>
      </c>
      <c r="DW251" s="28">
        <v>755</v>
      </c>
      <c r="DX251" s="56">
        <v>3</v>
      </c>
      <c r="DZ251" s="516" t="s">
        <v>2725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2706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3678</v>
      </c>
      <c r="FG251" s="28">
        <v>328.3</v>
      </c>
      <c r="FH251" s="56">
        <v>3</v>
      </c>
      <c r="FJ251" s="516" t="s">
        <v>3616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2733</v>
      </c>
      <c r="GE251" s="28">
        <v>438.3</v>
      </c>
      <c r="GF251" s="56">
        <v>2</v>
      </c>
      <c r="GH251" s="516" t="s">
        <v>3616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3616</v>
      </c>
      <c r="GW251" s="28">
        <v>65.7</v>
      </c>
      <c r="GX251" s="56">
        <v>3</v>
      </c>
      <c r="GZ251" s="516" t="s">
        <v>2718</v>
      </c>
      <c r="HC251" s="28">
        <v>2579.9</v>
      </c>
      <c r="HD251" s="56">
        <v>1</v>
      </c>
      <c r="HF251" s="478" t="s">
        <v>2717</v>
      </c>
      <c r="HI251" s="28">
        <v>869.3</v>
      </c>
      <c r="HJ251" s="56">
        <v>1</v>
      </c>
    </row>
    <row r="252" spans="1:218" ht="15.75">
      <c r="AH252" s="516" t="s">
        <v>2717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2717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2722</v>
      </c>
      <c r="BU252" s="28">
        <v>81.400000000000006</v>
      </c>
      <c r="BV252" s="56">
        <v>3</v>
      </c>
      <c r="BX252" s="516" t="s">
        <v>3616</v>
      </c>
      <c r="CA252" s="28">
        <v>145.4</v>
      </c>
      <c r="CB252" s="56">
        <v>1</v>
      </c>
      <c r="CD252" s="516" t="s">
        <v>2717</v>
      </c>
      <c r="CG252" s="28">
        <v>98.3</v>
      </c>
      <c r="CH252" s="56">
        <v>3</v>
      </c>
      <c r="CJ252" s="516" t="s">
        <v>2718</v>
      </c>
      <c r="CM252" s="28">
        <v>396.3</v>
      </c>
      <c r="CN252" s="56">
        <v>3</v>
      </c>
      <c r="CP252" s="516" t="s">
        <v>3621</v>
      </c>
      <c r="CS252" s="28">
        <v>268.10000000000002</v>
      </c>
      <c r="CT252" s="56">
        <v>3</v>
      </c>
      <c r="CV252" s="516" t="s">
        <v>3627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3631</v>
      </c>
      <c r="DQ252" s="28">
        <v>369.75</v>
      </c>
      <c r="DR252" s="56">
        <v>2</v>
      </c>
      <c r="DT252" s="516" t="s">
        <v>3616</v>
      </c>
      <c r="DW252" s="28">
        <v>406.29999999999995</v>
      </c>
      <c r="DX252" s="56">
        <v>0</v>
      </c>
      <c r="DZ252" s="516" t="s">
        <v>3621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2722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2720</v>
      </c>
      <c r="GE252" s="28">
        <v>381.3</v>
      </c>
      <c r="GF252" s="56">
        <v>1</v>
      </c>
      <c r="GH252" s="516" t="s">
        <v>3613</v>
      </c>
      <c r="GK252" s="28">
        <v>578.5</v>
      </c>
      <c r="GL252" s="56">
        <v>3</v>
      </c>
      <c r="GN252" s="516" t="s">
        <v>3627</v>
      </c>
      <c r="GQ252" s="28">
        <v>568</v>
      </c>
      <c r="GR252" s="56">
        <v>0</v>
      </c>
      <c r="GT252" s="516" t="s">
        <v>2718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3623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2718</v>
      </c>
      <c r="AK254" s="28">
        <v>480.4</v>
      </c>
      <c r="AL254" s="56">
        <v>3</v>
      </c>
      <c r="AN254" s="516" t="s">
        <v>3623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3678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2717</v>
      </c>
      <c r="CA254" s="28">
        <v>510.3</v>
      </c>
      <c r="CB254" s="56">
        <v>3</v>
      </c>
      <c r="CD254" s="516" t="s">
        <v>3616</v>
      </c>
      <c r="CG254" s="28">
        <v>51.800000000000004</v>
      </c>
      <c r="CH254" s="56">
        <v>0</v>
      </c>
      <c r="CJ254" s="516" t="s">
        <v>2713</v>
      </c>
      <c r="CM254" s="28">
        <v>480</v>
      </c>
      <c r="CN254" s="56">
        <v>2</v>
      </c>
      <c r="CP254" s="516" t="s">
        <v>3616</v>
      </c>
      <c r="CS254" s="28">
        <v>365.4</v>
      </c>
      <c r="CT254" s="56">
        <v>2</v>
      </c>
      <c r="CV254" s="516" t="s">
        <v>3631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2722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3621</v>
      </c>
      <c r="EI254" s="28">
        <v>442.49999999999994</v>
      </c>
      <c r="EJ254" s="56">
        <v>3</v>
      </c>
      <c r="EL254" s="516" t="s">
        <v>2713</v>
      </c>
      <c r="EO254" s="28">
        <v>4.6000000000000005</v>
      </c>
      <c r="EP254" s="56">
        <v>0</v>
      </c>
      <c r="ER254" s="516" t="s">
        <v>3622</v>
      </c>
      <c r="EU254" s="28">
        <v>330.79999999999995</v>
      </c>
      <c r="EV254" s="56">
        <v>3</v>
      </c>
      <c r="EX254" s="516" t="s">
        <v>2720</v>
      </c>
      <c r="FA254" s="28">
        <v>467.8</v>
      </c>
      <c r="FB254" s="56">
        <v>3</v>
      </c>
      <c r="FD254" s="516" t="s">
        <v>3623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2722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3614</v>
      </c>
      <c r="GE254" s="28">
        <v>579.1</v>
      </c>
      <c r="GF254" s="56">
        <v>2</v>
      </c>
      <c r="GH254" s="516" t="s">
        <v>2718</v>
      </c>
      <c r="GK254" s="28">
        <v>468.8</v>
      </c>
      <c r="GL254" s="56">
        <v>1</v>
      </c>
      <c r="GN254" s="516" t="s">
        <v>3619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3678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2722</v>
      </c>
      <c r="AQ255" s="28">
        <v>455.55</v>
      </c>
      <c r="AR255" s="56">
        <v>3</v>
      </c>
      <c r="AT255" s="516" t="s">
        <v>3627</v>
      </c>
      <c r="AW255" s="28">
        <v>130.80000000000001</v>
      </c>
      <c r="AX255" s="56">
        <v>0</v>
      </c>
      <c r="AZ255" s="516" t="s">
        <v>2722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2720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2722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2725</v>
      </c>
      <c r="DK255" s="28">
        <v>13.2</v>
      </c>
      <c r="DL255" s="56">
        <v>1</v>
      </c>
      <c r="DN255" s="516" t="s">
        <v>2717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3627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3615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3678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3623</v>
      </c>
      <c r="FY255" s="28">
        <v>539.79999999999995</v>
      </c>
      <c r="FZ255" s="56">
        <v>3</v>
      </c>
      <c r="GB255" s="516" t="s">
        <v>2713</v>
      </c>
      <c r="GE255" s="28">
        <v>499</v>
      </c>
      <c r="GF255" s="56">
        <v>1</v>
      </c>
      <c r="GH255" s="516" t="s">
        <v>3615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3623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3616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3631</v>
      </c>
      <c r="AK257" s="28">
        <v>142.29999999999998</v>
      </c>
      <c r="AL257" s="56">
        <v>0</v>
      </c>
      <c r="AN257" s="516" t="s">
        <v>3678</v>
      </c>
      <c r="AQ257" s="28">
        <v>292.5</v>
      </c>
      <c r="AR257" s="56">
        <v>1</v>
      </c>
      <c r="AT257" s="516" t="s">
        <v>2722</v>
      </c>
      <c r="AW257" s="28">
        <v>117.2</v>
      </c>
      <c r="AX257" s="56">
        <v>3</v>
      </c>
      <c r="AZ257" s="516" t="s">
        <v>3619</v>
      </c>
      <c r="BC257" s="28">
        <v>203.8</v>
      </c>
      <c r="BD257" s="56">
        <v>3</v>
      </c>
      <c r="BF257" s="516" t="s">
        <v>2733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3627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3619</v>
      </c>
      <c r="CM257" s="28">
        <v>292.2</v>
      </c>
      <c r="CN257" s="56">
        <v>1</v>
      </c>
      <c r="CP257" s="516" t="s">
        <v>3619</v>
      </c>
      <c r="CS257" s="28">
        <v>407.09999999999997</v>
      </c>
      <c r="CT257" s="56">
        <v>0</v>
      </c>
      <c r="CV257" s="516" t="s">
        <v>3623</v>
      </c>
      <c r="CY257" s="28">
        <v>508.30000000000007</v>
      </c>
      <c r="CZ257" s="56">
        <v>0</v>
      </c>
      <c r="DB257" s="516" t="s">
        <v>2725</v>
      </c>
      <c r="DE257" s="28">
        <v>19.2</v>
      </c>
      <c r="DF257" s="56">
        <v>2</v>
      </c>
      <c r="DH257" s="516" t="s">
        <v>3622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2717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2717</v>
      </c>
      <c r="FM257" s="28">
        <v>430.00000000000006</v>
      </c>
      <c r="FN257" s="56">
        <v>2</v>
      </c>
      <c r="FP257" s="516" t="s">
        <v>3678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3615</v>
      </c>
      <c r="GQ257" s="28">
        <v>248.1</v>
      </c>
      <c r="GR257" s="56">
        <v>0</v>
      </c>
      <c r="GT257" s="516" t="s">
        <v>2720</v>
      </c>
      <c r="GW257" s="28">
        <v>0</v>
      </c>
      <c r="GX257" s="56">
        <v>0</v>
      </c>
      <c r="GZ257" s="516" t="s">
        <v>3615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2706</v>
      </c>
      <c r="AQ258" s="28">
        <v>304.5</v>
      </c>
      <c r="AR258" s="56">
        <v>2</v>
      </c>
      <c r="AT258" s="516" t="s">
        <v>3622</v>
      </c>
      <c r="AW258" s="28">
        <v>77.2</v>
      </c>
      <c r="AX258" s="56">
        <v>0</v>
      </c>
      <c r="AZ258" s="516" t="s">
        <v>2706</v>
      </c>
      <c r="BC258" s="28">
        <v>37.799999999999997</v>
      </c>
      <c r="BD258" s="56">
        <v>0</v>
      </c>
      <c r="BF258" s="516" t="s">
        <v>3678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2713</v>
      </c>
      <c r="BU258" s="28">
        <v>63.800000000000004</v>
      </c>
      <c r="BV258" s="56">
        <v>3</v>
      </c>
      <c r="BX258" s="516" t="s">
        <v>3627</v>
      </c>
      <c r="CA258" s="28">
        <v>237.9</v>
      </c>
      <c r="CB258" s="56">
        <v>3</v>
      </c>
      <c r="CD258" s="516" t="s">
        <v>2713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3623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2722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3619</v>
      </c>
      <c r="DQ258" s="28">
        <v>385.5</v>
      </c>
      <c r="DR258" s="56">
        <v>2</v>
      </c>
      <c r="DT258" s="516" t="s">
        <v>3627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3621</v>
      </c>
      <c r="FA258" s="28">
        <v>594.40000000000009</v>
      </c>
      <c r="FB258" s="56">
        <v>3</v>
      </c>
      <c r="FD258" s="516" t="s">
        <v>3615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2722</v>
      </c>
      <c r="GE258" s="28">
        <v>608.5</v>
      </c>
      <c r="GF258" s="56">
        <v>3</v>
      </c>
      <c r="GH258" s="516" t="s">
        <v>2706</v>
      </c>
      <c r="GK258" s="28">
        <v>408.4</v>
      </c>
      <c r="GL258" s="56">
        <v>0</v>
      </c>
      <c r="GN258" s="516" t="s">
        <v>3616</v>
      </c>
      <c r="GQ258" s="28">
        <v>371.5</v>
      </c>
      <c r="GR258" s="56">
        <v>3</v>
      </c>
      <c r="GT258" s="516" t="s">
        <v>3619</v>
      </c>
      <c r="GW258" s="28">
        <v>90</v>
      </c>
      <c r="GX258" s="56">
        <v>3</v>
      </c>
      <c r="GZ258" s="516" t="s">
        <v>2725</v>
      </c>
      <c r="HC258" s="28">
        <v>3537.7</v>
      </c>
      <c r="HD258" s="56">
        <v>3</v>
      </c>
      <c r="HF258" s="478" t="s">
        <v>3678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3621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3620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3620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2725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3614</v>
      </c>
      <c r="CG260" s="28">
        <v>134.80000000000001</v>
      </c>
      <c r="CH260" s="56">
        <v>3</v>
      </c>
      <c r="CJ260" s="516" t="s">
        <v>3621</v>
      </c>
      <c r="CM260" s="28">
        <v>554.9</v>
      </c>
      <c r="CN260" s="56">
        <v>3</v>
      </c>
      <c r="CP260" s="516" t="s">
        <v>3614</v>
      </c>
      <c r="CS260" s="28">
        <v>397.90000000000003</v>
      </c>
      <c r="CT260" s="56">
        <v>1</v>
      </c>
      <c r="CV260" s="516" t="s">
        <v>3622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3631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2713</v>
      </c>
      <c r="EC260" s="28">
        <v>97</v>
      </c>
      <c r="ED260" s="56">
        <v>0</v>
      </c>
      <c r="EF260" s="516" t="s">
        <v>3614</v>
      </c>
      <c r="EI260" s="28">
        <v>243.9</v>
      </c>
      <c r="EJ260" s="56">
        <v>3</v>
      </c>
      <c r="EL260" s="516" t="s">
        <v>3627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2718</v>
      </c>
      <c r="FY260" s="28">
        <v>553</v>
      </c>
      <c r="FZ260" s="56">
        <v>3</v>
      </c>
      <c r="GB260" s="516" t="s">
        <v>3623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2718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3616</v>
      </c>
      <c r="HC260" s="28">
        <v>1793.1</v>
      </c>
      <c r="HD260" s="56">
        <v>1</v>
      </c>
      <c r="HF260" s="478" t="s">
        <v>2720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3620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2733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3614</v>
      </c>
      <c r="BI261" s="28">
        <v>684.30000000000007</v>
      </c>
      <c r="BJ261" s="56">
        <v>3</v>
      </c>
      <c r="BL261" s="516" t="s">
        <v>3627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3619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3622</v>
      </c>
      <c r="CS261" s="28">
        <v>399</v>
      </c>
      <c r="CT261" s="56">
        <v>2</v>
      </c>
      <c r="CV261" s="516" t="s">
        <v>3619</v>
      </c>
      <c r="CY261" s="28">
        <v>332.3</v>
      </c>
      <c r="CZ261" s="56">
        <v>0</v>
      </c>
      <c r="DB261" s="516" t="s">
        <v>2733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2713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2718</v>
      </c>
      <c r="EI261" s="28">
        <v>138.6</v>
      </c>
      <c r="EJ261" s="56">
        <v>0</v>
      </c>
      <c r="EL261" s="516" t="s">
        <v>3620</v>
      </c>
      <c r="EO261" s="28">
        <v>0</v>
      </c>
      <c r="EP261" s="56">
        <v>0</v>
      </c>
      <c r="ER261" s="516" t="s">
        <v>2713</v>
      </c>
      <c r="EU261" s="28">
        <v>254.7</v>
      </c>
      <c r="EV261" s="56">
        <v>0</v>
      </c>
      <c r="EX261" s="516" t="s">
        <v>3620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3621</v>
      </c>
      <c r="FM261" s="28">
        <v>546</v>
      </c>
      <c r="FN261" s="56">
        <v>3</v>
      </c>
      <c r="FP261" s="516" t="s">
        <v>3615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3621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3620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3622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2733</v>
      </c>
      <c r="AQ263" s="28">
        <v>291.89999999999998</v>
      </c>
      <c r="AR263" s="56">
        <v>3</v>
      </c>
      <c r="AT263" s="516" t="s">
        <v>2725</v>
      </c>
      <c r="AW263" s="28">
        <v>112.19999999999999</v>
      </c>
      <c r="AX263" s="56">
        <v>3</v>
      </c>
      <c r="AZ263" s="516" t="s">
        <v>3614</v>
      </c>
      <c r="BC263" s="28">
        <v>68.900000000000006</v>
      </c>
      <c r="BD263" s="56">
        <v>0</v>
      </c>
      <c r="BF263" s="516" t="s">
        <v>2718</v>
      </c>
      <c r="BI263" s="28">
        <v>908.8</v>
      </c>
      <c r="BJ263" s="56">
        <v>3</v>
      </c>
      <c r="BL263" s="516" t="s">
        <v>3631</v>
      </c>
      <c r="BO263" s="28">
        <v>159.69999999999999</v>
      </c>
      <c r="BP263" s="56">
        <v>0</v>
      </c>
      <c r="BR263" s="516" t="s">
        <v>3620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3615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3619</v>
      </c>
      <c r="DE263" s="28">
        <v>0</v>
      </c>
      <c r="DF263" s="56">
        <v>1</v>
      </c>
      <c r="DH263" s="516" t="s">
        <v>3619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3614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3620</v>
      </c>
      <c r="EI263" s="28">
        <v>183</v>
      </c>
      <c r="EJ263" s="56">
        <v>1</v>
      </c>
      <c r="EL263" s="516" t="s">
        <v>3613</v>
      </c>
      <c r="EO263" s="28">
        <v>338.3</v>
      </c>
      <c r="EP263" s="56">
        <v>3</v>
      </c>
      <c r="ER263" s="516" t="s">
        <v>3678</v>
      </c>
      <c r="EU263" s="28">
        <v>351.40000000000003</v>
      </c>
      <c r="EV263" s="56">
        <v>1</v>
      </c>
      <c r="EX263" s="516" t="s">
        <v>3613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2725</v>
      </c>
      <c r="FM263" s="28">
        <v>421.59999999999997</v>
      </c>
      <c r="FN263" s="56">
        <v>0</v>
      </c>
      <c r="FP263" s="516" t="s">
        <v>3621</v>
      </c>
      <c r="FS263" s="28">
        <v>133.30000000000001</v>
      </c>
      <c r="FT263" s="56">
        <v>3</v>
      </c>
      <c r="FV263" s="516" t="s">
        <v>3627</v>
      </c>
      <c r="FY263" s="28">
        <v>440.9</v>
      </c>
      <c r="FZ263" s="56">
        <v>1</v>
      </c>
      <c r="GB263" s="516" t="s">
        <v>3621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3678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3614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3627</v>
      </c>
      <c r="AK264" s="28">
        <v>6</v>
      </c>
      <c r="AL264" s="56">
        <v>0</v>
      </c>
      <c r="AN264" s="516" t="s">
        <v>3621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3621</v>
      </c>
      <c r="BC264" s="28">
        <v>106.39999999999999</v>
      </c>
      <c r="BD264" s="56">
        <v>3</v>
      </c>
      <c r="BF264" s="516" t="s">
        <v>2720</v>
      </c>
      <c r="BI264" s="28">
        <v>538.35</v>
      </c>
      <c r="BJ264" s="56">
        <v>0</v>
      </c>
      <c r="BL264" s="516" t="s">
        <v>3615</v>
      </c>
      <c r="BO264" s="28">
        <v>207.8</v>
      </c>
      <c r="BP264" s="56">
        <v>3</v>
      </c>
      <c r="BR264" s="516" t="s">
        <v>3623</v>
      </c>
      <c r="BU264" s="28">
        <v>71.5</v>
      </c>
      <c r="BV264" s="56">
        <v>0</v>
      </c>
      <c r="BX264" s="516" t="s">
        <v>3621</v>
      </c>
      <c r="CA264" s="28">
        <v>176</v>
      </c>
      <c r="CB264" s="56">
        <v>2</v>
      </c>
      <c r="CD264" s="516" t="s">
        <v>2706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2725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2720</v>
      </c>
      <c r="DQ264" s="28">
        <v>351.45</v>
      </c>
      <c r="DR264" s="56">
        <v>0</v>
      </c>
      <c r="DT264" s="516" t="s">
        <v>3613</v>
      </c>
      <c r="DW264" s="28">
        <v>234.29999999999998</v>
      </c>
      <c r="DX264" s="56">
        <v>3</v>
      </c>
      <c r="DZ264" s="516" t="s">
        <v>3623</v>
      </c>
      <c r="EC264" s="28">
        <v>205</v>
      </c>
      <c r="ED264" s="56">
        <v>1</v>
      </c>
      <c r="EF264" s="516" t="s">
        <v>2725</v>
      </c>
      <c r="EI264" s="28">
        <v>201.8</v>
      </c>
      <c r="EJ264" s="56">
        <v>2</v>
      </c>
      <c r="EL264" s="516" t="s">
        <v>3622</v>
      </c>
      <c r="EO264" s="28">
        <v>256.2</v>
      </c>
      <c r="EP264" s="56">
        <v>0</v>
      </c>
      <c r="ER264" s="516" t="s">
        <v>2725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3623</v>
      </c>
      <c r="FM264" s="28">
        <v>679.59999999999991</v>
      </c>
      <c r="FN264" s="56">
        <v>3</v>
      </c>
      <c r="FP264" s="516" t="s">
        <v>2720</v>
      </c>
      <c r="FS264" s="28">
        <v>58.8</v>
      </c>
      <c r="FT264" s="56">
        <v>0</v>
      </c>
      <c r="FV264" s="516" t="s">
        <v>3622</v>
      </c>
      <c r="FY264" s="28">
        <v>457</v>
      </c>
      <c r="FZ264" s="56">
        <v>2</v>
      </c>
      <c r="GB264" s="516" t="s">
        <v>3631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2717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3631</v>
      </c>
      <c r="HC264" s="28">
        <v>1921.5999999999997</v>
      </c>
      <c r="HD264" s="56">
        <v>3</v>
      </c>
      <c r="HF264" s="478" t="s">
        <v>2706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4179</v>
      </c>
      <c r="E268" s="256"/>
      <c r="F268" s="256"/>
      <c r="L268" s="256"/>
      <c r="V268" s="496"/>
      <c r="AH268" s="496" t="s">
        <v>4179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3299</v>
      </c>
      <c r="M269" s="509" t="s">
        <v>4178</v>
      </c>
      <c r="Y269" s="507" t="s">
        <v>5142</v>
      </c>
      <c r="Z269" s="506"/>
      <c r="AA269" s="506"/>
      <c r="AB269" s="506"/>
      <c r="AC269" s="506"/>
      <c r="AD269" s="511" t="s">
        <v>150</v>
      </c>
      <c r="AE269" s="497" t="s">
        <v>3026</v>
      </c>
      <c r="AH269" s="509" t="s">
        <v>4167</v>
      </c>
      <c r="AL269" s="510"/>
      <c r="AN269" s="505" t="s">
        <v>4168</v>
      </c>
      <c r="AT269" s="509" t="s">
        <v>4169</v>
      </c>
      <c r="AZ269" s="509" t="s">
        <v>4170</v>
      </c>
      <c r="BF269" s="509" t="s">
        <v>737</v>
      </c>
      <c r="BL269" s="509" t="s">
        <v>4171</v>
      </c>
      <c r="BR269" s="509" t="s">
        <v>4172</v>
      </c>
      <c r="BX269" s="509" t="s">
        <v>3023</v>
      </c>
      <c r="CD269" s="509" t="s">
        <v>4439</v>
      </c>
      <c r="CJ269" s="509" t="s">
        <v>186</v>
      </c>
      <c r="CP269" s="509" t="s">
        <v>175</v>
      </c>
      <c r="CV269" s="509" t="s">
        <v>3024</v>
      </c>
      <c r="DB269" s="509" t="s">
        <v>4173</v>
      </c>
      <c r="DH269" s="509" t="s">
        <v>4174</v>
      </c>
      <c r="DN269" s="509" t="s">
        <v>188</v>
      </c>
      <c r="DT269" s="509" t="s">
        <v>4175</v>
      </c>
      <c r="DZ269" s="509" t="s">
        <v>3025</v>
      </c>
      <c r="EF269" s="509" t="s">
        <v>2265</v>
      </c>
      <c r="EL269" s="509" t="s">
        <v>190</v>
      </c>
      <c r="ER269" s="509" t="s">
        <v>3162</v>
      </c>
      <c r="EX269" s="509" t="s">
        <v>3163</v>
      </c>
      <c r="FD269" s="509" t="s">
        <v>4176</v>
      </c>
      <c r="FJ269" s="509" t="s">
        <v>193</v>
      </c>
      <c r="FP269" s="509" t="s">
        <v>3206</v>
      </c>
      <c r="FV269" s="509" t="s">
        <v>194</v>
      </c>
      <c r="GB269" s="509" t="s">
        <v>176</v>
      </c>
      <c r="GH269" s="509" t="s">
        <v>196</v>
      </c>
      <c r="GN269" s="509" t="s">
        <v>3164</v>
      </c>
      <c r="GT269" s="509" t="s">
        <v>198</v>
      </c>
      <c r="GZ269" s="509" t="s">
        <v>199</v>
      </c>
      <c r="HF269" s="509" t="s">
        <v>4177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3625</v>
      </c>
      <c r="V270" s="28">
        <f>'Punten per wedstrijd'!S57</f>
        <v>150.9</v>
      </c>
      <c r="W270" s="56">
        <v>3</v>
      </c>
      <c r="Y270" s="515" t="s">
        <v>0</v>
      </c>
      <c r="Z270" s="554" t="s">
        <v>4035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3628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3617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2710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2729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3625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2712</v>
      </c>
      <c r="EU270" s="28">
        <v>306.40000000000003</v>
      </c>
      <c r="EV270" s="56">
        <v>3</v>
      </c>
      <c r="EX270" s="516" t="s">
        <v>3625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3641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2729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3994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3617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3617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2712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3617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3628</v>
      </c>
      <c r="DK271" s="28">
        <v>45</v>
      </c>
      <c r="DL271" s="56">
        <v>3</v>
      </c>
      <c r="DN271" s="516" t="s">
        <v>2712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2712</v>
      </c>
      <c r="EO271" s="28">
        <v>195.2</v>
      </c>
      <c r="EP271" s="56">
        <v>3</v>
      </c>
      <c r="ER271" s="516" t="s">
        <v>3626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3628</v>
      </c>
      <c r="FS271" s="28">
        <v>117.6</v>
      </c>
      <c r="FT271" s="56">
        <v>0</v>
      </c>
      <c r="FV271" s="516" t="s">
        <v>2710</v>
      </c>
      <c r="FY271" s="28">
        <v>429.5</v>
      </c>
      <c r="FZ271" s="56">
        <v>1</v>
      </c>
      <c r="GB271" s="516" t="s">
        <v>3630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2729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3617</v>
      </c>
      <c r="HC271" s="28">
        <v>2041.6</v>
      </c>
      <c r="HD271" s="56">
        <v>3</v>
      </c>
      <c r="HF271" s="478" t="s">
        <v>2721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4025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2728</v>
      </c>
      <c r="D273" s="28">
        <f>'Punten per wedstrijd'!M273</f>
        <v>296.5</v>
      </c>
      <c r="E273" s="56">
        <v>0</v>
      </c>
      <c r="G273" s="478" t="s">
        <v>2831</v>
      </c>
      <c r="J273" s="28">
        <f>'Punten per wedstrijd'!M251</f>
        <v>536.40000000000009</v>
      </c>
      <c r="K273" s="56">
        <v>1</v>
      </c>
      <c r="M273" s="478" t="s">
        <v>3630</v>
      </c>
      <c r="P273" s="28">
        <f>'Punten per wedstrijd'!S79</f>
        <v>181</v>
      </c>
      <c r="Q273" s="56">
        <v>3</v>
      </c>
      <c r="S273" s="478" t="s">
        <v>2729</v>
      </c>
      <c r="V273" s="28">
        <f>'Punten per wedstrijd'!S136</f>
        <v>462</v>
      </c>
      <c r="W273" s="56">
        <v>3</v>
      </c>
      <c r="Y273" s="515" t="s">
        <v>5</v>
      </c>
      <c r="Z273" s="554" t="s">
        <v>4056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3641</v>
      </c>
      <c r="AW273" s="28">
        <v>103.5</v>
      </c>
      <c r="AX273" s="56">
        <v>2</v>
      </c>
      <c r="AZ273" s="516" t="s">
        <v>3617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3624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2715</v>
      </c>
      <c r="CS273" s="28">
        <v>521.6</v>
      </c>
      <c r="CT273" s="56">
        <v>1</v>
      </c>
      <c r="CV273" s="516" t="s">
        <v>2712</v>
      </c>
      <c r="CY273" s="28">
        <v>709.6</v>
      </c>
      <c r="CZ273" s="56">
        <v>3</v>
      </c>
      <c r="DB273" s="516" t="s">
        <v>2728</v>
      </c>
      <c r="DE273" s="28">
        <v>22</v>
      </c>
      <c r="DF273" s="56">
        <v>3</v>
      </c>
      <c r="DH273" s="516" t="s">
        <v>2831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2710</v>
      </c>
      <c r="DW273" s="28">
        <v>685.8</v>
      </c>
      <c r="DX273" s="56">
        <v>0</v>
      </c>
      <c r="DZ273" s="516" t="s">
        <v>2729</v>
      </c>
      <c r="EC273" s="28">
        <v>479</v>
      </c>
      <c r="ED273" s="56">
        <v>3</v>
      </c>
      <c r="EF273" s="516" t="s">
        <v>3624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3641</v>
      </c>
      <c r="FG273" s="28">
        <v>629.80000000000007</v>
      </c>
      <c r="FH273" s="56">
        <v>2</v>
      </c>
      <c r="FJ273" s="516" t="s">
        <v>3626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3626</v>
      </c>
      <c r="FY273" s="28">
        <v>562.79999999999995</v>
      </c>
      <c r="FZ273" s="56">
        <v>2</v>
      </c>
      <c r="GB273" s="516" t="s">
        <v>3624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2831</v>
      </c>
      <c r="GQ273" s="28">
        <v>602</v>
      </c>
      <c r="GR273" s="56">
        <v>1</v>
      </c>
      <c r="GT273" s="516" t="s">
        <v>2729</v>
      </c>
      <c r="GW273" s="28">
        <v>49.500000000000007</v>
      </c>
      <c r="GX273" s="56">
        <v>3</v>
      </c>
      <c r="GZ273" s="516" t="s">
        <v>3624</v>
      </c>
      <c r="HC273" s="28">
        <v>2791.4</v>
      </c>
      <c r="HD273" s="56">
        <v>3</v>
      </c>
      <c r="HF273" s="478" t="s">
        <v>3626</v>
      </c>
      <c r="HI273" s="28">
        <v>856.59999999999991</v>
      </c>
      <c r="HJ273" s="56">
        <v>1</v>
      </c>
    </row>
    <row r="274" spans="1:218" ht="16.5">
      <c r="A274" s="478" t="s">
        <v>2712</v>
      </c>
      <c r="D274" s="28">
        <f>'Punten per wedstrijd'!M225</f>
        <v>998.6</v>
      </c>
      <c r="E274" s="56">
        <v>3</v>
      </c>
      <c r="G274" s="478" t="s">
        <v>3641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3012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2712</v>
      </c>
      <c r="AQ274" s="28">
        <v>390.7</v>
      </c>
      <c r="AR274" s="56">
        <v>3</v>
      </c>
      <c r="AT274" s="516" t="s">
        <v>2710</v>
      </c>
      <c r="AW274" s="28">
        <v>89.1</v>
      </c>
      <c r="AX274" s="56">
        <v>1</v>
      </c>
      <c r="AZ274" s="516" t="s">
        <v>3628</v>
      </c>
      <c r="BC274" s="28">
        <v>74.199999999999989</v>
      </c>
      <c r="BD274" s="56">
        <v>3</v>
      </c>
      <c r="BF274" s="516" t="s">
        <v>2728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3641</v>
      </c>
      <c r="CG274" s="28">
        <v>145.89999999999998</v>
      </c>
      <c r="CH274" s="56">
        <v>3</v>
      </c>
      <c r="CJ274" s="516" t="s">
        <v>2721</v>
      </c>
      <c r="CM274" s="28">
        <v>349.7</v>
      </c>
      <c r="CN274" s="56">
        <v>2</v>
      </c>
      <c r="CP274" s="516" t="s">
        <v>3626</v>
      </c>
      <c r="CS274" s="28">
        <v>600.80000000000007</v>
      </c>
      <c r="CT274" s="56">
        <v>2</v>
      </c>
      <c r="CV274" s="516" t="s">
        <v>2715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3630</v>
      </c>
      <c r="DQ274" s="28">
        <v>424.7</v>
      </c>
      <c r="DR274" s="56">
        <v>1</v>
      </c>
      <c r="DT274" s="516" t="s">
        <v>2721</v>
      </c>
      <c r="DW274" s="28">
        <v>930.1</v>
      </c>
      <c r="DX274" s="56">
        <v>3</v>
      </c>
      <c r="DZ274" s="516" t="s">
        <v>3630</v>
      </c>
      <c r="EC274" s="28">
        <v>241.3</v>
      </c>
      <c r="ED274" s="56">
        <v>0</v>
      </c>
      <c r="EF274" s="516" t="s">
        <v>3628</v>
      </c>
      <c r="EI274" s="28">
        <v>637.4</v>
      </c>
      <c r="EJ274" s="56">
        <v>3</v>
      </c>
      <c r="EL274" s="516" t="s">
        <v>2710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3641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3626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2712</v>
      </c>
      <c r="HC274" s="28">
        <v>1624.4</v>
      </c>
      <c r="HD274" s="56">
        <v>0</v>
      </c>
      <c r="HF274" s="478" t="s">
        <v>2728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3617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2729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2847</v>
      </c>
      <c r="BC276" s="28">
        <v>123.7</v>
      </c>
      <c r="BD276" s="56">
        <v>3</v>
      </c>
      <c r="BF276" s="516" t="s">
        <v>3625</v>
      </c>
      <c r="BI276" s="28">
        <v>610.35</v>
      </c>
      <c r="BJ276" s="56">
        <v>1</v>
      </c>
      <c r="BL276" s="516" t="s">
        <v>2729</v>
      </c>
      <c r="BO276" s="28">
        <v>175.9</v>
      </c>
      <c r="BP276" s="56">
        <v>2</v>
      </c>
      <c r="BR276" s="516" t="s">
        <v>2721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3641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2721</v>
      </c>
      <c r="DQ276" s="28">
        <v>499.6</v>
      </c>
      <c r="DR276" s="56">
        <v>1</v>
      </c>
      <c r="DT276" s="516" t="s">
        <v>2831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3625</v>
      </c>
      <c r="EO276" s="28">
        <v>453.6</v>
      </c>
      <c r="EP276" s="56">
        <v>2</v>
      </c>
      <c r="ER276" s="516" t="s">
        <v>2710</v>
      </c>
      <c r="EU276" s="28">
        <v>301.5</v>
      </c>
      <c r="EV276" s="56">
        <v>3</v>
      </c>
      <c r="EX276" s="516" t="s">
        <v>3628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3624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3628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2847</v>
      </c>
      <c r="J277" s="28">
        <f>'Punten per wedstrijd'!M157</f>
        <v>305.2</v>
      </c>
      <c r="K277" s="56">
        <v>0</v>
      </c>
      <c r="M277" s="478" t="s">
        <v>2719</v>
      </c>
      <c r="P277" s="28">
        <f>'Punten per wedstrijd'!S28</f>
        <v>121.69999999999999</v>
      </c>
      <c r="Q277" s="56">
        <v>0</v>
      </c>
      <c r="S277" s="478" t="s">
        <v>2721</v>
      </c>
      <c r="V277" s="28">
        <f>'Punten per wedstrijd'!S126</f>
        <v>130.19999999999999</v>
      </c>
      <c r="W277" s="56">
        <v>3</v>
      </c>
      <c r="Y277" s="517" t="s">
        <v>12</v>
      </c>
      <c r="Z277" s="597" t="s">
        <v>4058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2831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2728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2729</v>
      </c>
      <c r="BI277" s="28">
        <v>683.44999999999993</v>
      </c>
      <c r="BJ277" s="56">
        <v>2</v>
      </c>
      <c r="BL277" s="516" t="s">
        <v>2715</v>
      </c>
      <c r="BO277" s="28">
        <v>166.79999999999998</v>
      </c>
      <c r="BP277" s="56">
        <v>1</v>
      </c>
      <c r="BR277" s="516" t="s">
        <v>3641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2729</v>
      </c>
      <c r="CG277" s="28">
        <v>213.3</v>
      </c>
      <c r="CH277" s="56">
        <v>3</v>
      </c>
      <c r="CJ277" s="516" t="s">
        <v>3624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3628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2728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3625</v>
      </c>
      <c r="EI277" s="28">
        <v>320.60000000000002</v>
      </c>
      <c r="EJ277" s="56">
        <v>1</v>
      </c>
      <c r="EL277" s="516" t="s">
        <v>2831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2710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2729</v>
      </c>
      <c r="FS277" s="28">
        <v>61.2</v>
      </c>
      <c r="FT277" s="56">
        <v>0</v>
      </c>
      <c r="FV277" s="516" t="s">
        <v>3630</v>
      </c>
      <c r="FY277" s="28">
        <v>572.70000000000005</v>
      </c>
      <c r="FZ277" s="56">
        <v>2</v>
      </c>
      <c r="GB277" s="516" t="s">
        <v>2712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3641</v>
      </c>
      <c r="GQ277" s="28">
        <v>635.19999999999993</v>
      </c>
      <c r="GR277" s="56">
        <v>3</v>
      </c>
      <c r="GT277" s="516" t="s">
        <v>2721</v>
      </c>
      <c r="GW277" s="28">
        <v>13.2</v>
      </c>
      <c r="GX277" s="56">
        <v>0</v>
      </c>
      <c r="GZ277" s="516" t="s">
        <v>3625</v>
      </c>
      <c r="HC277" s="28">
        <v>1958.8000000000002</v>
      </c>
      <c r="HD277" s="56">
        <v>1</v>
      </c>
      <c r="HF277" s="478" t="s">
        <v>2719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8" t="s">
        <v>4009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8" t="s">
        <v>4050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2721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2847</v>
      </c>
      <c r="BO279" s="28">
        <v>151.6</v>
      </c>
      <c r="BP279" s="56">
        <v>1</v>
      </c>
      <c r="BR279" s="516" t="s">
        <v>2831</v>
      </c>
      <c r="BU279" s="28">
        <v>133.20000000000002</v>
      </c>
      <c r="BV279" s="56">
        <v>1</v>
      </c>
      <c r="BX279" s="516" t="s">
        <v>2728</v>
      </c>
      <c r="CA279" s="28">
        <v>147.79999999999998</v>
      </c>
      <c r="CB279" s="56">
        <v>0</v>
      </c>
      <c r="CD279" s="516" t="s">
        <v>2721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2847</v>
      </c>
      <c r="CY279" s="28">
        <v>410.59999999999997</v>
      </c>
      <c r="CZ279" s="56">
        <v>1</v>
      </c>
      <c r="DB279" s="516" t="s">
        <v>2721</v>
      </c>
      <c r="DE279" s="28">
        <v>16.900000000000002</v>
      </c>
      <c r="DF279" s="56">
        <v>2</v>
      </c>
      <c r="DH279" s="516" t="s">
        <v>3641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3630</v>
      </c>
      <c r="EU279" s="28">
        <v>391.20000000000005</v>
      </c>
      <c r="EV279" s="56">
        <v>2</v>
      </c>
      <c r="EX279" s="516" t="s">
        <v>3617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2831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2847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3626</v>
      </c>
      <c r="GW279" s="28">
        <v>42</v>
      </c>
      <c r="GX279" s="56">
        <v>0</v>
      </c>
      <c r="GZ279" s="516" t="s">
        <v>3628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2728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8" t="s">
        <v>4049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2847</v>
      </c>
      <c r="AK280" s="28">
        <v>231.4</v>
      </c>
      <c r="AL280" s="56">
        <v>0</v>
      </c>
      <c r="AN280" s="516" t="s">
        <v>3628</v>
      </c>
      <c r="AQ280" s="28">
        <v>111.10000000000001</v>
      </c>
      <c r="AR280" s="56">
        <v>1</v>
      </c>
      <c r="AT280" s="516" t="s">
        <v>2847</v>
      </c>
      <c r="AW280" s="28">
        <v>45.499999999999993</v>
      </c>
      <c r="AX280" s="56">
        <v>3</v>
      </c>
      <c r="AZ280" s="516" t="s">
        <v>3641</v>
      </c>
      <c r="BC280" s="28">
        <v>109.20000000000002</v>
      </c>
      <c r="BD280" s="56">
        <v>3</v>
      </c>
      <c r="BF280" s="516" t="s">
        <v>2710</v>
      </c>
      <c r="BI280" s="28">
        <v>612.59999999999991</v>
      </c>
      <c r="BJ280" s="56">
        <v>2</v>
      </c>
      <c r="BL280" s="516" t="s">
        <v>3628</v>
      </c>
      <c r="BO280" s="28">
        <v>168.2</v>
      </c>
      <c r="BP280" s="56">
        <v>2</v>
      </c>
      <c r="BR280" s="516" t="s">
        <v>2728</v>
      </c>
      <c r="BU280" s="28">
        <v>135.60000000000002</v>
      </c>
      <c r="BV280" s="56">
        <v>2</v>
      </c>
      <c r="BX280" s="516" t="s">
        <v>3624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2719</v>
      </c>
      <c r="CM280" s="28">
        <v>352.1</v>
      </c>
      <c r="CN280" s="56">
        <v>2</v>
      </c>
      <c r="CP280" s="516" t="s">
        <v>2831</v>
      </c>
      <c r="CS280" s="28">
        <v>292.60000000000002</v>
      </c>
      <c r="CT280" s="56">
        <v>0</v>
      </c>
      <c r="CV280" s="516" t="s">
        <v>2729</v>
      </c>
      <c r="CY280" s="28">
        <v>441.5</v>
      </c>
      <c r="CZ280" s="56">
        <v>2</v>
      </c>
      <c r="DB280" s="516" t="s">
        <v>3624</v>
      </c>
      <c r="DE280" s="28">
        <v>16.5</v>
      </c>
      <c r="DF280" s="56">
        <v>1</v>
      </c>
      <c r="DH280" s="516" t="s">
        <v>3625</v>
      </c>
      <c r="DK280" s="28">
        <v>0</v>
      </c>
      <c r="DL280" s="56">
        <v>0</v>
      </c>
      <c r="DN280" s="516" t="s">
        <v>2831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2728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3630</v>
      </c>
      <c r="EO280" s="28">
        <v>380.8</v>
      </c>
      <c r="EP280" s="56">
        <v>3</v>
      </c>
      <c r="ER280" s="516" t="s">
        <v>2847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3617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3617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3624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3624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2710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8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2847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8" t="s">
        <v>4005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3626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2728</v>
      </c>
      <c r="BC282" s="28">
        <v>39</v>
      </c>
      <c r="BD282" s="56">
        <v>1</v>
      </c>
      <c r="BF282" s="516" t="s">
        <v>2719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2710</v>
      </c>
      <c r="CA282" s="28">
        <v>273</v>
      </c>
      <c r="CB282" s="56">
        <v>3</v>
      </c>
      <c r="CD282" s="516" t="s">
        <v>2719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2729</v>
      </c>
      <c r="CS282" s="28">
        <v>233.60000000000002</v>
      </c>
      <c r="CT282" s="56">
        <v>0</v>
      </c>
      <c r="CV282" s="516" t="s">
        <v>3630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2728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2728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2729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3624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3624</v>
      </c>
      <c r="GQ282" s="28">
        <v>234.2</v>
      </c>
      <c r="GR282" s="56">
        <v>0</v>
      </c>
      <c r="GT282" s="516" t="s">
        <v>2715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2712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8" t="s">
        <v>4024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2729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2712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2712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2710</v>
      </c>
      <c r="BU283" s="28">
        <v>54.099999999999994</v>
      </c>
      <c r="BV283" s="56">
        <v>0</v>
      </c>
      <c r="BX283" s="516" t="s">
        <v>2831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2831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2710</v>
      </c>
      <c r="DQ283" s="28">
        <v>583.4</v>
      </c>
      <c r="DR283" s="56">
        <v>2</v>
      </c>
      <c r="DT283" s="516" t="s">
        <v>2719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2715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2719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2721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3641</v>
      </c>
      <c r="FY283" s="28">
        <v>613.1</v>
      </c>
      <c r="FZ283" s="56">
        <v>2</v>
      </c>
      <c r="GB283" s="516" t="s">
        <v>3625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2719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8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2719</v>
      </c>
      <c r="D285" s="28">
        <f>'Punten per wedstrijd'!M168</f>
        <v>434.3</v>
      </c>
      <c r="E285" s="56">
        <v>3</v>
      </c>
      <c r="G285" s="478" t="s">
        <v>3628</v>
      </c>
      <c r="J285" s="28">
        <f>'Punten per wedstrijd'!M213</f>
        <v>152.80000000000001</v>
      </c>
      <c r="K285" s="56">
        <v>0</v>
      </c>
      <c r="M285" s="478" t="s">
        <v>2715</v>
      </c>
      <c r="P285" s="28">
        <f>'Punten per wedstrijd'!S36</f>
        <v>198.6</v>
      </c>
      <c r="Q285" s="56">
        <v>1</v>
      </c>
      <c r="S285" s="478" t="s">
        <v>3641</v>
      </c>
      <c r="V285" s="28">
        <f>'Punten per wedstrijd'!S135</f>
        <v>219.9</v>
      </c>
      <c r="W285" s="56">
        <v>3</v>
      </c>
      <c r="Y285" s="515" t="s">
        <v>28</v>
      </c>
      <c r="Z285" s="598" t="s">
        <v>3990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3617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3624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3628</v>
      </c>
      <c r="CS285" s="28">
        <v>323.29999999999995</v>
      </c>
      <c r="CT285" s="56">
        <v>1</v>
      </c>
      <c r="CV285" s="516" t="s">
        <v>3626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2847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3617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2847</v>
      </c>
      <c r="FA285" s="28">
        <v>451.5</v>
      </c>
      <c r="FB285" s="56">
        <v>2</v>
      </c>
      <c r="FD285" s="516" t="s">
        <v>2721</v>
      </c>
      <c r="FG285" s="28">
        <v>605.9</v>
      </c>
      <c r="FH285" s="56">
        <v>3</v>
      </c>
      <c r="FJ285" s="516" t="s">
        <v>2712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2715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3630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2712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2729</v>
      </c>
      <c r="D286" s="28">
        <f>'Punten per wedstrijd'!M276</f>
        <v>332.1</v>
      </c>
      <c r="E286" s="56">
        <v>0</v>
      </c>
      <c r="G286" s="478" t="s">
        <v>3625</v>
      </c>
      <c r="J286" s="28">
        <f>'Punten per wedstrijd'!M197</f>
        <v>811</v>
      </c>
      <c r="K286" s="56">
        <v>3</v>
      </c>
      <c r="M286" s="478" t="s">
        <v>3628</v>
      </c>
      <c r="P286" s="28">
        <f>'Punten per wedstrijd'!S73</f>
        <v>200.9</v>
      </c>
      <c r="Q286" s="56">
        <v>2</v>
      </c>
      <c r="S286" s="478" t="s">
        <v>3624</v>
      </c>
      <c r="V286" s="28">
        <f>'Punten per wedstrijd'!S55</f>
        <v>55.000000000000007</v>
      </c>
      <c r="W286" s="56">
        <v>0</v>
      </c>
      <c r="Y286" s="515" t="s">
        <v>30</v>
      </c>
      <c r="Z286" s="598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3625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2715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2847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2721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3630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3626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3625</v>
      </c>
      <c r="DW286" s="28">
        <v>570.5</v>
      </c>
      <c r="DX286" s="56">
        <v>3</v>
      </c>
      <c r="DZ286" s="516" t="s">
        <v>3624</v>
      </c>
      <c r="EC286" s="28">
        <v>228.2</v>
      </c>
      <c r="ED286" s="56">
        <v>3</v>
      </c>
      <c r="EF286" s="516" t="s">
        <v>2719</v>
      </c>
      <c r="EI286" s="28">
        <v>335.3</v>
      </c>
      <c r="EJ286" s="56">
        <v>3</v>
      </c>
      <c r="EL286" s="516" t="s">
        <v>3641</v>
      </c>
      <c r="EO286" s="28">
        <v>303.5</v>
      </c>
      <c r="EP286" s="56">
        <v>2</v>
      </c>
      <c r="ER286" s="516" t="s">
        <v>3617</v>
      </c>
      <c r="EU286" s="28">
        <v>452.6</v>
      </c>
      <c r="EV286" s="56">
        <v>3</v>
      </c>
      <c r="EX286" s="516" t="s">
        <v>3641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3630</v>
      </c>
      <c r="FM286" s="28">
        <v>520.4</v>
      </c>
      <c r="FN286" s="56">
        <v>3</v>
      </c>
      <c r="FP286" s="516" t="s">
        <v>2847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3626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2831</v>
      </c>
      <c r="GW286" s="28">
        <v>24.1</v>
      </c>
      <c r="GX286" s="56">
        <v>0</v>
      </c>
      <c r="GZ286" s="516" t="s">
        <v>3626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8" t="s">
        <v>3014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3624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2712</v>
      </c>
      <c r="V288" s="28">
        <f>'Punten per wedstrijd'!S85</f>
        <v>115.8</v>
      </c>
      <c r="W288" s="56">
        <v>0</v>
      </c>
      <c r="Y288" s="515" t="s">
        <v>34</v>
      </c>
      <c r="Z288" s="598" t="s">
        <v>3986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2719</v>
      </c>
      <c r="AK288" s="28">
        <v>480.39999999999992</v>
      </c>
      <c r="AL288" s="56">
        <v>3</v>
      </c>
      <c r="AN288" s="516" t="s">
        <v>2728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2831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2710</v>
      </c>
      <c r="BO288" s="28">
        <v>153.29999999999998</v>
      </c>
      <c r="BP288" s="56">
        <v>2</v>
      </c>
      <c r="BR288" s="516" t="s">
        <v>2715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2831</v>
      </c>
      <c r="CG288" s="28">
        <v>21</v>
      </c>
      <c r="CH288" s="56">
        <v>0</v>
      </c>
      <c r="CJ288" s="516" t="s">
        <v>3617</v>
      </c>
      <c r="CM288" s="28">
        <v>382.40000000000003</v>
      </c>
      <c r="CN288" s="56">
        <v>0</v>
      </c>
      <c r="CP288" s="516" t="s">
        <v>2721</v>
      </c>
      <c r="CS288" s="28">
        <v>344.4</v>
      </c>
      <c r="CT288" s="56">
        <v>0</v>
      </c>
      <c r="CV288" s="516" t="s">
        <v>2831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3626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3624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3641</v>
      </c>
      <c r="EI288" s="28">
        <v>158.19999999999999</v>
      </c>
      <c r="EJ288" s="56">
        <v>2</v>
      </c>
      <c r="EL288" s="516" t="s">
        <v>2721</v>
      </c>
      <c r="EO288" s="28">
        <v>104.2</v>
      </c>
      <c r="EP288" s="56">
        <v>2</v>
      </c>
      <c r="ER288" s="516" t="s">
        <v>2728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2831</v>
      </c>
      <c r="FG288" s="28">
        <v>648.30000000000007</v>
      </c>
      <c r="FH288" s="56">
        <v>3</v>
      </c>
      <c r="FJ288" s="516" t="s">
        <v>3625</v>
      </c>
      <c r="FM288" s="28">
        <v>513</v>
      </c>
      <c r="FN288" s="56">
        <v>1</v>
      </c>
      <c r="FP288" s="516" t="s">
        <v>2710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2719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2847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3630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2710</v>
      </c>
      <c r="V289" s="28">
        <f>'Punten per wedstrijd'!S54</f>
        <v>253.2</v>
      </c>
      <c r="W289" s="56">
        <v>3</v>
      </c>
      <c r="Y289" s="515" t="s">
        <v>36</v>
      </c>
      <c r="Z289" s="548" t="s">
        <v>4021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3641</v>
      </c>
      <c r="AQ289" s="28">
        <v>179</v>
      </c>
      <c r="AR289" s="56">
        <v>1</v>
      </c>
      <c r="AT289" s="516" t="s">
        <v>3624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3617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2729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2721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2729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2729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3628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2710</v>
      </c>
      <c r="FM289" s="28">
        <v>576.70000000000005</v>
      </c>
      <c r="FN289" s="56">
        <v>2</v>
      </c>
      <c r="FP289" s="516" t="s">
        <v>2715</v>
      </c>
      <c r="FS289" s="28">
        <v>105.8</v>
      </c>
      <c r="FT289" s="56">
        <v>0</v>
      </c>
      <c r="FV289" s="516" t="s">
        <v>2831</v>
      </c>
      <c r="FY289" s="28">
        <v>326.8</v>
      </c>
      <c r="FZ289" s="56">
        <v>1</v>
      </c>
      <c r="GB289" s="516" t="s">
        <v>3628</v>
      </c>
      <c r="GE289" s="28">
        <v>548.29999999999995</v>
      </c>
      <c r="GF289" s="56">
        <v>3</v>
      </c>
      <c r="GH289" s="516" t="s">
        <v>2831</v>
      </c>
      <c r="GK289" s="28">
        <v>405.4</v>
      </c>
      <c r="GL289" s="56">
        <v>3</v>
      </c>
      <c r="GN289" s="516" t="s">
        <v>2712</v>
      </c>
      <c r="GQ289" s="28">
        <v>412.8</v>
      </c>
      <c r="GR289" s="56">
        <v>2</v>
      </c>
      <c r="GT289" s="516" t="s">
        <v>2728</v>
      </c>
      <c r="GW289" s="28">
        <v>79.900000000000006</v>
      </c>
      <c r="GX289" s="56">
        <v>3</v>
      </c>
      <c r="GZ289" s="516" t="s">
        <v>2715</v>
      </c>
      <c r="HC289" s="28">
        <v>1130.1000000000001</v>
      </c>
      <c r="HD289" s="56">
        <v>0</v>
      </c>
      <c r="HF289" s="478" t="s">
        <v>3624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4053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2710</v>
      </c>
      <c r="D291" s="28">
        <f>'Punten per wedstrijd'!M194</f>
        <v>458.99999999999994</v>
      </c>
      <c r="E291" s="56">
        <v>0</v>
      </c>
      <c r="G291" s="478" t="s">
        <v>2721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3626</v>
      </c>
      <c r="V291" s="28">
        <f>'Punten per wedstrijd'!S62</f>
        <v>42</v>
      </c>
      <c r="W291" s="56">
        <v>0</v>
      </c>
      <c r="Y291" s="515" t="s">
        <v>145</v>
      </c>
      <c r="Z291" s="548" t="s">
        <v>4016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3626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3641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2710</v>
      </c>
      <c r="CY291" s="28">
        <v>904.69999999999993</v>
      </c>
      <c r="CZ291" s="56">
        <v>3</v>
      </c>
      <c r="DB291" s="516" t="s">
        <v>3628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3626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2728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2715</v>
      </c>
      <c r="FA291" s="28">
        <v>415.5</v>
      </c>
      <c r="FB291" s="56">
        <v>0</v>
      </c>
      <c r="FD291" s="516" t="s">
        <v>2719</v>
      </c>
      <c r="FG291" s="28">
        <v>420.7</v>
      </c>
      <c r="FH291" s="56">
        <v>3</v>
      </c>
      <c r="FJ291" s="516" t="s">
        <v>2729</v>
      </c>
      <c r="FM291" s="28">
        <v>426</v>
      </c>
      <c r="FN291" s="56">
        <v>1</v>
      </c>
      <c r="FP291" s="516" t="s">
        <v>2721</v>
      </c>
      <c r="FS291" s="28">
        <v>97.3</v>
      </c>
      <c r="FT291" s="56">
        <v>1</v>
      </c>
      <c r="FV291" s="516" t="s">
        <v>2729</v>
      </c>
      <c r="FY291" s="28">
        <v>446.5</v>
      </c>
      <c r="FZ291" s="56">
        <v>1</v>
      </c>
      <c r="GB291" s="516" t="s">
        <v>2728</v>
      </c>
      <c r="GE291" s="28">
        <v>481.7</v>
      </c>
      <c r="GF291" s="56">
        <v>2</v>
      </c>
      <c r="GH291" s="516" t="s">
        <v>2715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2721</v>
      </c>
      <c r="HC291" s="28">
        <v>1916</v>
      </c>
      <c r="HD291" s="56">
        <v>0</v>
      </c>
      <c r="HF291" s="478" t="s">
        <v>3617</v>
      </c>
      <c r="HI291" s="28">
        <v>897.05000000000018</v>
      </c>
      <c r="HJ291" s="56">
        <v>1</v>
      </c>
    </row>
    <row r="292" spans="1:218" ht="16.5">
      <c r="A292" s="478" t="s">
        <v>3626</v>
      </c>
      <c r="D292" s="28">
        <f>'Punten per wedstrijd'!M202</f>
        <v>1197.7</v>
      </c>
      <c r="E292" s="56">
        <v>3</v>
      </c>
      <c r="G292" s="478" t="s">
        <v>3617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4061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2715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3630</v>
      </c>
      <c r="BC292" s="28">
        <v>127.7</v>
      </c>
      <c r="BD292" s="56">
        <v>1</v>
      </c>
      <c r="BF292" s="516" t="s">
        <v>3630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2729</v>
      </c>
      <c r="BU292" s="28">
        <v>57.2</v>
      </c>
      <c r="BV292" s="56">
        <v>3</v>
      </c>
      <c r="BX292" s="516" t="s">
        <v>2719</v>
      </c>
      <c r="CA292" s="28">
        <v>445.6</v>
      </c>
      <c r="CB292" s="56">
        <v>3</v>
      </c>
      <c r="CD292" s="516" t="s">
        <v>3630</v>
      </c>
      <c r="CG292" s="28">
        <v>116.1</v>
      </c>
      <c r="CH292" s="56">
        <v>3</v>
      </c>
      <c r="CJ292" s="516" t="s">
        <v>2715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3624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2728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3624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2831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2729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3630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3003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4012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3641</v>
      </c>
      <c r="AK294" s="28">
        <v>59.4</v>
      </c>
      <c r="AL294" s="56">
        <v>0</v>
      </c>
      <c r="AN294" s="516" t="s">
        <v>2831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2710</v>
      </c>
      <c r="BC294" s="28">
        <v>48.599999999999994</v>
      </c>
      <c r="BD294" s="56">
        <v>0</v>
      </c>
      <c r="BF294" s="516" t="s">
        <v>2831</v>
      </c>
      <c r="BI294" s="28">
        <v>578.20000000000005</v>
      </c>
      <c r="BJ294" s="56">
        <v>1</v>
      </c>
      <c r="BL294" s="516" t="s">
        <v>2712</v>
      </c>
      <c r="BO294" s="28">
        <v>294.39999999999998</v>
      </c>
      <c r="BP294" s="56">
        <v>3</v>
      </c>
      <c r="BR294" s="516" t="s">
        <v>3624</v>
      </c>
      <c r="BU294" s="28">
        <v>15.400000000000002</v>
      </c>
      <c r="BV294" s="56">
        <v>2</v>
      </c>
      <c r="BX294" s="516" t="s">
        <v>2712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2712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3624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2712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2710</v>
      </c>
      <c r="EI294" s="28">
        <v>414.7</v>
      </c>
      <c r="EJ294" s="56">
        <v>3</v>
      </c>
      <c r="EL294" s="516" t="s">
        <v>2719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2831</v>
      </c>
      <c r="GE294" s="28">
        <v>431</v>
      </c>
      <c r="GF294" s="56">
        <v>0</v>
      </c>
      <c r="GH294" s="516" t="s">
        <v>2729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3617</v>
      </c>
      <c r="GW294" s="28">
        <v>83.6</v>
      </c>
      <c r="GX294" s="56">
        <v>3</v>
      </c>
      <c r="GZ294" s="516" t="s">
        <v>2710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2715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2831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4032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3624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3617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3641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2712</v>
      </c>
      <c r="DE295" s="28">
        <v>0</v>
      </c>
      <c r="DF295" s="56">
        <v>0</v>
      </c>
      <c r="DH295" s="516" t="s">
        <v>2719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3617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2729</v>
      </c>
      <c r="EU295" s="28">
        <v>277.5</v>
      </c>
      <c r="EV295" s="56">
        <v>2</v>
      </c>
      <c r="EX295" s="516" t="s">
        <v>2728</v>
      </c>
      <c r="FA295" s="28">
        <v>387</v>
      </c>
      <c r="FB295" s="56">
        <v>0</v>
      </c>
      <c r="FD295" s="516" t="s">
        <v>2715</v>
      </c>
      <c r="FG295" s="28">
        <v>471.8</v>
      </c>
      <c r="FH295" s="56">
        <v>0</v>
      </c>
      <c r="FJ295" s="516" t="s">
        <v>3624</v>
      </c>
      <c r="FM295" s="28">
        <v>457.5</v>
      </c>
      <c r="FN295" s="56">
        <v>3</v>
      </c>
      <c r="FP295" s="516" t="s">
        <v>3626</v>
      </c>
      <c r="FS295" s="28">
        <v>56.5</v>
      </c>
      <c r="FT295" s="56">
        <v>0</v>
      </c>
      <c r="FV295" s="516" t="s">
        <v>2719</v>
      </c>
      <c r="FY295" s="28">
        <v>321.8</v>
      </c>
      <c r="FZ295" s="56">
        <v>0</v>
      </c>
      <c r="GB295" s="516" t="s">
        <v>2847</v>
      </c>
      <c r="GE295" s="28">
        <v>591.20000000000005</v>
      </c>
      <c r="GF295" s="56">
        <v>3</v>
      </c>
      <c r="GH295" s="516" t="s">
        <v>2710</v>
      </c>
      <c r="GK295" s="28">
        <v>369.79999999999995</v>
      </c>
      <c r="GL295" s="56">
        <v>0</v>
      </c>
      <c r="GN295" s="516" t="s">
        <v>3628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2847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3997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4045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2712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2728</v>
      </c>
      <c r="CM297" s="28">
        <v>348.2</v>
      </c>
      <c r="CN297" s="56">
        <v>3</v>
      </c>
      <c r="CP297" s="516" t="s">
        <v>3625</v>
      </c>
      <c r="CS297" s="28">
        <v>599.79999999999995</v>
      </c>
      <c r="CT297" s="56">
        <v>3</v>
      </c>
      <c r="CV297" s="516" t="s">
        <v>3624</v>
      </c>
      <c r="CY297" s="28">
        <v>1039.2</v>
      </c>
      <c r="CZ297" s="56">
        <v>2</v>
      </c>
      <c r="DB297" s="516" t="s">
        <v>2715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3628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3617</v>
      </c>
      <c r="EC297" s="28">
        <v>223.1</v>
      </c>
      <c r="ED297" s="56">
        <v>3</v>
      </c>
      <c r="EF297" s="516" t="s">
        <v>3630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2729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3628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3625</v>
      </c>
      <c r="GK297" s="28">
        <v>325.8</v>
      </c>
      <c r="GL297" s="56">
        <v>0</v>
      </c>
      <c r="GN297" s="516" t="s">
        <v>2719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3011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3624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2721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2719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2712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3617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2728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2721</v>
      </c>
      <c r="GK298" s="28">
        <v>432.7</v>
      </c>
      <c r="GL298" s="56">
        <v>3</v>
      </c>
      <c r="GN298" s="516" t="s">
        <v>3625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3641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3017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4042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2721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2721</v>
      </c>
      <c r="BI300" s="28">
        <v>613.9</v>
      </c>
      <c r="BJ300" s="56">
        <v>2</v>
      </c>
      <c r="BL300" s="516" t="s">
        <v>3641</v>
      </c>
      <c r="BO300" s="28">
        <v>204.8</v>
      </c>
      <c r="BP300" s="56">
        <v>0</v>
      </c>
      <c r="BR300" s="516" t="s">
        <v>3628</v>
      </c>
      <c r="BU300" s="28">
        <v>99.800000000000011</v>
      </c>
      <c r="BV300" s="56">
        <v>0</v>
      </c>
      <c r="BX300" s="516" t="s">
        <v>3626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3626</v>
      </c>
      <c r="CM300" s="28">
        <v>394.3</v>
      </c>
      <c r="CN300" s="56">
        <v>2</v>
      </c>
      <c r="CP300" s="516" t="s">
        <v>2728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2729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3617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2847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2847</v>
      </c>
      <c r="EO300" s="28">
        <v>404.7</v>
      </c>
      <c r="EP300" s="56">
        <v>1</v>
      </c>
      <c r="ER300" s="516" t="s">
        <v>3624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2847</v>
      </c>
      <c r="FM300" s="28">
        <v>485.3</v>
      </c>
      <c r="FN300" s="56">
        <v>0</v>
      </c>
      <c r="FP300" s="516" t="s">
        <v>3630</v>
      </c>
      <c r="FS300" s="28">
        <v>121.8</v>
      </c>
      <c r="FT300" s="56">
        <v>2</v>
      </c>
      <c r="FV300" s="516" t="s">
        <v>2847</v>
      </c>
      <c r="FY300" s="28">
        <v>595.50000000000011</v>
      </c>
      <c r="FZ300" s="56">
        <v>2</v>
      </c>
      <c r="GB300" s="516" t="s">
        <v>2721</v>
      </c>
      <c r="GE300" s="28">
        <v>593</v>
      </c>
      <c r="GF300" s="56">
        <v>2</v>
      </c>
      <c r="GH300" s="516" t="s">
        <v>3626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3625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4040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2710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3626</v>
      </c>
      <c r="AW301" s="28">
        <v>162.69999999999999</v>
      </c>
      <c r="AX301" s="56">
        <v>3</v>
      </c>
      <c r="AZ301" s="516" t="s">
        <v>2715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3628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3625</v>
      </c>
      <c r="CM301" s="28">
        <v>345.6</v>
      </c>
      <c r="CN301" s="56">
        <v>1</v>
      </c>
      <c r="CP301" s="516" t="s">
        <v>2710</v>
      </c>
      <c r="CS301" s="28">
        <v>340.09999999999997</v>
      </c>
      <c r="CT301" s="56">
        <v>2</v>
      </c>
      <c r="CV301" s="516" t="s">
        <v>3625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3617</v>
      </c>
      <c r="DK301" s="28">
        <v>0</v>
      </c>
      <c r="DL301" s="56">
        <v>0</v>
      </c>
      <c r="DN301" s="516" t="s">
        <v>3626</v>
      </c>
      <c r="DQ301" s="28">
        <v>289.5</v>
      </c>
      <c r="DR301" s="56">
        <v>2</v>
      </c>
      <c r="DT301" s="516" t="s">
        <v>2847</v>
      </c>
      <c r="DW301" s="28">
        <v>513.05000000000007</v>
      </c>
      <c r="DX301" s="56">
        <v>2</v>
      </c>
      <c r="DZ301" s="516" t="s">
        <v>3626</v>
      </c>
      <c r="EC301" s="28">
        <v>326.89999999999998</v>
      </c>
      <c r="ED301" s="56">
        <v>1</v>
      </c>
      <c r="EF301" s="516" t="s">
        <v>2721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3625</v>
      </c>
      <c r="EU301" s="28">
        <v>267.69999999999993</v>
      </c>
      <c r="EV301" s="56">
        <v>1</v>
      </c>
      <c r="EX301" s="516" t="s">
        <v>2831</v>
      </c>
      <c r="FA301" s="28">
        <v>519.5</v>
      </c>
      <c r="FB301" s="56">
        <v>3</v>
      </c>
      <c r="FD301" s="516" t="s">
        <v>3628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2729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3009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4027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3624</v>
      </c>
      <c r="AQ303" s="28">
        <v>237.5</v>
      </c>
      <c r="AR303" s="56">
        <v>3</v>
      </c>
      <c r="AT303" s="516" t="s">
        <v>3630</v>
      </c>
      <c r="AW303" s="28">
        <v>120.6</v>
      </c>
      <c r="AX303" s="56">
        <v>2</v>
      </c>
      <c r="AZ303" s="516" t="s">
        <v>2729</v>
      </c>
      <c r="BC303" s="28">
        <v>93.3</v>
      </c>
      <c r="BD303" s="56">
        <v>3</v>
      </c>
      <c r="BF303" s="516" t="s">
        <v>2715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3630</v>
      </c>
      <c r="CA303" s="28">
        <v>426.6</v>
      </c>
      <c r="CB303" s="56">
        <v>2</v>
      </c>
      <c r="CD303" s="516" t="s">
        <v>3624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3617</v>
      </c>
      <c r="DE303" s="28">
        <v>43.2</v>
      </c>
      <c r="DF303" s="56">
        <v>2</v>
      </c>
      <c r="DH303" s="516" t="s">
        <v>3630</v>
      </c>
      <c r="DK303" s="28">
        <v>22.5</v>
      </c>
      <c r="DL303" s="56">
        <v>3</v>
      </c>
      <c r="DN303" s="516" t="s">
        <v>3625</v>
      </c>
      <c r="DQ303" s="28">
        <v>492.15</v>
      </c>
      <c r="DR303" s="56">
        <v>0</v>
      </c>
      <c r="DT303" s="516" t="s">
        <v>3641</v>
      </c>
      <c r="DW303" s="28">
        <v>653.34999999999991</v>
      </c>
      <c r="DX303" s="56">
        <v>1</v>
      </c>
      <c r="DZ303" s="516" t="s">
        <v>2715</v>
      </c>
      <c r="EC303" s="28">
        <v>42</v>
      </c>
      <c r="ED303" s="56">
        <v>0</v>
      </c>
      <c r="EF303" s="516" t="s">
        <v>2831</v>
      </c>
      <c r="EI303" s="28">
        <v>461</v>
      </c>
      <c r="EJ303" s="56">
        <v>3</v>
      </c>
      <c r="EL303" s="516" t="s">
        <v>2715</v>
      </c>
      <c r="EO303" s="28">
        <v>231.9</v>
      </c>
      <c r="EP303" s="56">
        <v>0</v>
      </c>
      <c r="ER303" s="516" t="s">
        <v>2721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3625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2831</v>
      </c>
      <c r="HC303" s="28">
        <v>2024.0000000000005</v>
      </c>
      <c r="HD303" s="56">
        <v>0</v>
      </c>
      <c r="HF303" s="478" t="s">
        <v>2847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2847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2710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2847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2847</v>
      </c>
      <c r="DE304" s="28">
        <v>39.6</v>
      </c>
      <c r="DF304" s="56">
        <v>1</v>
      </c>
      <c r="DH304" s="516" t="s">
        <v>2715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2712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3625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2715</v>
      </c>
      <c r="GE304" s="28">
        <v>558.5</v>
      </c>
      <c r="GF304" s="56">
        <v>1</v>
      </c>
      <c r="GH304" s="516" t="s">
        <v>3641</v>
      </c>
      <c r="GK304" s="28">
        <v>534.54999999999995</v>
      </c>
      <c r="GL304" s="56">
        <v>3</v>
      </c>
      <c r="GN304" s="516" t="s">
        <v>2847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3630</v>
      </c>
      <c r="AK306" s="28">
        <v>518.79999999999995</v>
      </c>
      <c r="AL306" s="56">
        <v>3</v>
      </c>
      <c r="AN306" s="516" t="s">
        <v>2847</v>
      </c>
      <c r="AQ306" s="28">
        <v>153.9</v>
      </c>
      <c r="AR306" s="56">
        <v>1</v>
      </c>
      <c r="AT306" s="516" t="s">
        <v>3628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3630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2847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3630</v>
      </c>
      <c r="CM306" s="28">
        <v>386.8</v>
      </c>
      <c r="CN306" s="56">
        <v>3</v>
      </c>
      <c r="CP306" s="516" t="s">
        <v>2719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2710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2719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3628</v>
      </c>
      <c r="EO306" s="28">
        <v>237.79999999999998</v>
      </c>
      <c r="EP306" s="56">
        <v>3</v>
      </c>
      <c r="ER306" s="516" t="s">
        <v>2831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3630</v>
      </c>
      <c r="FG306" s="28">
        <v>554.5</v>
      </c>
      <c r="FH306" s="56">
        <v>2</v>
      </c>
      <c r="FJ306" s="516" t="s">
        <v>2715</v>
      </c>
      <c r="FM306" s="28">
        <v>504.6</v>
      </c>
      <c r="FN306" s="56">
        <v>2</v>
      </c>
      <c r="FP306" s="516" t="s">
        <v>3641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2712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3628</v>
      </c>
      <c r="GW306" s="28">
        <v>1.4</v>
      </c>
      <c r="GX306" s="56">
        <v>0</v>
      </c>
      <c r="GZ306" s="516" t="s">
        <v>2719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2728</v>
      </c>
      <c r="AK307" s="28">
        <v>359.9</v>
      </c>
      <c r="AL307" s="56">
        <v>0</v>
      </c>
      <c r="AN307" s="516" t="s">
        <v>2719</v>
      </c>
      <c r="AQ307" s="28">
        <v>169.9</v>
      </c>
      <c r="AR307" s="56">
        <v>2</v>
      </c>
      <c r="AT307" s="516" t="s">
        <v>2729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2721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3625</v>
      </c>
      <c r="CA307" s="28">
        <v>173.5</v>
      </c>
      <c r="CB307" s="56">
        <v>0</v>
      </c>
      <c r="CD307" s="516" t="s">
        <v>2728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2721</v>
      </c>
      <c r="DK307" s="28">
        <v>0</v>
      </c>
      <c r="DL307" s="56">
        <v>0</v>
      </c>
      <c r="DN307" s="516" t="s">
        <v>2847</v>
      </c>
      <c r="DQ307" s="28">
        <v>245.8</v>
      </c>
      <c r="DR307" s="56">
        <v>0</v>
      </c>
      <c r="DT307" s="516" t="s">
        <v>2715</v>
      </c>
      <c r="DW307" s="28">
        <v>458.49999999999994</v>
      </c>
      <c r="DX307" s="56">
        <v>2</v>
      </c>
      <c r="DZ307" s="516" t="s">
        <v>2710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2715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3626</v>
      </c>
      <c r="FG307" s="28">
        <v>489.2</v>
      </c>
      <c r="FH307" s="56">
        <v>1</v>
      </c>
      <c r="FJ307" s="516" t="s">
        <v>2728</v>
      </c>
      <c r="FM307" s="28">
        <v>461.00000000000006</v>
      </c>
      <c r="FN307" s="56">
        <v>1</v>
      </c>
      <c r="FP307" s="516" t="s">
        <v>2712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3628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3628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2715</v>
      </c>
      <c r="CG309" s="28">
        <v>75.5</v>
      </c>
      <c r="CH309" s="56">
        <v>0</v>
      </c>
      <c r="CJ309" s="516" t="s">
        <v>2847</v>
      </c>
      <c r="CM309" s="28">
        <v>566.29999999999995</v>
      </c>
      <c r="CN309" s="56">
        <v>3</v>
      </c>
      <c r="CP309" s="516" t="s">
        <v>3624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2719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2719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3641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2710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3617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3630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2721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3625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2847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2728</v>
      </c>
      <c r="CY310" s="28">
        <v>680.6</v>
      </c>
      <c r="CZ310" s="56">
        <v>3</v>
      </c>
      <c r="DB310" s="516" t="s">
        <v>2831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2729</v>
      </c>
      <c r="DW310" s="28">
        <v>380.59999999999997</v>
      </c>
      <c r="DX310" s="56">
        <v>3</v>
      </c>
      <c r="DZ310" s="516" t="s">
        <v>2712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3630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3624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2710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2831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2712</v>
      </c>
      <c r="AK312" s="28">
        <v>340.9</v>
      </c>
      <c r="AL312" s="56">
        <v>3</v>
      </c>
      <c r="AN312" s="516" t="s">
        <v>2715</v>
      </c>
      <c r="AQ312" s="28">
        <v>311.7</v>
      </c>
      <c r="AR312" s="56">
        <v>3</v>
      </c>
      <c r="AT312" s="516" t="s">
        <v>2719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2728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3628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3625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3628</v>
      </c>
      <c r="EC312" s="28">
        <v>22.5</v>
      </c>
      <c r="ED312" s="56">
        <v>0</v>
      </c>
      <c r="EF312" s="516" t="s">
        <v>3626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2719</v>
      </c>
      <c r="FS312" s="28">
        <v>78.100000000000009</v>
      </c>
      <c r="FT312" s="56">
        <v>0</v>
      </c>
      <c r="FV312" s="516" t="s">
        <v>2712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2728</v>
      </c>
      <c r="GQ312" s="28">
        <v>590.20000000000005</v>
      </c>
      <c r="GR312" s="56">
        <v>0</v>
      </c>
      <c r="GT312" s="516" t="s">
        <v>3630</v>
      </c>
      <c r="GW312" s="28">
        <v>82.5</v>
      </c>
      <c r="GX312" s="56">
        <v>1</v>
      </c>
      <c r="GZ312" s="516" t="s">
        <v>2728</v>
      </c>
      <c r="HC312" s="28">
        <v>1535.0000000000002</v>
      </c>
      <c r="HD312" s="56">
        <v>1</v>
      </c>
      <c r="HF312" s="478" t="s">
        <v>3641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3625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3626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2712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2719</v>
      </c>
      <c r="CY313" s="28">
        <v>765.1</v>
      </c>
      <c r="CZ313" s="56">
        <v>3</v>
      </c>
      <c r="DB313" s="516" t="s">
        <v>3630</v>
      </c>
      <c r="DE313" s="28">
        <v>24</v>
      </c>
      <c r="DF313" s="56">
        <v>1</v>
      </c>
      <c r="DH313" s="516" t="s">
        <v>2710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2831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3626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2712</v>
      </c>
      <c r="FA313" s="28">
        <v>378</v>
      </c>
      <c r="FB313" s="56">
        <v>0</v>
      </c>
      <c r="FD313" s="516" t="s">
        <v>2847</v>
      </c>
      <c r="FG313" s="28">
        <v>402.3</v>
      </c>
      <c r="FH313" s="56">
        <v>2</v>
      </c>
      <c r="FJ313" s="516" t="s">
        <v>2719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3617</v>
      </c>
      <c r="GE313" s="28">
        <v>512.4</v>
      </c>
      <c r="GF313" s="56">
        <v>1</v>
      </c>
      <c r="GH313" s="516" t="s">
        <v>2719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2710</v>
      </c>
      <c r="AQ315" s="28">
        <v>126.5</v>
      </c>
      <c r="AR315" s="56">
        <v>0</v>
      </c>
      <c r="AT315" s="516" t="s">
        <v>3625</v>
      </c>
      <c r="AW315" s="28">
        <v>169.3</v>
      </c>
      <c r="AX315" s="56">
        <v>3</v>
      </c>
      <c r="AZ315" s="516" t="s">
        <v>3626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3617</v>
      </c>
      <c r="BO315" s="28">
        <v>178.9</v>
      </c>
      <c r="BP315" s="56">
        <v>2</v>
      </c>
      <c r="BR315" s="516" t="s">
        <v>3625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3641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2712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3630</v>
      </c>
      <c r="DW315" s="28">
        <v>361.29999999999995</v>
      </c>
      <c r="DX315" s="56">
        <v>0</v>
      </c>
      <c r="DZ315" s="516" t="s">
        <v>2721</v>
      </c>
      <c r="EC315" s="28">
        <v>165.5</v>
      </c>
      <c r="ED315" s="56">
        <v>0</v>
      </c>
      <c r="EF315" s="516" t="s">
        <v>2712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2719</v>
      </c>
      <c r="FA315" s="28">
        <v>459.5</v>
      </c>
      <c r="FB315" s="56">
        <v>2</v>
      </c>
      <c r="FD315" s="516" t="s">
        <v>2728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2728</v>
      </c>
      <c r="FS315" s="28">
        <v>132.80000000000001</v>
      </c>
      <c r="FT315" s="56">
        <v>0</v>
      </c>
      <c r="FV315" s="516" t="s">
        <v>3628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3617</v>
      </c>
      <c r="GK315" s="28">
        <v>464.3</v>
      </c>
      <c r="GL315" s="56">
        <v>3</v>
      </c>
      <c r="GN315" s="516" t="s">
        <v>2710</v>
      </c>
      <c r="GQ315" s="28">
        <v>615.1</v>
      </c>
      <c r="GR315" s="56">
        <v>1</v>
      </c>
      <c r="GT315" s="516" t="s">
        <v>3641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3617</v>
      </c>
      <c r="AK316" s="28">
        <v>477.4</v>
      </c>
      <c r="AL316" s="56">
        <v>0</v>
      </c>
      <c r="AN316" s="516" t="s">
        <v>3630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2719</v>
      </c>
      <c r="BC316" s="28">
        <v>162.30000000000001</v>
      </c>
      <c r="BD316" s="56">
        <v>3</v>
      </c>
      <c r="BF316" s="516" t="s">
        <v>3626</v>
      </c>
      <c r="BI316" s="28">
        <v>948.49999999999989</v>
      </c>
      <c r="BJ316" s="56">
        <v>2</v>
      </c>
      <c r="BL316" s="516" t="s">
        <v>3625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2715</v>
      </c>
      <c r="CA316" s="28">
        <v>327.5</v>
      </c>
      <c r="CB316" s="56">
        <v>3</v>
      </c>
      <c r="CD316" s="516" t="s">
        <v>3626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3617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3641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2847</v>
      </c>
      <c r="EI316" s="28">
        <v>185.6</v>
      </c>
      <c r="EJ316" s="56">
        <v>2</v>
      </c>
      <c r="EL316" s="516" t="s">
        <v>3624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2721</v>
      </c>
      <c r="FA316" s="28">
        <v>393.2</v>
      </c>
      <c r="FB316" s="56">
        <v>1</v>
      </c>
      <c r="FD316" s="516" t="s">
        <v>3625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2721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2728</v>
      </c>
      <c r="GK316" s="28">
        <v>252.7</v>
      </c>
      <c r="GL316" s="56">
        <v>0</v>
      </c>
      <c r="GN316" s="516" t="s">
        <v>3617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3626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3641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2719</v>
      </c>
      <c r="BU318" s="28">
        <v>0</v>
      </c>
      <c r="BV318" s="56">
        <v>0</v>
      </c>
      <c r="BX318" s="516" t="s">
        <v>2729</v>
      </c>
      <c r="CA318" s="28">
        <v>610.70000000000005</v>
      </c>
      <c r="CB318" s="56">
        <v>3</v>
      </c>
      <c r="CD318" s="516" t="s">
        <v>3625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2715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3626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3617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2710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2721</v>
      </c>
      <c r="GQ318" s="28">
        <v>726.9</v>
      </c>
      <c r="GR318" s="56">
        <v>1</v>
      </c>
      <c r="GT318" s="516" t="s">
        <v>3625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2715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2831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2831</v>
      </c>
      <c r="BO319" s="28">
        <v>183.2</v>
      </c>
      <c r="BP319" s="56">
        <v>1</v>
      </c>
      <c r="BR319" s="516" t="s">
        <v>3630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3628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3641</v>
      </c>
      <c r="DQ319" s="28">
        <v>353.7</v>
      </c>
      <c r="DR319" s="56">
        <v>2</v>
      </c>
      <c r="DT319" s="516" t="s">
        <v>3628</v>
      </c>
      <c r="DW319" s="28">
        <v>274.7</v>
      </c>
      <c r="DX319" s="56">
        <v>0</v>
      </c>
      <c r="DZ319" s="516" t="s">
        <v>3641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2729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2715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3630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4317</v>
      </c>
      <c r="I325" s="526" t="s">
        <v>4337</v>
      </c>
      <c r="J325" s="526" t="s">
        <v>737</v>
      </c>
      <c r="K325" s="526" t="s">
        <v>4171</v>
      </c>
      <c r="L325" s="526" t="s">
        <v>4388</v>
      </c>
      <c r="M325" s="526" t="s">
        <v>3140</v>
      </c>
      <c r="N325" s="526" t="s">
        <v>4539</v>
      </c>
      <c r="O325" s="526" t="s">
        <v>186</v>
      </c>
      <c r="P325" s="526" t="s">
        <v>175</v>
      </c>
      <c r="Q325" s="526" t="s">
        <v>3024</v>
      </c>
      <c r="R325" s="526" t="s">
        <v>4173</v>
      </c>
      <c r="S325" s="526" t="s">
        <v>4174</v>
      </c>
      <c r="T325" s="526" t="s">
        <v>4536</v>
      </c>
      <c r="U325" s="526" t="s">
        <v>4633</v>
      </c>
      <c r="V325" s="526" t="s">
        <v>4592</v>
      </c>
      <c r="W325" s="526" t="s">
        <v>4593</v>
      </c>
      <c r="X325" s="526" t="s">
        <v>4594</v>
      </c>
      <c r="Y325" s="526" t="s">
        <v>4652</v>
      </c>
      <c r="Z325" s="526" t="s">
        <v>4653</v>
      </c>
      <c r="AA325" s="526" t="s">
        <v>4699</v>
      </c>
      <c r="AB325" s="526" t="s">
        <v>193</v>
      </c>
      <c r="AC325" s="526" t="s">
        <v>3206</v>
      </c>
      <c r="AD325" s="526" t="s">
        <v>4759</v>
      </c>
      <c r="AE325" s="526" t="s">
        <v>176</v>
      </c>
      <c r="AF325" s="526" t="s">
        <v>4799</v>
      </c>
      <c r="AG325" s="526" t="s">
        <v>4800</v>
      </c>
      <c r="AH325" s="526" t="s">
        <v>198</v>
      </c>
      <c r="AI325" s="526" t="s">
        <v>199</v>
      </c>
      <c r="AJ325" s="526" t="s">
        <v>4801</v>
      </c>
      <c r="AK325" s="526" t="s">
        <v>4802</v>
      </c>
      <c r="AL325" s="526" t="s">
        <v>4803</v>
      </c>
      <c r="AR325" s="330" t="s">
        <v>40</v>
      </c>
      <c r="AS325" s="526" t="s">
        <v>2255</v>
      </c>
      <c r="AT325" s="526" t="s">
        <v>2256</v>
      </c>
      <c r="AU325" s="526" t="s">
        <v>4317</v>
      </c>
      <c r="AV325" s="526" t="s">
        <v>4337</v>
      </c>
      <c r="AW325" s="526" t="s">
        <v>737</v>
      </c>
      <c r="AX325" s="526" t="s">
        <v>4171</v>
      </c>
      <c r="AY325" s="526" t="s">
        <v>4388</v>
      </c>
      <c r="AZ325" s="526" t="s">
        <v>3140</v>
      </c>
      <c r="BA325" s="526" t="s">
        <v>4443</v>
      </c>
      <c r="BB325" s="526" t="s">
        <v>186</v>
      </c>
      <c r="BC325" s="526" t="s">
        <v>175</v>
      </c>
      <c r="BD325" s="526" t="s">
        <v>3024</v>
      </c>
      <c r="BE325" s="526" t="s">
        <v>4173</v>
      </c>
      <c r="BF325" s="526" t="s">
        <v>4174</v>
      </c>
      <c r="BG325" s="526" t="s">
        <v>4536</v>
      </c>
      <c r="BH325" s="526" t="s">
        <v>4633</v>
      </c>
      <c r="BI325" s="526" t="s">
        <v>4592</v>
      </c>
      <c r="BJ325" s="526" t="s">
        <v>4593</v>
      </c>
      <c r="BK325" s="526" t="s">
        <v>4594</v>
      </c>
      <c r="BL325" s="526" t="s">
        <v>4652</v>
      </c>
      <c r="BM325" s="526" t="s">
        <v>4653</v>
      </c>
      <c r="BN325" s="526" t="s">
        <v>4699</v>
      </c>
      <c r="BO325" s="526" t="s">
        <v>193</v>
      </c>
      <c r="BP325" s="526" t="s">
        <v>3206</v>
      </c>
      <c r="BQ325" s="526" t="s">
        <v>4759</v>
      </c>
      <c r="BR325" s="526" t="s">
        <v>176</v>
      </c>
      <c r="BS325" s="526" t="s">
        <v>4799</v>
      </c>
      <c r="BT325" s="526" t="s">
        <v>4800</v>
      </c>
      <c r="BU325" s="526" t="s">
        <v>198</v>
      </c>
      <c r="BV325" s="526" t="s">
        <v>199</v>
      </c>
      <c r="BW325" s="526" t="s">
        <v>4801</v>
      </c>
      <c r="BX325" s="526" t="s">
        <v>4802</v>
      </c>
      <c r="BY325" s="526" t="s">
        <v>4803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4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3613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3613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4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4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4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3614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4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3614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2716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4">
        <v>1458.5</v>
      </c>
      <c r="AJ335" s="10">
        <v>833.9</v>
      </c>
      <c r="AK335" s="10">
        <v>517.20000000000005</v>
      </c>
      <c r="AL335" s="10">
        <v>414.7</v>
      </c>
      <c r="AN335" s="107" t="s">
        <v>2716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3615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4">
        <v>1837.8999999999999</v>
      </c>
      <c r="AJ336" s="10">
        <v>897.8</v>
      </c>
      <c r="AK336" s="10">
        <v>758.3</v>
      </c>
      <c r="AL336" s="10">
        <v>223.5</v>
      </c>
      <c r="AN336" s="107" t="s">
        <v>3615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2847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4">
        <v>1201.6999999999998</v>
      </c>
      <c r="AJ338" s="10">
        <v>1109.2</v>
      </c>
      <c r="AK338" s="10">
        <v>305.2</v>
      </c>
      <c r="AL338" s="10">
        <v>119.1</v>
      </c>
      <c r="AN338" s="107" t="s">
        <v>2847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2706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4">
        <v>3570.1</v>
      </c>
      <c r="AJ340" s="10">
        <v>887.59999999999991</v>
      </c>
      <c r="AK340" s="10">
        <v>121.8</v>
      </c>
      <c r="AL340" s="10">
        <v>514.5</v>
      </c>
      <c r="AN340" s="107" t="s">
        <v>2706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3616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4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3616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4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4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3617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4">
        <v>2041.6</v>
      </c>
      <c r="AJ346" s="10">
        <v>897.05000000000018</v>
      </c>
      <c r="AK346" s="10">
        <v>708.6</v>
      </c>
      <c r="AL346" s="10">
        <v>222.2</v>
      </c>
      <c r="AN346" s="284" t="s">
        <v>3617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3618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4">
        <v>2973.6</v>
      </c>
      <c r="AJ348" s="10">
        <v>856.45</v>
      </c>
      <c r="AK348" s="10">
        <v>411.8</v>
      </c>
      <c r="AL348" s="10">
        <v>0</v>
      </c>
      <c r="AN348" s="284" t="s">
        <v>3618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2719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4">
        <v>1408.2</v>
      </c>
      <c r="AJ349" s="10">
        <v>971.95</v>
      </c>
      <c r="AK349" s="10">
        <v>434.3</v>
      </c>
      <c r="AL349" s="10">
        <v>121.69999999999999</v>
      </c>
      <c r="AN349" s="107" t="s">
        <v>2719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4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4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4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4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2715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2715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3619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4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3619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3648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4">
        <v>2006.6</v>
      </c>
      <c r="AJ361" s="10">
        <v>603.5</v>
      </c>
      <c r="AK361" s="10">
        <v>666.29999999999984</v>
      </c>
      <c r="AL361" s="10">
        <v>162.4</v>
      </c>
      <c r="AN361" s="284" t="s">
        <v>3648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4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2724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4">
        <v>1944.9</v>
      </c>
      <c r="AJ363" s="10">
        <v>922.35000000000014</v>
      </c>
      <c r="AK363" s="10">
        <v>500.1</v>
      </c>
      <c r="AL363" s="10">
        <v>298.7</v>
      </c>
      <c r="AN363" s="107" t="s">
        <v>2724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3620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4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3620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3621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4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3621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4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4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3622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4">
        <v>3398.8</v>
      </c>
      <c r="AJ369" s="10">
        <v>604.1</v>
      </c>
      <c r="AK369" s="10">
        <v>558.29999999999995</v>
      </c>
      <c r="AL369" s="10">
        <v>207</v>
      </c>
      <c r="AN369" s="284" t="s">
        <v>3622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3623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4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3623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2718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4">
        <v>2579.9</v>
      </c>
      <c r="AJ373" s="10">
        <v>936.3</v>
      </c>
      <c r="AK373" s="10">
        <v>755.80000000000007</v>
      </c>
      <c r="AL373" s="10">
        <v>107.9</v>
      </c>
      <c r="AN373" s="107" t="s">
        <v>2718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4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2710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4">
        <v>3162.2</v>
      </c>
      <c r="AJ375" s="10">
        <v>898.9</v>
      </c>
      <c r="AK375" s="10">
        <v>458.99999999999994</v>
      </c>
      <c r="AL375" s="10">
        <v>253.2</v>
      </c>
      <c r="AN375" s="107" t="s">
        <v>2710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3624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4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3624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3625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4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3625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2732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4">
        <v>2256</v>
      </c>
      <c r="AJ379" s="10">
        <v>964.2</v>
      </c>
      <c r="AK379" s="10">
        <v>485.00000000000006</v>
      </c>
      <c r="AL379" s="10">
        <v>66.8</v>
      </c>
      <c r="AN379" s="107" t="s">
        <v>2732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2731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2731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4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3626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4">
        <v>1616.3</v>
      </c>
      <c r="AJ383" s="10">
        <v>856.59999999999991</v>
      </c>
      <c r="AK383" s="10">
        <v>1197.7</v>
      </c>
      <c r="AL383" s="10">
        <v>42</v>
      </c>
      <c r="AN383" s="107" t="s">
        <v>3626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2714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2714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4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4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3627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4">
        <v>1887.5999999999997</v>
      </c>
      <c r="AJ390" s="10">
        <v>1292</v>
      </c>
      <c r="AK390" s="10">
        <v>390.7</v>
      </c>
      <c r="AL390" s="10">
        <v>71.7</v>
      </c>
      <c r="AN390" s="284" t="s">
        <v>3627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2725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4">
        <v>3537.7</v>
      </c>
      <c r="AJ391" s="10">
        <v>1142.55</v>
      </c>
      <c r="AK391" s="10">
        <v>754.40000000000009</v>
      </c>
      <c r="AL391" s="10">
        <v>0</v>
      </c>
      <c r="AN391" s="107" t="s">
        <v>2725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4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3628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4">
        <v>1092.3</v>
      </c>
      <c r="AJ394" s="10">
        <v>1089.95</v>
      </c>
      <c r="AK394" s="10">
        <v>152.80000000000001</v>
      </c>
      <c r="AL394" s="10">
        <v>200.9</v>
      </c>
      <c r="AN394" s="284" t="s">
        <v>3628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3629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4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3629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3630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3630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4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4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2711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2711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2712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4">
        <v>1624.4</v>
      </c>
      <c r="AJ406" s="10">
        <v>879.05000000000007</v>
      </c>
      <c r="AK406" s="10">
        <v>998.6</v>
      </c>
      <c r="AL406" s="10">
        <v>115.8</v>
      </c>
      <c r="AN406" s="107" t="s">
        <v>2712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3631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4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3631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3632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4">
        <v>2211.3000000000002</v>
      </c>
      <c r="AJ408" s="10">
        <v>985.15</v>
      </c>
      <c r="AK408" s="10">
        <v>496.1</v>
      </c>
      <c r="AL408" s="10">
        <v>109.8</v>
      </c>
      <c r="AN408" s="284" t="s">
        <v>3632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2707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4">
        <v>3663.5</v>
      </c>
      <c r="AJ412" s="10">
        <v>1360.1499999999999</v>
      </c>
      <c r="AK412" s="10">
        <v>471.6</v>
      </c>
      <c r="AL412" s="10">
        <v>139.5</v>
      </c>
      <c r="AN412" s="107" t="s">
        <v>2707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2733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2733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3633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4">
        <v>1782.6</v>
      </c>
      <c r="AJ414" s="10">
        <v>1026.2</v>
      </c>
      <c r="AK414" s="10">
        <v>130.30000000000001</v>
      </c>
      <c r="AL414" s="10">
        <v>233</v>
      </c>
      <c r="AN414" s="284" t="s">
        <v>3633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3634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4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3634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2722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2722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4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2723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2723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3635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4">
        <v>1116.2</v>
      </c>
      <c r="AJ424" s="10">
        <v>947.2</v>
      </c>
      <c r="AK424" s="10">
        <v>156.6</v>
      </c>
      <c r="AL424" s="10">
        <v>222.6</v>
      </c>
      <c r="AN424" s="284" t="s">
        <v>3635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4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4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4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2713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2713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2831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2831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3636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4">
        <v>1555</v>
      </c>
      <c r="AJ433" s="10">
        <v>990.65</v>
      </c>
      <c r="AK433" s="10">
        <v>191.9</v>
      </c>
      <c r="AL433" s="10">
        <v>42</v>
      </c>
      <c r="AN433" s="284" t="s">
        <v>3636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3637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4">
        <v>2306.9</v>
      </c>
      <c r="AJ434" s="10">
        <v>1138.5499999999997</v>
      </c>
      <c r="AK434" s="10">
        <v>348.5</v>
      </c>
      <c r="AL434" s="10">
        <v>105</v>
      </c>
      <c r="AN434" s="284" t="s">
        <v>3637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4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2717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4">
        <v>3918.9</v>
      </c>
      <c r="AJ436" s="10">
        <v>869.3</v>
      </c>
      <c r="AK436" s="10">
        <v>422.6</v>
      </c>
      <c r="AL436" s="10">
        <v>119.2</v>
      </c>
      <c r="AN436" s="107" t="s">
        <v>2717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3638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4">
        <v>1341.2000000000003</v>
      </c>
      <c r="AJ438" s="10">
        <v>861.45</v>
      </c>
      <c r="AK438" s="10">
        <v>487.1</v>
      </c>
      <c r="AL438" s="10">
        <v>198.1</v>
      </c>
      <c r="AN438" s="284" t="s">
        <v>3638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3678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3678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4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4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4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3639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4">
        <v>1684</v>
      </c>
      <c r="AJ444" s="10">
        <v>1255.9000000000001</v>
      </c>
      <c r="AK444" s="10">
        <v>393.8</v>
      </c>
      <c r="AL444" s="10">
        <v>73.2</v>
      </c>
      <c r="AN444" s="284" t="s">
        <v>3639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2720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2720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2721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2721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3640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4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3640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2726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4">
        <v>1916.6</v>
      </c>
      <c r="AJ449" s="10">
        <v>880</v>
      </c>
      <c r="AK449" s="10">
        <v>415.3</v>
      </c>
      <c r="AL449" s="10">
        <v>142.5</v>
      </c>
      <c r="AN449" s="107" t="s">
        <v>2726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4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2709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2709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2728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2728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3641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4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3641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2729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4">
        <v>1753.5</v>
      </c>
      <c r="AJ457" s="10">
        <v>716.65</v>
      </c>
      <c r="AK457" s="10">
        <v>332.1</v>
      </c>
      <c r="AL457" s="10">
        <v>462</v>
      </c>
      <c r="AN457" s="107" t="s">
        <v>2729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2727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4">
        <v>2990.1</v>
      </c>
      <c r="AJ458" s="10">
        <v>1073.0000000000002</v>
      </c>
      <c r="AK458" s="10">
        <v>664.3</v>
      </c>
      <c r="AL458" s="10">
        <v>19.8</v>
      </c>
      <c r="AN458" s="107" t="s">
        <v>2727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2708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2708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4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4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4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4068</v>
      </c>
      <c r="C467" s="196"/>
      <c r="D467" s="110" t="s">
        <v>2995</v>
      </c>
      <c r="E467" s="56"/>
      <c r="G467" s="110" t="s">
        <v>2996</v>
      </c>
      <c r="J467" s="110" t="s">
        <v>2997</v>
      </c>
      <c r="N467" s="110" t="s">
        <v>2998</v>
      </c>
      <c r="R467" s="110" t="s">
        <v>2997</v>
      </c>
      <c r="U467" s="110" t="s">
        <v>2996</v>
      </c>
      <c r="X467" s="110" t="s">
        <v>2995</v>
      </c>
      <c r="AA467" s="110" t="s">
        <v>4068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5241</v>
      </c>
      <c r="E468" s="56"/>
      <c r="G468" s="244" t="s">
        <v>208</v>
      </c>
      <c r="J468" s="244" t="s">
        <v>212</v>
      </c>
      <c r="N468" s="244" t="s">
        <v>5248</v>
      </c>
      <c r="R468" s="244" t="s">
        <v>212</v>
      </c>
      <c r="U468" s="244" t="s">
        <v>208</v>
      </c>
      <c r="X468" s="244" t="s">
        <v>5241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5239</v>
      </c>
      <c r="C469" s="196"/>
      <c r="D469" s="244" t="s">
        <v>5242</v>
      </c>
      <c r="E469" s="56"/>
      <c r="G469" s="244" t="s">
        <v>5244</v>
      </c>
      <c r="J469" s="244" t="s">
        <v>5246</v>
      </c>
      <c r="N469" s="244" t="s">
        <v>5250</v>
      </c>
      <c r="R469" s="244" t="s">
        <v>5246</v>
      </c>
      <c r="U469" s="244" t="s">
        <v>5244</v>
      </c>
      <c r="X469" s="244" t="s">
        <v>5242</v>
      </c>
      <c r="AA469" s="244" t="s">
        <v>5239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5240</v>
      </c>
      <c r="C470" s="196"/>
      <c r="D470" s="244" t="s">
        <v>5243</v>
      </c>
      <c r="E470" s="56"/>
      <c r="G470" s="244" t="s">
        <v>5245</v>
      </c>
      <c r="J470" s="244" t="s">
        <v>5247</v>
      </c>
      <c r="N470" s="244" t="s">
        <v>5249</v>
      </c>
      <c r="R470" s="244" t="s">
        <v>5247</v>
      </c>
      <c r="U470" s="244" t="s">
        <v>5245</v>
      </c>
      <c r="X470" s="244" t="s">
        <v>5243</v>
      </c>
      <c r="AA470" s="244" t="s">
        <v>5240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5251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 t="s">
        <v>1453</v>
      </c>
      <c r="D473" s="600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1">
        <v>1</v>
      </c>
      <c r="AA473" s="560" t="s">
        <v>1666</v>
      </c>
      <c r="AB473" s="561"/>
      <c r="AC473" s="558" t="s">
        <v>716</v>
      </c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2729</v>
      </c>
      <c r="B474" s="568"/>
      <c r="C474" s="569" t="s">
        <v>5588</v>
      </c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1">
        <v>2</v>
      </c>
      <c r="AA474" s="571" t="s">
        <v>2325</v>
      </c>
      <c r="AB474" s="572"/>
      <c r="AC474" s="569" t="s">
        <v>825</v>
      </c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2729</v>
      </c>
      <c r="E475" s="561"/>
      <c r="F475" s="558" t="s">
        <v>5392</v>
      </c>
      <c r="G475" s="570">
        <v>2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1">
        <v>3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3397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1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 t="s">
        <v>1461</v>
      </c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1">
        <v>2</v>
      </c>
      <c r="AA477" s="560" t="s">
        <v>155</v>
      </c>
      <c r="AB477" s="561"/>
      <c r="AC477" s="558" t="s">
        <v>819</v>
      </c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 t="s">
        <v>5589</v>
      </c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1">
        <v>1</v>
      </c>
      <c r="AA478" s="571" t="s">
        <v>1655</v>
      </c>
      <c r="AB478" s="572"/>
      <c r="AC478" s="569" t="s">
        <v>1451</v>
      </c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 t="s">
        <v>2729</v>
      </c>
      <c r="H479" s="576"/>
      <c r="I479" s="558" t="s">
        <v>5555</v>
      </c>
      <c r="J479" s="456">
        <v>2</v>
      </c>
      <c r="K479" s="456"/>
      <c r="L479" s="456"/>
      <c r="M479" s="456"/>
      <c r="N479" s="456"/>
      <c r="O479" s="456"/>
      <c r="P479" s="456"/>
      <c r="Q479" s="456"/>
      <c r="R479" s="456"/>
      <c r="S479" s="456"/>
      <c r="T479" s="601">
        <v>1</v>
      </c>
      <c r="U479" s="560" t="s">
        <v>2325</v>
      </c>
      <c r="V479" s="557"/>
      <c r="W479" s="578" t="s">
        <v>817</v>
      </c>
      <c r="X479" s="570"/>
      <c r="Y479" s="456"/>
      <c r="Z479" s="601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 t="s">
        <v>2708</v>
      </c>
      <c r="H480" s="579"/>
      <c r="I480" s="569" t="s">
        <v>3398</v>
      </c>
      <c r="J480" s="456">
        <v>1</v>
      </c>
      <c r="K480" s="456"/>
      <c r="L480" s="456"/>
      <c r="M480" s="456"/>
      <c r="N480" s="456"/>
      <c r="O480" s="456"/>
      <c r="P480" s="570"/>
      <c r="Q480" s="456"/>
      <c r="R480" s="456"/>
      <c r="S480" s="456"/>
      <c r="T480" s="601">
        <v>2</v>
      </c>
      <c r="U480" s="580" t="s">
        <v>1342</v>
      </c>
      <c r="V480" s="568"/>
      <c r="W480" s="581" t="s">
        <v>5557</v>
      </c>
      <c r="X480" s="570"/>
      <c r="Y480" s="456"/>
      <c r="Z480" s="601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 t="s">
        <v>826</v>
      </c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1">
        <v>1</v>
      </c>
      <c r="AA481" s="560" t="s">
        <v>638</v>
      </c>
      <c r="AB481" s="561"/>
      <c r="AC481" s="558" t="s">
        <v>3400</v>
      </c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 t="s">
        <v>827</v>
      </c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1">
        <v>2</v>
      </c>
      <c r="AA482" s="571" t="s">
        <v>180</v>
      </c>
      <c r="AB482" s="572"/>
      <c r="AC482" s="569" t="s">
        <v>1450</v>
      </c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1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2708</v>
      </c>
      <c r="E484" s="579"/>
      <c r="F484" s="569" t="s">
        <v>3405</v>
      </c>
      <c r="G484" s="456">
        <v>2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1">
        <v>2</v>
      </c>
      <c r="X484" s="571" t="s">
        <v>1342</v>
      </c>
      <c r="Y484" s="572"/>
      <c r="Z484" s="569" t="s">
        <v>5399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2722</v>
      </c>
      <c r="B485" s="576"/>
      <c r="C485" s="558" t="s">
        <v>817</v>
      </c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1">
        <v>1</v>
      </c>
      <c r="AA485" s="560" t="s">
        <v>31</v>
      </c>
      <c r="AB485" s="561"/>
      <c r="AC485" s="558" t="s">
        <v>762</v>
      </c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2708</v>
      </c>
      <c r="B486" s="579"/>
      <c r="C486" s="569" t="s">
        <v>5590</v>
      </c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1">
        <v>2</v>
      </c>
      <c r="AA486" s="571" t="s">
        <v>1342</v>
      </c>
      <c r="AB486" s="572"/>
      <c r="AC486" s="569" t="s">
        <v>5591</v>
      </c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60" t="s">
        <v>2729</v>
      </c>
      <c r="K487" s="576"/>
      <c r="L487" s="558" t="s">
        <v>5555</v>
      </c>
      <c r="M487" s="456"/>
      <c r="N487" s="577"/>
      <c r="O487" s="585"/>
      <c r="P487" s="586"/>
      <c r="Q487" s="456"/>
      <c r="R487" s="577" t="s">
        <v>1342</v>
      </c>
      <c r="S487" s="576"/>
      <c r="T487" s="578" t="s">
        <v>5556</v>
      </c>
      <c r="U487" s="456"/>
      <c r="V487" s="456"/>
      <c r="W487" s="456"/>
      <c r="X487" s="456"/>
      <c r="Y487" s="456"/>
      <c r="Z487" s="601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 t="s">
        <v>3630</v>
      </c>
      <c r="K488" s="579"/>
      <c r="L488" s="581" t="s">
        <v>3408</v>
      </c>
      <c r="M488" s="456"/>
      <c r="N488" s="580"/>
      <c r="O488" s="587"/>
      <c r="P488" s="569"/>
      <c r="Q488" s="456"/>
      <c r="R488" s="580" t="s">
        <v>2709</v>
      </c>
      <c r="S488" s="579"/>
      <c r="T488" s="581" t="s">
        <v>762</v>
      </c>
      <c r="U488" s="456"/>
      <c r="V488" s="456"/>
      <c r="W488" s="456"/>
      <c r="X488" s="456"/>
      <c r="Y488" s="456"/>
      <c r="Z488" s="601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 t="s">
        <v>764</v>
      </c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1">
        <v>2</v>
      </c>
      <c r="AA489" s="560" t="s">
        <v>2210</v>
      </c>
      <c r="AB489" s="561"/>
      <c r="AC489" s="558" t="s">
        <v>5592</v>
      </c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3621</v>
      </c>
      <c r="B490" s="568"/>
      <c r="C490" s="581" t="s">
        <v>5593</v>
      </c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1">
        <v>1</v>
      </c>
      <c r="AA490" s="571" t="s">
        <v>667</v>
      </c>
      <c r="AB490" s="572"/>
      <c r="AC490" s="569" t="s">
        <v>765</v>
      </c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3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1</v>
      </c>
      <c r="X491" s="560" t="s">
        <v>2210</v>
      </c>
      <c r="Y491" s="561"/>
      <c r="Z491" s="558" t="s">
        <v>5394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2716</v>
      </c>
      <c r="E492" s="568"/>
      <c r="F492" s="581" t="s">
        <v>5393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3641</v>
      </c>
      <c r="B493" s="557"/>
      <c r="C493" s="578" t="s">
        <v>3410</v>
      </c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1">
        <v>2</v>
      </c>
      <c r="AA493" s="560" t="s">
        <v>704</v>
      </c>
      <c r="AB493" s="561"/>
      <c r="AC493" s="558" t="s">
        <v>761</v>
      </c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2716</v>
      </c>
      <c r="B494" s="568"/>
      <c r="C494" s="581" t="s">
        <v>5594</v>
      </c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1">
        <v>1</v>
      </c>
      <c r="AA494" s="571" t="s">
        <v>143</v>
      </c>
      <c r="AB494" s="572"/>
      <c r="AC494" s="569" t="s">
        <v>3409</v>
      </c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 t="s">
        <v>765</v>
      </c>
      <c r="J495" s="456">
        <v>0</v>
      </c>
      <c r="K495" s="566"/>
      <c r="L495" s="455"/>
      <c r="M495" s="455"/>
      <c r="N495" s="455"/>
      <c r="O495" s="455"/>
      <c r="P495" s="455"/>
      <c r="Q495" s="455"/>
      <c r="R495" s="455"/>
      <c r="S495" s="455"/>
      <c r="T495" s="455">
        <v>0</v>
      </c>
      <c r="U495" s="560" t="s">
        <v>704</v>
      </c>
      <c r="V495" s="557"/>
      <c r="W495" s="578" t="s">
        <v>716</v>
      </c>
      <c r="X495" s="455"/>
      <c r="Y495" s="455"/>
      <c r="Z495" s="601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 t="s">
        <v>3630</v>
      </c>
      <c r="H496" s="568"/>
      <c r="I496" s="581" t="s">
        <v>5556</v>
      </c>
      <c r="J496" s="456">
        <v>3</v>
      </c>
      <c r="K496" s="455"/>
      <c r="L496" s="455"/>
      <c r="M496" s="455"/>
      <c r="N496" s="455"/>
      <c r="O496" s="455"/>
      <c r="P496" s="455"/>
      <c r="Q496" s="455"/>
      <c r="R496" s="455"/>
      <c r="S496" s="455"/>
      <c r="T496" s="455">
        <v>3</v>
      </c>
      <c r="U496" s="580" t="s">
        <v>2709</v>
      </c>
      <c r="V496" s="568"/>
      <c r="W496" s="581" t="s">
        <v>764</v>
      </c>
      <c r="X496" s="455"/>
      <c r="Y496" s="455"/>
      <c r="Z496" s="601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3632</v>
      </c>
      <c r="B497" s="557"/>
      <c r="C497" s="578" t="s">
        <v>818</v>
      </c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1">
        <v>0</v>
      </c>
      <c r="AA497" s="560" t="s">
        <v>2719</v>
      </c>
      <c r="AB497" s="561"/>
      <c r="AC497" s="558" t="s">
        <v>5556</v>
      </c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3631</v>
      </c>
      <c r="B498" s="568"/>
      <c r="C498" s="581" t="s">
        <v>5595</v>
      </c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1">
        <v>3</v>
      </c>
      <c r="AA498" s="571" t="s">
        <v>2709</v>
      </c>
      <c r="AB498" s="572"/>
      <c r="AC498" s="569" t="s">
        <v>829</v>
      </c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3631</v>
      </c>
      <c r="E499" s="557"/>
      <c r="F499" s="578" t="s">
        <v>5395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2</v>
      </c>
      <c r="X499" s="560" t="s">
        <v>2709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3630</v>
      </c>
      <c r="E500" s="568"/>
      <c r="F500" s="581" t="s">
        <v>5396</v>
      </c>
      <c r="G500" s="456">
        <v>2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2718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3630</v>
      </c>
      <c r="B501" s="557"/>
      <c r="C501" s="578" t="s">
        <v>5396</v>
      </c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1">
        <v>1</v>
      </c>
      <c r="AA501" s="560" t="s">
        <v>1337</v>
      </c>
      <c r="AB501" s="561"/>
      <c r="AC501" s="558" t="s">
        <v>816</v>
      </c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 t="s">
        <v>1457</v>
      </c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1">
        <v>2</v>
      </c>
      <c r="AA502" s="571" t="s">
        <v>2718</v>
      </c>
      <c r="AB502" s="572"/>
      <c r="AC502" s="569" t="s">
        <v>717</v>
      </c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4074</v>
      </c>
      <c r="F507" s="602" t="s">
        <v>203</v>
      </c>
      <c r="G507" s="602" t="s">
        <v>5239</v>
      </c>
      <c r="H507" s="602" t="s">
        <v>5252</v>
      </c>
      <c r="I507" s="603"/>
      <c r="J507" s="604" t="s">
        <v>40</v>
      </c>
      <c r="K507" s="605"/>
      <c r="L507" s="603"/>
      <c r="M507" s="603"/>
      <c r="N507" s="606"/>
      <c r="O507" s="606"/>
      <c r="P507" s="602"/>
      <c r="Q507" s="602" t="s">
        <v>203</v>
      </c>
      <c r="R507" s="602" t="s">
        <v>5239</v>
      </c>
      <c r="S507" s="602" t="s">
        <v>5252</v>
      </c>
      <c r="T507" s="603"/>
      <c r="U507" s="604" t="s">
        <v>40</v>
      </c>
      <c r="V507" s="604"/>
      <c r="W507" s="603"/>
      <c r="X507" s="603"/>
      <c r="Y507" s="606"/>
      <c r="Z507" s="606"/>
      <c r="AA507" s="602"/>
      <c r="AB507" s="602" t="s">
        <v>203</v>
      </c>
      <c r="AC507" s="602" t="s">
        <v>5239</v>
      </c>
      <c r="AD507" s="602" t="s">
        <v>5252</v>
      </c>
      <c r="AE507" s="603"/>
      <c r="AF507" s="604" t="s">
        <v>40</v>
      </c>
      <c r="AI507" s="604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7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8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7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13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13" t="s">
        <v>3004</v>
      </c>
      <c r="Q510" s="21">
        <f>'Punten per wedstrijd'!F1088</f>
        <v>3650.9</v>
      </c>
      <c r="R510" s="21">
        <f>'Punten per wedstrijd'!U528</f>
        <v>55.2</v>
      </c>
      <c r="S510" s="612">
        <f>'Punten per wedstrijd'!T108</f>
        <v>247</v>
      </c>
      <c r="U510" s="95">
        <v>1</v>
      </c>
      <c r="V510" s="196"/>
      <c r="W510" s="1" t="s">
        <v>82</v>
      </c>
      <c r="X510" s="397" t="s">
        <v>4025</v>
      </c>
      <c r="AB510" s="612">
        <f>'Punten per wedstrijd'!F1059</f>
        <v>3978.2000000000003</v>
      </c>
      <c r="AC510" s="61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5255</v>
      </c>
      <c r="J511" s="50"/>
      <c r="K511" s="196" t="s">
        <v>1761</v>
      </c>
      <c r="L511" s="1"/>
      <c r="M511" s="270" t="s">
        <v>5272</v>
      </c>
      <c r="U511" s="50"/>
      <c r="V511" s="196" t="s">
        <v>1766</v>
      </c>
      <c r="W511" s="1"/>
      <c r="X511" s="270" t="s">
        <v>5286</v>
      </c>
      <c r="AF511" s="50"/>
      <c r="AG511" s="196" t="s">
        <v>4117</v>
      </c>
      <c r="AI511" s="196" t="s">
        <v>4105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5253</v>
      </c>
      <c r="B512" s="397" t="s">
        <v>4058</v>
      </c>
      <c r="F512" s="612">
        <f>'Punten per wedstrijd'!F1116</f>
        <v>3911.1</v>
      </c>
      <c r="G512" s="612">
        <f>'Punten per wedstrijd'!U556</f>
        <v>80.600000000000009</v>
      </c>
      <c r="H512" s="612">
        <f>'Punten per wedstrijd'!T136</f>
        <v>307.8</v>
      </c>
      <c r="J512" s="95">
        <v>3</v>
      </c>
      <c r="K512" s="196"/>
      <c r="L512" s="1" t="s">
        <v>5266</v>
      </c>
      <c r="M512" s="397" t="s">
        <v>3005</v>
      </c>
      <c r="Q512" s="612">
        <f>'Punten per wedstrijd'!F1110</f>
        <v>4785.4000000000005</v>
      </c>
      <c r="R512" s="61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5279</v>
      </c>
      <c r="X512" s="613" t="s">
        <v>3995</v>
      </c>
      <c r="AB512" s="21">
        <f>'Punten per wedstrijd'!F1013</f>
        <v>3683.6999999999994</v>
      </c>
      <c r="AC512" s="21">
        <f>'Punten per wedstrijd'!U453</f>
        <v>63.7</v>
      </c>
      <c r="AD512" s="612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5256</v>
      </c>
      <c r="J513" s="50"/>
      <c r="K513" s="196"/>
      <c r="L513" s="1"/>
      <c r="M513" s="270" t="s">
        <v>5273</v>
      </c>
      <c r="U513" s="50"/>
      <c r="V513" s="196"/>
      <c r="W513" s="1"/>
      <c r="X513" s="270" t="s">
        <v>5287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8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8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7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2">
        <f>'Punten per wedstrijd'!U545</f>
        <v>9.9</v>
      </c>
      <c r="H515" s="612">
        <f>'Punten per wedstrijd'!T125</f>
        <v>328.8</v>
      </c>
      <c r="J515" s="95">
        <v>2</v>
      </c>
      <c r="K515" s="196"/>
      <c r="L515" s="1" t="s">
        <v>81</v>
      </c>
      <c r="M515" s="613" t="s">
        <v>3994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2">
        <f>'Punten per wedstrijd'!U554</f>
        <v>82.299999999999983</v>
      </c>
      <c r="AD515" s="612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5257</v>
      </c>
      <c r="J516" s="50"/>
      <c r="K516" s="196" t="s">
        <v>1762</v>
      </c>
      <c r="L516" s="1"/>
      <c r="M516" s="270" t="s">
        <v>5274</v>
      </c>
      <c r="U516" s="50"/>
      <c r="V516" s="196" t="s">
        <v>1767</v>
      </c>
      <c r="W516" s="1"/>
      <c r="X516" s="270" t="s">
        <v>5288</v>
      </c>
      <c r="AF516" s="50"/>
      <c r="AG516" s="196" t="s">
        <v>4121</v>
      </c>
      <c r="AI516" s="196" t="s">
        <v>4109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5254</v>
      </c>
      <c r="B517" s="613" t="s">
        <v>4008</v>
      </c>
      <c r="F517" s="61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5267</v>
      </c>
      <c r="M517" s="397" t="s">
        <v>4059</v>
      </c>
      <c r="Q517" s="612">
        <f>'Punten per wedstrijd'!F1111</f>
        <v>4313.1000000000004</v>
      </c>
      <c r="R517" s="612">
        <f>'Punten per wedstrijd'!U551</f>
        <v>93.600000000000009</v>
      </c>
      <c r="S517" s="612">
        <f>'Punten per wedstrijd'!T131</f>
        <v>398.59999999999997</v>
      </c>
      <c r="U517" s="95">
        <v>3</v>
      </c>
      <c r="W517" s="1" t="s">
        <v>84</v>
      </c>
      <c r="X517" s="613" t="s">
        <v>3012</v>
      </c>
      <c r="AB517" s="61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5258</v>
      </c>
      <c r="J518" s="50"/>
      <c r="K518" s="196"/>
      <c r="L518" s="1"/>
      <c r="M518" s="270" t="s">
        <v>5275</v>
      </c>
      <c r="U518" s="50"/>
      <c r="W518" s="1"/>
      <c r="X518" s="270" t="s">
        <v>5289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8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7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8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13" t="s">
        <v>5302</v>
      </c>
      <c r="F520" s="61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13" t="s">
        <v>1779</v>
      </c>
      <c r="Q520" s="21">
        <f>'Punten per wedstrijd'!F1094</f>
        <v>3865.8500000000004</v>
      </c>
      <c r="R520" s="21">
        <f>'Punten per wedstrijd'!U534</f>
        <v>58.8</v>
      </c>
      <c r="S520" s="612">
        <f>'Punten per wedstrijd'!T114</f>
        <v>281.7</v>
      </c>
      <c r="U520" s="95">
        <v>1</v>
      </c>
      <c r="W520" s="1" t="s">
        <v>73</v>
      </c>
      <c r="X520" s="397" t="s">
        <v>4010</v>
      </c>
      <c r="AB520" s="612">
        <f>'Punten per wedstrijd'!F1039</f>
        <v>4347.3000000000011</v>
      </c>
      <c r="AC520" s="21">
        <f>'Punten per wedstrijd'!U479</f>
        <v>9.6</v>
      </c>
      <c r="AD520" s="612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5259</v>
      </c>
      <c r="J521" s="50"/>
      <c r="K521" s="196" t="s">
        <v>1763</v>
      </c>
      <c r="L521" s="1"/>
      <c r="M521" s="270" t="s">
        <v>5280</v>
      </c>
      <c r="U521" s="50"/>
      <c r="V521" s="196" t="s">
        <v>4105</v>
      </c>
      <c r="W521" s="1"/>
      <c r="X521" s="270" t="s">
        <v>5290</v>
      </c>
      <c r="AF521" s="50"/>
      <c r="AG521" s="196" t="s">
        <v>4126</v>
      </c>
      <c r="AI521" s="196" t="s">
        <v>4113</v>
      </c>
      <c r="BX521" s="478"/>
      <c r="BY521" s="478"/>
      <c r="CB521" s="28"/>
      <c r="CC521" s="56"/>
      <c r="DU521" s="10"/>
      <c r="DW521"/>
    </row>
    <row r="522" spans="1:127" ht="15.75">
      <c r="A522" s="1" t="s">
        <v>5262</v>
      </c>
      <c r="B522" s="397" t="s">
        <v>4014</v>
      </c>
      <c r="F522" s="21">
        <f>'Punten per wedstrijd'!F1041</f>
        <v>3576.4999999999995</v>
      </c>
      <c r="G522" s="612">
        <f>'Punten per wedstrijd'!U481</f>
        <v>82.800000000000011</v>
      </c>
      <c r="H522" s="612">
        <f>'Punten per wedstrijd'!T61</f>
        <v>456</v>
      </c>
      <c r="J522" s="95">
        <v>2</v>
      </c>
      <c r="K522" s="196"/>
      <c r="L522" s="1" t="s">
        <v>5276</v>
      </c>
      <c r="M522" s="397" t="s">
        <v>1782</v>
      </c>
      <c r="Q522" s="612">
        <f>'Punten per wedstrijd'!F996</f>
        <v>3943.5000000000005</v>
      </c>
      <c r="R522" s="61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13" t="s">
        <v>1780</v>
      </c>
      <c r="AB522" s="21">
        <f>'Punten per wedstrijd'!F1102</f>
        <v>3130.6000000000008</v>
      </c>
      <c r="AC522" s="61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5606</v>
      </c>
      <c r="J523" s="50"/>
      <c r="K523" s="196"/>
      <c r="L523" s="1"/>
      <c r="M523" s="270" t="s">
        <v>5281</v>
      </c>
      <c r="U523" s="50"/>
      <c r="V523" s="196"/>
      <c r="W523" s="1"/>
      <c r="X523" s="270" t="s">
        <v>5291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8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8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8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4035</v>
      </c>
      <c r="F525" s="21">
        <f>'Punten per wedstrijd'!F1076</f>
        <v>3488.0000000000005</v>
      </c>
      <c r="G525" s="612">
        <f>'Punten per wedstrijd'!U516</f>
        <v>38.200000000000003</v>
      </c>
      <c r="H525" s="612">
        <f>'Punten per wedstrijd'!T96</f>
        <v>370.2</v>
      </c>
      <c r="J525" s="95">
        <v>2</v>
      </c>
      <c r="K525" s="196"/>
      <c r="L525" s="1" t="s">
        <v>72</v>
      </c>
      <c r="M525" s="613" t="s">
        <v>2262</v>
      </c>
      <c r="Q525" s="21">
        <f>'Punten per wedstrijd'!F988</f>
        <v>3236.4000000000005</v>
      </c>
      <c r="R525" s="21">
        <f>'Punten per wedstrijd'!U428</f>
        <v>13.7</v>
      </c>
      <c r="S525" s="612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2">
        <f>'Punten per wedstrijd'!F1001</f>
        <v>3676.8999999999996</v>
      </c>
      <c r="AC525" s="21">
        <f>'Punten per wedstrijd'!U441</f>
        <v>10.4</v>
      </c>
      <c r="AD525" s="612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5260</v>
      </c>
      <c r="J526" s="50"/>
      <c r="K526" s="196" t="s">
        <v>1764</v>
      </c>
      <c r="L526" s="1"/>
      <c r="M526" s="270" t="s">
        <v>5282</v>
      </c>
      <c r="U526" s="50"/>
      <c r="V526" s="196" t="s">
        <v>4109</v>
      </c>
      <c r="W526" s="1"/>
      <c r="X526" s="270" t="s">
        <v>5292</v>
      </c>
      <c r="AF526" s="50"/>
      <c r="AG526" s="196" t="s">
        <v>4131</v>
      </c>
      <c r="AI526" s="196" t="s">
        <v>4117</v>
      </c>
      <c r="DU526" s="10"/>
      <c r="DW526"/>
    </row>
    <row r="527" spans="1:127" ht="15.75">
      <c r="A527" s="1" t="s">
        <v>5263</v>
      </c>
      <c r="B527" s="613" t="s">
        <v>3013</v>
      </c>
      <c r="F527" s="61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5277</v>
      </c>
      <c r="M527" s="397" t="s">
        <v>4018</v>
      </c>
      <c r="Q527" s="612">
        <f>'Punten per wedstrijd'!F1032</f>
        <v>3935.2000000000007</v>
      </c>
      <c r="R527" s="61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13" t="s">
        <v>1775</v>
      </c>
      <c r="AB527" s="21">
        <f>'Punten per wedstrijd'!F998</f>
        <v>2888.7000000000003</v>
      </c>
      <c r="AC527" s="61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5261</v>
      </c>
      <c r="J528" s="50"/>
      <c r="K528" s="196"/>
      <c r="L528" s="1"/>
      <c r="M528" s="270" t="s">
        <v>5283</v>
      </c>
      <c r="U528" s="50"/>
      <c r="V528" s="196"/>
      <c r="W528" s="1"/>
      <c r="X528" s="270" t="s">
        <v>5293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7"/>
      <c r="L529" s="336"/>
      <c r="M529" s="336"/>
      <c r="N529" s="336"/>
      <c r="O529" s="336"/>
      <c r="P529" s="336"/>
      <c r="Q529" s="336"/>
      <c r="R529" s="336"/>
      <c r="S529" s="336"/>
      <c r="T529" s="336"/>
      <c r="U529" s="608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8"/>
      <c r="AG529" s="196"/>
      <c r="DU529" s="10"/>
      <c r="DW529"/>
    </row>
    <row r="530" spans="1:127" ht="15.75">
      <c r="A530" s="1" t="s">
        <v>62</v>
      </c>
      <c r="B530" s="613" t="s">
        <v>3019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13" t="s">
        <v>4038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13" t="s">
        <v>4056</v>
      </c>
      <c r="AB530" s="21">
        <f>'Punten per wedstrijd'!F1115</f>
        <v>3105.4000000000005</v>
      </c>
      <c r="AC530" s="21">
        <f>'Punten per wedstrijd'!U555</f>
        <v>108.2</v>
      </c>
      <c r="AD530" s="61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5268</v>
      </c>
      <c r="J531" s="50"/>
      <c r="K531" s="196" t="s">
        <v>1768</v>
      </c>
      <c r="L531" s="1"/>
      <c r="M531" s="270" t="s">
        <v>5284</v>
      </c>
      <c r="U531" s="50"/>
      <c r="V531" s="196" t="s">
        <v>4113</v>
      </c>
      <c r="W531" s="1"/>
      <c r="X531" s="270" t="s">
        <v>5294</v>
      </c>
      <c r="AF531" s="50"/>
      <c r="AG531" s="196" t="s">
        <v>4135</v>
      </c>
      <c r="AI531" s="196" t="s">
        <v>4121</v>
      </c>
      <c r="DU531" s="10"/>
      <c r="DW531"/>
    </row>
    <row r="532" spans="1:127" ht="15.75">
      <c r="A532" s="1" t="s">
        <v>5264</v>
      </c>
      <c r="B532" s="397" t="s">
        <v>1777</v>
      </c>
      <c r="F532" s="612">
        <f>'Punten per wedstrijd'!F1046</f>
        <v>3916.3999999999996</v>
      </c>
      <c r="G532" s="612">
        <f>'Punten per wedstrijd'!U486</f>
        <v>69.599999999999994</v>
      </c>
      <c r="H532" s="612">
        <f>'Punten per wedstrijd'!T66</f>
        <v>427.3</v>
      </c>
      <c r="J532" s="95">
        <v>3</v>
      </c>
      <c r="K532" s="196"/>
      <c r="L532" s="1" t="s">
        <v>5278</v>
      </c>
      <c r="M532" s="397" t="s">
        <v>4062</v>
      </c>
      <c r="Q532" s="612">
        <f>'Punten per wedstrijd'!F1118</f>
        <v>4472.7000000000007</v>
      </c>
      <c r="R532" s="612">
        <f>'Punten per wedstrijd'!U558</f>
        <v>74.5</v>
      </c>
      <c r="S532" s="612">
        <f>'Punten per wedstrijd'!T138</f>
        <v>363.9</v>
      </c>
      <c r="U532" s="95">
        <v>3</v>
      </c>
      <c r="V532" s="196"/>
      <c r="W532" s="1" t="s">
        <v>68</v>
      </c>
      <c r="X532" s="397" t="s">
        <v>3982</v>
      </c>
      <c r="AB532" s="612">
        <f>'Punten per wedstrijd'!F994</f>
        <v>3180.7000000000007</v>
      </c>
      <c r="AC532" s="61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5269</v>
      </c>
      <c r="F533" s="50"/>
      <c r="J533" s="50"/>
      <c r="K533" s="196"/>
      <c r="L533" s="1"/>
      <c r="M533" s="270" t="s">
        <v>5285</v>
      </c>
      <c r="U533" s="50"/>
      <c r="V533" s="196"/>
      <c r="W533" s="1"/>
      <c r="X533" s="270" t="s">
        <v>5295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8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8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8"/>
      <c r="AI534" s="196"/>
      <c r="DU534" s="10"/>
      <c r="DW534"/>
    </row>
    <row r="535" spans="1:127" ht="15.75">
      <c r="A535" s="1" t="s">
        <v>71</v>
      </c>
      <c r="B535" s="613" t="s">
        <v>4031</v>
      </c>
      <c r="F535" s="21">
        <f>'Punten per wedstrijd'!F1067</f>
        <v>4079.1000000000008</v>
      </c>
      <c r="G535" s="61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5270</v>
      </c>
      <c r="J536" s="50"/>
      <c r="K536" s="196" t="s">
        <v>1765</v>
      </c>
      <c r="W536" s="1"/>
      <c r="X536" s="270"/>
      <c r="AF536" s="50"/>
      <c r="AI536" s="196" t="s">
        <v>4126</v>
      </c>
      <c r="DU536" s="10"/>
      <c r="DW536"/>
    </row>
    <row r="537" spans="1:127" ht="15.75">
      <c r="A537" s="1" t="s">
        <v>5265</v>
      </c>
      <c r="B537" s="397" t="s">
        <v>4026</v>
      </c>
      <c r="F537" s="612">
        <f>'Punten per wedstrijd'!F1066</f>
        <v>4113.5</v>
      </c>
      <c r="G537" s="21">
        <f>'Punten per wedstrijd'!U506</f>
        <v>8.8000000000000007</v>
      </c>
      <c r="H537" s="612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5271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4131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2" t="s">
        <v>206</v>
      </c>
      <c r="G544" s="602" t="s">
        <v>5376</v>
      </c>
      <c r="H544" s="602" t="s">
        <v>5377</v>
      </c>
      <c r="I544" s="603"/>
      <c r="J544" s="604" t="s">
        <v>40</v>
      </c>
      <c r="K544" s="196"/>
      <c r="L544" s="603"/>
      <c r="M544" s="603"/>
      <c r="N544" s="606"/>
      <c r="O544" s="606"/>
      <c r="P544" s="602"/>
      <c r="Q544" s="602" t="s">
        <v>206</v>
      </c>
      <c r="R544" s="602" t="s">
        <v>5376</v>
      </c>
      <c r="S544" s="602" t="s">
        <v>5377</v>
      </c>
      <c r="T544" s="603"/>
      <c r="U544" s="60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7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8"/>
      <c r="W546" s="1"/>
      <c r="X546" s="270"/>
      <c r="AF546" s="50"/>
      <c r="AI546" s="196" t="s">
        <v>4135</v>
      </c>
      <c r="DU546" s="10"/>
      <c r="DW546"/>
    </row>
    <row r="547" spans="1:127" ht="15.75">
      <c r="A547" s="1" t="s">
        <v>138</v>
      </c>
      <c r="B547" s="397" t="s">
        <v>4058</v>
      </c>
      <c r="F547" s="21">
        <f>'Punten per wedstrijd'!N276</f>
        <v>135.80000000000001</v>
      </c>
      <c r="G547" s="612">
        <f>'Punten per wedstrijd'!U136</f>
        <v>398</v>
      </c>
      <c r="H547" s="612">
        <f>'Punten per wedstrijd'!O276</f>
        <v>493.00000000000011</v>
      </c>
      <c r="J547" s="95">
        <v>2</v>
      </c>
      <c r="L547" s="1" t="s">
        <v>136</v>
      </c>
      <c r="M547" s="613" t="s">
        <v>1777</v>
      </c>
      <c r="Q547" s="61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5382</v>
      </c>
      <c r="J548" s="50"/>
      <c r="K548" s="196" t="s">
        <v>1761</v>
      </c>
      <c r="L548" s="1"/>
      <c r="M548" s="270" t="s">
        <v>5389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5378</v>
      </c>
      <c r="B549" s="613" t="s">
        <v>2266</v>
      </c>
      <c r="F549" s="61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7" t="s">
        <v>4062</v>
      </c>
      <c r="Q549" s="21">
        <f>'Punten per wedstrijd'!N278</f>
        <v>159.80000000000001</v>
      </c>
      <c r="R549" s="612">
        <f>'Punten per wedstrijd'!U138</f>
        <v>459.6</v>
      </c>
      <c r="S549" s="61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5383</v>
      </c>
      <c r="J550" s="50"/>
      <c r="K550" s="196"/>
      <c r="L550" s="1"/>
      <c r="M550" s="270" t="s">
        <v>5390</v>
      </c>
      <c r="U550" s="50"/>
      <c r="V550" s="196"/>
    </row>
    <row r="551" spans="1:127" ht="15.75">
      <c r="A551" s="336"/>
      <c r="B551" s="336"/>
      <c r="C551" s="336"/>
      <c r="D551" s="336"/>
      <c r="E551" s="336"/>
      <c r="F551" s="336"/>
      <c r="G551" s="336"/>
      <c r="H551" s="336"/>
      <c r="I551" s="336"/>
      <c r="J551" s="608"/>
      <c r="K551" s="196"/>
      <c r="L551" s="336"/>
      <c r="M551" s="336"/>
      <c r="N551" s="336"/>
      <c r="O551" s="336"/>
      <c r="P551" s="336"/>
      <c r="Q551" s="336"/>
      <c r="R551" s="336"/>
      <c r="S551" s="336"/>
      <c r="T551" s="336"/>
      <c r="U551" s="608"/>
      <c r="V551" s="196"/>
    </row>
    <row r="552" spans="1:127" ht="15.75">
      <c r="A552" s="1" t="s">
        <v>139</v>
      </c>
      <c r="B552" s="397" t="s">
        <v>2264</v>
      </c>
      <c r="F552" s="612">
        <f>'Punten per wedstrijd'!N265</f>
        <v>284.3</v>
      </c>
      <c r="G552" s="612">
        <f>'Punten per wedstrijd'!U125</f>
        <v>484.4</v>
      </c>
      <c r="H552" s="612">
        <f>'Punten per wedstrijd'!O265</f>
        <v>650.70000000000005</v>
      </c>
      <c r="J552" s="95">
        <v>3</v>
      </c>
      <c r="K552" s="196"/>
      <c r="L552" s="1" t="s">
        <v>134</v>
      </c>
      <c r="M552" s="613" t="s">
        <v>4026</v>
      </c>
      <c r="Q552" s="61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5384</v>
      </c>
      <c r="J553" s="50"/>
      <c r="K553" s="196" t="s">
        <v>1762</v>
      </c>
      <c r="L553" s="1"/>
      <c r="M553" s="270" t="s">
        <v>5391</v>
      </c>
      <c r="U553" s="50"/>
      <c r="V553" s="196" t="s">
        <v>1765</v>
      </c>
    </row>
    <row r="554" spans="1:127" ht="15.75">
      <c r="A554" s="1" t="s">
        <v>5379</v>
      </c>
      <c r="B554" s="613" t="s">
        <v>3982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7" t="s">
        <v>4025</v>
      </c>
      <c r="Q554" s="21">
        <f>'Punten per wedstrijd'!N219</f>
        <v>296.50000000000006</v>
      </c>
      <c r="R554" s="612">
        <f>'Punten per wedstrijd'!U79</f>
        <v>463.3</v>
      </c>
      <c r="S554" s="612">
        <f>'Punten per wedstrijd'!O219</f>
        <v>653.99999999999989</v>
      </c>
      <c r="U554" s="95">
        <v>2</v>
      </c>
    </row>
    <row r="555" spans="1:127">
      <c r="A555" s="1"/>
      <c r="B555" s="270" t="s">
        <v>5385</v>
      </c>
      <c r="J555" s="50"/>
      <c r="K555" s="196"/>
      <c r="L555" s="1"/>
      <c r="M555" s="270" t="s">
        <v>5286</v>
      </c>
      <c r="U555" s="50"/>
    </row>
    <row r="556" spans="1:127" ht="15.75">
      <c r="A556" s="336"/>
      <c r="B556" s="336"/>
      <c r="C556" s="336"/>
      <c r="D556" s="336"/>
      <c r="E556" s="336"/>
      <c r="F556" s="336"/>
      <c r="G556" s="336"/>
      <c r="H556" s="336"/>
      <c r="I556" s="336"/>
      <c r="J556" s="608"/>
      <c r="K556" s="196"/>
      <c r="L556" s="336"/>
      <c r="M556" s="336"/>
      <c r="N556" s="336"/>
      <c r="O556" s="336"/>
      <c r="P556" s="336"/>
      <c r="Q556" s="336"/>
      <c r="R556" s="336"/>
      <c r="S556" s="336"/>
      <c r="T556" s="336"/>
      <c r="U556" s="607"/>
    </row>
    <row r="557" spans="1:127" ht="15.75">
      <c r="A557" s="1" t="s">
        <v>133</v>
      </c>
      <c r="B557" s="397" t="s">
        <v>4014</v>
      </c>
      <c r="F557" s="612">
        <f>'Punten per wedstrijd'!N201</f>
        <v>482.90000000000003</v>
      </c>
      <c r="G557" s="612">
        <f>'Punten per wedstrijd'!U61</f>
        <v>408.4</v>
      </c>
      <c r="H557" s="612">
        <f>'Punten per wedstrijd'!O201</f>
        <v>720</v>
      </c>
      <c r="J557" s="95">
        <v>3</v>
      </c>
      <c r="K557" s="196"/>
      <c r="L557" s="1" t="s">
        <v>137</v>
      </c>
      <c r="M557" s="613" t="s">
        <v>3005</v>
      </c>
      <c r="Q557" s="61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5605</v>
      </c>
      <c r="J558" s="50"/>
      <c r="K558" s="196" t="s">
        <v>1763</v>
      </c>
      <c r="L558" s="1"/>
      <c r="M558" s="270" t="s">
        <v>5397</v>
      </c>
      <c r="U558" s="50"/>
      <c r="V558" s="196" t="s">
        <v>1766</v>
      </c>
    </row>
    <row r="559" spans="1:127" ht="15.75">
      <c r="A559" s="1" t="s">
        <v>5380</v>
      </c>
      <c r="B559" s="61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7" t="s">
        <v>1782</v>
      </c>
      <c r="Q559" s="21">
        <f>'Punten per wedstrijd'!N156</f>
        <v>177.2</v>
      </c>
      <c r="R559" s="612">
        <f>'Punten per wedstrijd'!U16</f>
        <v>369.3</v>
      </c>
      <c r="S559" s="612">
        <f>'Punten per wedstrijd'!O156</f>
        <v>637.5</v>
      </c>
      <c r="U559" s="95">
        <v>2</v>
      </c>
      <c r="V559" s="196"/>
    </row>
    <row r="560" spans="1:127">
      <c r="A560" s="1"/>
      <c r="B560" s="270" t="s">
        <v>5386</v>
      </c>
      <c r="J560" s="50"/>
      <c r="K560" s="196"/>
      <c r="L560" s="1"/>
      <c r="M560" s="270" t="s">
        <v>5398</v>
      </c>
      <c r="U560" s="50"/>
      <c r="V560" s="196"/>
    </row>
    <row r="561" spans="1:22" ht="15.75">
      <c r="A561" s="336"/>
      <c r="B561" s="336"/>
      <c r="C561" s="336"/>
      <c r="D561" s="336"/>
      <c r="E561" s="336"/>
      <c r="F561" s="336"/>
      <c r="G561" s="336"/>
      <c r="H561" s="336"/>
      <c r="I561" s="336"/>
      <c r="J561" s="608"/>
      <c r="K561" s="196"/>
      <c r="L561" s="336"/>
      <c r="M561" s="336"/>
      <c r="N561" s="336"/>
      <c r="O561" s="336"/>
      <c r="P561" s="336"/>
      <c r="Q561" s="336"/>
      <c r="R561" s="336"/>
      <c r="S561" s="336"/>
      <c r="T561" s="336"/>
      <c r="U561" s="608"/>
      <c r="V561" s="196"/>
    </row>
    <row r="562" spans="1:22" ht="15.75">
      <c r="A562" s="1" t="s">
        <v>140</v>
      </c>
      <c r="B562" s="613" t="s">
        <v>4035</v>
      </c>
      <c r="F562" s="21">
        <f>'Punten per wedstrijd'!N236</f>
        <v>149.00000000000003</v>
      </c>
      <c r="G562" s="21">
        <f>'Punten per wedstrijd'!U96</f>
        <v>423.2</v>
      </c>
      <c r="H562" s="612">
        <f>'Punten per wedstrijd'!O236</f>
        <v>923</v>
      </c>
      <c r="J562" s="95">
        <v>1</v>
      </c>
      <c r="K562" s="196"/>
      <c r="L562" s="1" t="s">
        <v>135</v>
      </c>
      <c r="M562" s="397" t="s">
        <v>4059</v>
      </c>
      <c r="Q562" s="612">
        <f>'Punten per wedstrijd'!N271</f>
        <v>363.40000000000003</v>
      </c>
      <c r="R562" s="21">
        <f>'Punten per wedstrijd'!U131</f>
        <v>417.5</v>
      </c>
      <c r="S562" s="612">
        <f>'Punten per wedstrijd'!O271</f>
        <v>693.1</v>
      </c>
      <c r="U562" s="95">
        <v>2</v>
      </c>
      <c r="V562" s="196"/>
    </row>
    <row r="563" spans="1:22">
      <c r="A563" s="1"/>
      <c r="B563" s="270" t="s">
        <v>5387</v>
      </c>
      <c r="J563" s="50"/>
      <c r="K563" s="196" t="s">
        <v>1764</v>
      </c>
      <c r="L563" s="1"/>
      <c r="M563" s="270" t="s">
        <v>5400</v>
      </c>
      <c r="U563" s="50"/>
      <c r="V563" s="196" t="s">
        <v>1767</v>
      </c>
    </row>
    <row r="564" spans="1:22" ht="15.75">
      <c r="A564" s="1" t="s">
        <v>5381</v>
      </c>
      <c r="B564" s="397" t="s">
        <v>4010</v>
      </c>
      <c r="F564" s="612">
        <f>'Punten per wedstrijd'!N199</f>
        <v>610.5</v>
      </c>
      <c r="G564" s="61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13" t="s">
        <v>4018</v>
      </c>
      <c r="Q564" s="21">
        <f>'Punten per wedstrijd'!N192</f>
        <v>286.5</v>
      </c>
      <c r="R564" s="61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5388</v>
      </c>
      <c r="J565" s="50"/>
      <c r="L565" s="1"/>
      <c r="M565" s="270" t="s">
        <v>5401</v>
      </c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7"/>
      <c r="L566" s="336"/>
      <c r="M566" s="336"/>
      <c r="N566" s="336"/>
      <c r="O566" s="336"/>
      <c r="P566" s="336"/>
      <c r="Q566" s="336"/>
      <c r="R566" s="336"/>
      <c r="S566" s="336"/>
      <c r="T566" s="336"/>
      <c r="U566" s="608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25.5">
      <c r="A571" s="23" t="s">
        <v>1759</v>
      </c>
      <c r="F571" s="602" t="s">
        <v>5596</v>
      </c>
      <c r="G571" s="602" t="s">
        <v>5610</v>
      </c>
      <c r="H571" s="602" t="s">
        <v>5611</v>
      </c>
      <c r="I571" s="603"/>
      <c r="J571" s="604" t="s">
        <v>40</v>
      </c>
      <c r="K571" s="196"/>
    </row>
    <row r="572" spans="1:22">
      <c r="A572"/>
      <c r="K572" s="196"/>
    </row>
    <row r="573" spans="1:22" ht="15">
      <c r="A573" s="336"/>
      <c r="B573" s="336"/>
      <c r="C573" s="336"/>
      <c r="D573" s="336"/>
      <c r="E573" s="336"/>
      <c r="F573" s="336"/>
      <c r="G573" s="336"/>
      <c r="H573" s="336"/>
      <c r="I573" s="336"/>
      <c r="J573" s="607"/>
      <c r="K573" s="196"/>
    </row>
    <row r="574" spans="1:22" ht="15.75">
      <c r="A574" s="1" t="s">
        <v>138</v>
      </c>
      <c r="B574" s="397" t="s">
        <v>4058</v>
      </c>
      <c r="F574" s="21">
        <f>'Punten per wedstrijd'!V136</f>
        <v>394.9</v>
      </c>
      <c r="G574" s="612">
        <f>'Punten per wedstrijd'!W136</f>
        <v>136.9</v>
      </c>
      <c r="H574" s="612">
        <f>'Punten per wedstrijd'!X136</f>
        <v>245</v>
      </c>
      <c r="J574" s="95">
        <v>2</v>
      </c>
    </row>
    <row r="575" spans="1:22">
      <c r="A575" s="1"/>
      <c r="B575" s="270" t="s">
        <v>5600</v>
      </c>
      <c r="J575" s="50"/>
      <c r="K575" s="196" t="s">
        <v>1761</v>
      </c>
    </row>
    <row r="576" spans="1:22" ht="15.75">
      <c r="A576" s="1" t="s">
        <v>5378</v>
      </c>
      <c r="B576" s="613" t="s">
        <v>4062</v>
      </c>
      <c r="F576" s="612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5601</v>
      </c>
      <c r="J577" s="50"/>
      <c r="K577" s="196"/>
    </row>
    <row r="578" spans="1:11" ht="15.75">
      <c r="A578" s="336"/>
      <c r="B578" s="336"/>
      <c r="C578" s="336"/>
      <c r="D578" s="336"/>
      <c r="E578" s="336"/>
      <c r="F578" s="336"/>
      <c r="G578" s="336"/>
      <c r="H578" s="336"/>
      <c r="I578" s="336"/>
      <c r="J578" s="608"/>
      <c r="K578" s="196"/>
    </row>
    <row r="579" spans="1:11" ht="15.75">
      <c r="A579" s="1" t="s">
        <v>139</v>
      </c>
      <c r="B579" s="613" t="s">
        <v>2264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5602</v>
      </c>
      <c r="J580" s="50"/>
      <c r="K580" s="196" t="s">
        <v>1762</v>
      </c>
    </row>
    <row r="581" spans="1:11" ht="15.75">
      <c r="A581" s="1" t="s">
        <v>5379</v>
      </c>
      <c r="B581" s="397" t="s">
        <v>4025</v>
      </c>
      <c r="F581" s="612">
        <f>'Punten per wedstrijd'!V79</f>
        <v>453.5</v>
      </c>
      <c r="G581" s="612">
        <f>'Punten per wedstrijd'!W79</f>
        <v>220</v>
      </c>
      <c r="H581" s="612">
        <f>'Punten per wedstrijd'!X79</f>
        <v>353.1</v>
      </c>
      <c r="J581" s="95">
        <v>3</v>
      </c>
      <c r="K581" s="196"/>
    </row>
    <row r="582" spans="1:11">
      <c r="A582" s="1"/>
      <c r="B582" s="270" t="s">
        <v>5603</v>
      </c>
      <c r="J582" s="50"/>
      <c r="K582" s="196"/>
    </row>
    <row r="583" spans="1:11" ht="15.75">
      <c r="A583" s="336"/>
      <c r="B583" s="336"/>
      <c r="C583" s="336"/>
      <c r="D583" s="336"/>
      <c r="E583" s="336"/>
      <c r="F583" s="336"/>
      <c r="G583" s="336"/>
      <c r="H583" s="336"/>
      <c r="I583" s="336"/>
      <c r="J583" s="608"/>
      <c r="K583" s="196"/>
    </row>
    <row r="584" spans="1:11" ht="15.75">
      <c r="A584" s="1" t="s">
        <v>133</v>
      </c>
      <c r="B584" s="613" t="s">
        <v>4014</v>
      </c>
      <c r="F584" s="612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5604</v>
      </c>
      <c r="J585" s="50"/>
      <c r="K585" s="196" t="s">
        <v>1763</v>
      </c>
    </row>
    <row r="586" spans="1:11" ht="15.75">
      <c r="A586" s="1" t="s">
        <v>5380</v>
      </c>
      <c r="B586" s="397" t="s">
        <v>1782</v>
      </c>
      <c r="F586" s="21">
        <f>'Punten per wedstrijd'!V16</f>
        <v>225.4</v>
      </c>
      <c r="G586" s="612">
        <f>'Punten per wedstrijd'!W16</f>
        <v>208</v>
      </c>
      <c r="H586" s="612">
        <f>'Punten per wedstrijd'!X16</f>
        <v>234</v>
      </c>
      <c r="J586" s="95">
        <v>2</v>
      </c>
      <c r="K586" s="196"/>
    </row>
    <row r="587" spans="1:11">
      <c r="A587" s="1"/>
      <c r="B587" s="270" t="s">
        <v>5607</v>
      </c>
      <c r="J587" s="50"/>
      <c r="K587" s="196"/>
    </row>
    <row r="588" spans="1:11" ht="15.75">
      <c r="A588" s="336"/>
      <c r="B588" s="336"/>
      <c r="C588" s="336"/>
      <c r="D588" s="336"/>
      <c r="E588" s="336"/>
      <c r="F588" s="336"/>
      <c r="G588" s="336"/>
      <c r="H588" s="336"/>
      <c r="I588" s="336"/>
      <c r="J588" s="608"/>
      <c r="K588" s="196"/>
    </row>
    <row r="589" spans="1:11" ht="15.75">
      <c r="A589" s="1" t="s">
        <v>140</v>
      </c>
      <c r="B589" s="613" t="s">
        <v>4010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5608</v>
      </c>
      <c r="J590" s="50"/>
      <c r="K590" s="196" t="s">
        <v>1764</v>
      </c>
    </row>
    <row r="591" spans="1:11" ht="15.75">
      <c r="A591" s="1" t="s">
        <v>5381</v>
      </c>
      <c r="B591" s="397" t="s">
        <v>4059</v>
      </c>
      <c r="F591" s="612">
        <f>'Punten per wedstrijd'!V131</f>
        <v>364.90000000000003</v>
      </c>
      <c r="G591" s="612">
        <f>'Punten per wedstrijd'!W131</f>
        <v>135.5</v>
      </c>
      <c r="H591" s="612">
        <f>'Punten per wedstrijd'!X131</f>
        <v>333.7</v>
      </c>
      <c r="J591" s="95">
        <v>3</v>
      </c>
      <c r="K591" s="196"/>
    </row>
    <row r="592" spans="1:11">
      <c r="A592" s="1"/>
      <c r="B592" s="270" t="s">
        <v>5609</v>
      </c>
      <c r="J592" s="50"/>
    </row>
    <row r="593" spans="1:10" ht="15">
      <c r="A593" s="336"/>
      <c r="B593" s="336"/>
      <c r="C593" s="336"/>
      <c r="D593" s="336"/>
      <c r="E593" s="336"/>
      <c r="F593" s="336"/>
      <c r="G593" s="336"/>
      <c r="H593" s="336"/>
      <c r="I593" s="336"/>
      <c r="J593" s="607"/>
    </row>
    <row r="594" spans="1:10">
      <c r="A594" s="480"/>
      <c r="B594" s="480"/>
      <c r="C594" s="480"/>
      <c r="D594" s="480"/>
      <c r="E594" s="480"/>
    </row>
    <row r="595" spans="1:10">
      <c r="A595" s="480"/>
      <c r="B595" s="480"/>
      <c r="C595" s="480"/>
      <c r="D595" s="480"/>
      <c r="E595" s="480"/>
    </row>
    <row r="596" spans="1:10">
      <c r="A596" s="480"/>
      <c r="B596" s="480"/>
      <c r="C596" s="480"/>
      <c r="D596" s="480"/>
      <c r="E596" s="480"/>
    </row>
    <row r="597" spans="1:10" ht="15">
      <c r="A597" s="38"/>
      <c r="B597" s="38"/>
      <c r="C597" s="38"/>
      <c r="D597" s="38"/>
      <c r="E597" s="38"/>
    </row>
    <row r="598" spans="1:10">
      <c r="A598"/>
    </row>
    <row r="599" spans="1:10">
      <c r="A599"/>
    </row>
    <row r="600" spans="1:10" ht="15">
      <c r="A600" s="462"/>
      <c r="B600" s="462"/>
      <c r="C600" s="462"/>
      <c r="D600" s="462"/>
      <c r="E600" s="462"/>
    </row>
    <row r="601" spans="1:10" ht="15.75">
      <c r="A601" s="478"/>
      <c r="D601" s="246"/>
      <c r="E601" s="56"/>
    </row>
    <row r="602" spans="1:10" ht="15.75">
      <c r="A602" s="478"/>
      <c r="D602" s="246"/>
      <c r="E602" s="56"/>
    </row>
    <row r="603" spans="1:10" ht="15.75">
      <c r="A603" s="478"/>
      <c r="D603" s="246"/>
      <c r="E603" s="56"/>
    </row>
    <row r="604" spans="1:10" ht="15.75">
      <c r="A604" s="478"/>
      <c r="D604" s="246"/>
      <c r="E604" s="56"/>
    </row>
    <row r="605" spans="1:10" ht="15.75">
      <c r="A605" s="478"/>
      <c r="D605" s="246"/>
      <c r="E605" s="56"/>
    </row>
    <row r="606" spans="1:10" ht="15.75">
      <c r="A606" s="478"/>
      <c r="D606" s="246"/>
      <c r="E606" s="56"/>
    </row>
    <row r="607" spans="1:10" ht="15.75">
      <c r="A607" s="478"/>
      <c r="D607" s="246"/>
      <c r="E607" s="56"/>
    </row>
    <row r="608" spans="1:10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2851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3137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3322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3103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3131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3440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3468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3364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3306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3327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2985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3101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3236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2986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3375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3251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2666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3387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3166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3107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3324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3317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3134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3128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3349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3453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3235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3432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3181</v>
      </c>
      <c r="N113" s="28"/>
      <c r="O113" s="28"/>
      <c r="P113" s="314" t="s">
        <v>130</v>
      </c>
      <c r="Q113" s="249">
        <v>32</v>
      </c>
      <c r="S113" s="264" t="s">
        <v>3443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3333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3115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3255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3445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3116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3282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2661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3326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3466</v>
      </c>
      <c r="N128" s="28"/>
      <c r="O128" s="28"/>
      <c r="P128" s="314" t="s">
        <v>130</v>
      </c>
      <c r="Q128" s="249">
        <v>30</v>
      </c>
      <c r="S128" s="264" t="s">
        <v>3271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3111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3331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2656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3446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3474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3253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3154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3168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3535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3337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2669</v>
      </c>
      <c r="H145" s="313"/>
      <c r="I145" s="313"/>
      <c r="J145" s="314" t="s">
        <v>132</v>
      </c>
      <c r="K145" s="249">
        <v>39</v>
      </c>
      <c r="M145" s="264" t="s">
        <v>3252</v>
      </c>
      <c r="N145" s="28"/>
      <c r="O145" s="28"/>
      <c r="P145" s="314" t="s">
        <v>130</v>
      </c>
      <c r="Q145" s="249">
        <v>28</v>
      </c>
      <c r="S145" s="264" t="s">
        <v>3389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3464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3250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3237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3104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2658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3267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3296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3179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3304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2655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3146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3529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3240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3321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3114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3233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3374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3258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3121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3270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3291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3426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3473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3532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3261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3257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2662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3188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3388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3391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3242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3214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3167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3452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3460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3303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3369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3307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2654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3480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3465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3170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3334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3187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3277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3308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3169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3505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3481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3347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3394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3499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3352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3342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3297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2664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3279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3531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3376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3156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3506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3542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3538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3540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3485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3292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3546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3119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3217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3513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3527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3470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3530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3351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3180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3372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3293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3486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3427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3378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3319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2987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3508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3189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3117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3320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2660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3158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3310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3118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3439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3289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3487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3285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3224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3294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3447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3198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2657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3416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3433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3338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3161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3183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3105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3472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3390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3365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3488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3438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3325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3341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3381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3281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2668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3112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3382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3504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3506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3392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3515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3489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3339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3256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3359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3313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3379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3541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3544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3328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3539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3483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3543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3133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3536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3100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3537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3442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3463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3510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3490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3528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3547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3283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3548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3263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3534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3533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3545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3455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2665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3491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3368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3102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3223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3436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3421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3516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3549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3458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3129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3159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3234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3284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3494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3373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3106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3482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3454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3503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3275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3323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3461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3383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3497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3514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3160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3385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3218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3420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3122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3157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3414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3345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3136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3272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3262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3314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3193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3287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3199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3254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3276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3238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3344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3196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3215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3312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3511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3371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3429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3155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3492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3184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3424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3288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3472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3335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3110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3190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3113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3422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3305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3377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3457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3441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3265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2663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3278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3266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3241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3425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3493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3259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3336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3380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3139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3423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3495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3393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3315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3213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3130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3260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3195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3135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3309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3186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3165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3109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3200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3329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3517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3509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3191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3268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3239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3386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3507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3132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3318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3366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3469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3343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3120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3417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3418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3367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3350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3434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3232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3430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3290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3363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3269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3498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3435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3428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3459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3361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3471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3437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3419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3496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3138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3052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3273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3348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3444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3384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3360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3456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3197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3415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3362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3286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3311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3462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3370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3484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3512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3330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3346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3216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3194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3264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3332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3123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3274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3182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3316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3340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3108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3295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3280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3185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3192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92"/>
  <sheetViews>
    <sheetView topLeftCell="A1048" zoomScale="90" zoomScaleNormal="90" workbookViewId="0">
      <selection activeCell="A1054" sqref="A105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4180</v>
      </c>
      <c r="D1" s="412" t="s">
        <v>2667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4181</v>
      </c>
    </row>
    <row r="4" spans="1:13" ht="15" customHeight="1">
      <c r="A4" s="25" t="s">
        <v>1654</v>
      </c>
      <c r="B4" s="322" t="s">
        <v>1907</v>
      </c>
      <c r="C4" s="390" t="s">
        <v>3053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4182</v>
      </c>
      <c r="H8" s="1"/>
    </row>
    <row r="9" spans="1:13" ht="15" customHeight="1">
      <c r="A9" s="25" t="s">
        <v>1665</v>
      </c>
      <c r="B9" s="322" t="s">
        <v>1907</v>
      </c>
      <c r="C9" s="390" t="s">
        <v>3054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2904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4195</v>
      </c>
    </row>
    <row r="15" spans="1:13" ht="15" customHeight="1">
      <c r="A15" s="25" t="s">
        <v>2201</v>
      </c>
      <c r="B15" s="25" t="s">
        <v>3638</v>
      </c>
      <c r="C15" s="25" t="s">
        <v>2719</v>
      </c>
      <c r="D15" s="25" t="s">
        <v>3638</v>
      </c>
      <c r="E15" s="25" t="s">
        <v>1649</v>
      </c>
      <c r="F15" s="25" t="s">
        <v>3638</v>
      </c>
      <c r="G15" s="25" t="s">
        <v>2717</v>
      </c>
      <c r="H15" s="304" t="s">
        <v>2717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3617</v>
      </c>
      <c r="E16" s="26" t="s">
        <v>3634</v>
      </c>
      <c r="F16" s="26" t="s">
        <v>3629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3624</v>
      </c>
      <c r="C17" s="21" t="s">
        <v>3632</v>
      </c>
      <c r="D17" s="21" t="s">
        <v>2195</v>
      </c>
      <c r="E17" s="21" t="s">
        <v>654</v>
      </c>
      <c r="F17" s="21" t="s">
        <v>3615</v>
      </c>
      <c r="G17" s="21" t="s">
        <v>1668</v>
      </c>
    </row>
    <row r="18" spans="1:7" ht="15" customHeight="1">
      <c r="A18" s="21" t="s">
        <v>2717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2905</v>
      </c>
    </row>
    <row r="22" spans="1:7" ht="15" customHeight="1">
      <c r="A22" s="25" t="s">
        <v>1665</v>
      </c>
      <c r="B22" s="322" t="s">
        <v>1907</v>
      </c>
      <c r="C22" s="390" t="s">
        <v>4255</v>
      </c>
    </row>
    <row r="23" spans="1:7" ht="15" customHeight="1">
      <c r="A23" s="26" t="s">
        <v>704</v>
      </c>
      <c r="B23" s="304" t="s">
        <v>2717</v>
      </c>
    </row>
    <row r="24" spans="1:7" ht="15" customHeight="1">
      <c r="A24" s="21" t="s">
        <v>2203</v>
      </c>
      <c r="B24" s="335" t="s">
        <v>4247</v>
      </c>
    </row>
    <row r="25" spans="1:7" ht="15" customHeight="1">
      <c r="B25" s="1"/>
    </row>
    <row r="26" spans="1:7" ht="15" customHeight="1">
      <c r="A26" s="24" t="s">
        <v>4245</v>
      </c>
    </row>
    <row r="27" spans="1:7" ht="15" customHeight="1">
      <c r="A27" s="25" t="s">
        <v>3633</v>
      </c>
      <c r="B27" s="322" t="s">
        <v>1907</v>
      </c>
      <c r="C27" s="390" t="s">
        <v>4256</v>
      </c>
    </row>
    <row r="28" spans="1:7" ht="15" customHeight="1">
      <c r="A28" s="26" t="s">
        <v>700</v>
      </c>
      <c r="B28" s="304" t="s">
        <v>2717</v>
      </c>
    </row>
    <row r="29" spans="1:7" ht="15" customHeight="1">
      <c r="A29" s="21" t="s">
        <v>23</v>
      </c>
      <c r="B29" s="335" t="s">
        <v>4248</v>
      </c>
      <c r="F29" s="321"/>
    </row>
    <row r="30" spans="1:7" ht="15" customHeight="1">
      <c r="A30" s="21"/>
    </row>
    <row r="31" spans="1:7" ht="15" customHeight="1">
      <c r="A31" s="24" t="s">
        <v>4244</v>
      </c>
      <c r="D31" t="s">
        <v>2459</v>
      </c>
    </row>
    <row r="32" spans="1:7" ht="15" customHeight="1">
      <c r="A32" s="25" t="s">
        <v>3638</v>
      </c>
      <c r="B32" s="322" t="s">
        <v>1907</v>
      </c>
      <c r="C32" s="390" t="s">
        <v>4257</v>
      </c>
    </row>
    <row r="33" spans="1:3" ht="15" customHeight="1">
      <c r="A33" s="26" t="s">
        <v>2733</v>
      </c>
      <c r="B33" s="304" t="s">
        <v>2717</v>
      </c>
    </row>
    <row r="34" spans="1:3" ht="15" customHeight="1">
      <c r="A34" s="21" t="s">
        <v>3622</v>
      </c>
      <c r="B34" s="335" t="s">
        <v>4249</v>
      </c>
    </row>
    <row r="35" spans="1:3" ht="15" customHeight="1">
      <c r="A35" s="21"/>
    </row>
    <row r="36" spans="1:3" ht="15" customHeight="1">
      <c r="A36" s="24" t="s">
        <v>4246</v>
      </c>
    </row>
    <row r="37" spans="1:3" ht="15" customHeight="1">
      <c r="A37" s="25" t="s">
        <v>2193</v>
      </c>
      <c r="B37" s="322" t="s">
        <v>1907</v>
      </c>
      <c r="C37" s="390" t="s">
        <v>4258</v>
      </c>
    </row>
    <row r="38" spans="1:3" ht="15" customHeight="1">
      <c r="A38" s="26" t="s">
        <v>2731</v>
      </c>
      <c r="B38" s="304" t="s">
        <v>2717</v>
      </c>
      <c r="C38" s="196"/>
    </row>
    <row r="39" spans="1:3" ht="15" customHeight="1">
      <c r="A39" s="21" t="s">
        <v>1654</v>
      </c>
      <c r="B39" s="335" t="s">
        <v>4250</v>
      </c>
      <c r="C39" s="196"/>
    </row>
    <row r="40" spans="1:3" ht="15" customHeight="1">
      <c r="B40" s="1"/>
    </row>
    <row r="41" spans="1:3" ht="15" customHeight="1">
      <c r="A41" s="24" t="s">
        <v>4237</v>
      </c>
    </row>
    <row r="42" spans="1:3" ht="15" customHeight="1">
      <c r="A42" s="25" t="s">
        <v>4242</v>
      </c>
      <c r="B42" s="322" t="s">
        <v>1907</v>
      </c>
      <c r="C42" s="390" t="s">
        <v>4258</v>
      </c>
    </row>
    <row r="43" spans="1:3" ht="15" customHeight="1">
      <c r="A43" s="26" t="s">
        <v>4242</v>
      </c>
      <c r="B43" s="304" t="s">
        <v>2717</v>
      </c>
      <c r="C43" s="196"/>
    </row>
    <row r="44" spans="1:3" ht="15" customHeight="1">
      <c r="A44" s="21" t="s">
        <v>4242</v>
      </c>
      <c r="B44" s="335" t="s">
        <v>4251</v>
      </c>
      <c r="C44" s="196"/>
    </row>
    <row r="45" spans="1:3" ht="15" customHeight="1">
      <c r="B45" s="3"/>
    </row>
    <row r="46" spans="1:3" ht="15" customHeight="1">
      <c r="A46" s="24" t="s">
        <v>2906</v>
      </c>
    </row>
    <row r="47" spans="1:3" ht="15" customHeight="1">
      <c r="A47" s="25" t="s">
        <v>2193</v>
      </c>
      <c r="B47" s="322" t="s">
        <v>1907</v>
      </c>
      <c r="C47" s="390" t="s">
        <v>4259</v>
      </c>
    </row>
    <row r="48" spans="1:3" ht="15" customHeight="1">
      <c r="A48" s="26" t="s">
        <v>2732</v>
      </c>
      <c r="B48" s="304" t="s">
        <v>2717</v>
      </c>
      <c r="C48" s="196" t="s">
        <v>2459</v>
      </c>
    </row>
    <row r="49" spans="1:10" ht="15" customHeight="1">
      <c r="A49" s="21" t="s">
        <v>162</v>
      </c>
      <c r="B49" s="335" t="s">
        <v>4252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2907</v>
      </c>
    </row>
    <row r="52" spans="1:10" ht="15" customHeight="1">
      <c r="A52" s="25" t="s">
        <v>668</v>
      </c>
      <c r="B52" s="322" t="s">
        <v>1907</v>
      </c>
      <c r="C52" s="390" t="s">
        <v>4260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2717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4253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4210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4261</v>
      </c>
      <c r="I58" s="1"/>
    </row>
    <row r="59" spans="1:10" ht="15" customHeight="1">
      <c r="A59" s="25" t="s">
        <v>2733</v>
      </c>
      <c r="B59" s="25" t="s">
        <v>2196</v>
      </c>
      <c r="C59" s="25" t="s">
        <v>2729</v>
      </c>
      <c r="D59" s="25" t="s">
        <v>2196</v>
      </c>
      <c r="E59" s="25" t="s">
        <v>668</v>
      </c>
      <c r="F59" s="25" t="s">
        <v>2196</v>
      </c>
      <c r="G59" s="304" t="s">
        <v>2717</v>
      </c>
      <c r="H59" s="21"/>
      <c r="I59" s="1"/>
    </row>
    <row r="60" spans="1:10" ht="15" customHeight="1">
      <c r="A60" s="26" t="s">
        <v>2729</v>
      </c>
      <c r="B60" s="26" t="s">
        <v>3613</v>
      </c>
      <c r="C60" s="26" t="s">
        <v>2733</v>
      </c>
      <c r="D60" s="26" t="s">
        <v>3613</v>
      </c>
      <c r="E60" s="26" t="s">
        <v>694</v>
      </c>
      <c r="F60" s="26" t="s">
        <v>2733</v>
      </c>
      <c r="G60" s="335" t="s">
        <v>4254</v>
      </c>
      <c r="H60" s="21"/>
      <c r="I60" s="1" t="s">
        <v>2459</v>
      </c>
    </row>
    <row r="61" spans="1:10" ht="15" customHeight="1">
      <c r="A61" s="21" t="s">
        <v>3619</v>
      </c>
      <c r="B61" s="26" t="s">
        <v>3621</v>
      </c>
      <c r="C61" s="21" t="s">
        <v>2716</v>
      </c>
      <c r="D61" s="26" t="s">
        <v>3621</v>
      </c>
      <c r="E61" s="21" t="s">
        <v>2729</v>
      </c>
      <c r="F61" s="21" t="s">
        <v>3634</v>
      </c>
      <c r="H61" s="21"/>
      <c r="I61" s="1"/>
    </row>
    <row r="62" spans="1:10" ht="15" customHeight="1">
      <c r="A62" s="25"/>
      <c r="B62" s="26" t="s">
        <v>3623</v>
      </c>
      <c r="C62" s="25"/>
      <c r="D62" s="26" t="s">
        <v>3623</v>
      </c>
      <c r="E62" s="25"/>
      <c r="F62" s="25"/>
      <c r="H62" s="21"/>
      <c r="I62" s="1"/>
    </row>
    <row r="63" spans="1:10" ht="15" customHeight="1">
      <c r="A63" s="25"/>
      <c r="B63" s="26" t="s">
        <v>4243</v>
      </c>
      <c r="C63" s="25"/>
      <c r="D63" s="26" t="s">
        <v>4243</v>
      </c>
      <c r="E63" s="25"/>
      <c r="F63" s="25"/>
      <c r="H63" s="21"/>
      <c r="I63" s="1"/>
    </row>
    <row r="64" spans="1:10" ht="15" customHeight="1">
      <c r="A64" s="25"/>
      <c r="B64" s="26" t="s">
        <v>3628</v>
      </c>
      <c r="C64" s="25"/>
      <c r="D64" s="26" t="s">
        <v>3628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3636</v>
      </c>
      <c r="C66" s="25"/>
      <c r="D66" s="26" t="s">
        <v>3636</v>
      </c>
      <c r="E66" s="25"/>
      <c r="F66" s="25"/>
      <c r="H66" s="21"/>
      <c r="I66" s="1"/>
    </row>
    <row r="67" spans="1:9" ht="15" customHeight="1">
      <c r="A67" s="26"/>
      <c r="B67" s="26" t="s">
        <v>2709</v>
      </c>
      <c r="C67" s="26"/>
      <c r="D67" s="26" t="s">
        <v>2709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4228</v>
      </c>
      <c r="B70" s="412"/>
      <c r="C70" s="412"/>
    </row>
    <row r="71" spans="1:9" ht="15" customHeight="1">
      <c r="A71" s="25" t="s">
        <v>3634</v>
      </c>
      <c r="B71" s="322" t="s">
        <v>1907</v>
      </c>
      <c r="C71" s="390" t="s">
        <v>4262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3634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4183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4318</v>
      </c>
      <c r="D77" s="26"/>
      <c r="E77" s="26"/>
      <c r="F77" s="26"/>
      <c r="G77" s="3"/>
      <c r="H77" s="196"/>
    </row>
    <row r="78" spans="1:9" ht="15" customHeight="1">
      <c r="A78" s="26" t="s">
        <v>3620</v>
      </c>
      <c r="B78" s="304" t="s">
        <v>3634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4247</v>
      </c>
      <c r="C79" s="21"/>
      <c r="D79" s="21"/>
      <c r="E79" s="21"/>
      <c r="F79" s="21"/>
      <c r="G79" s="1"/>
    </row>
    <row r="81" spans="1:10" ht="15" customHeight="1">
      <c r="A81" s="24" t="s">
        <v>4184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4319</v>
      </c>
    </row>
    <row r="83" spans="1:10" ht="15" customHeight="1">
      <c r="A83" s="25" t="s">
        <v>2729</v>
      </c>
      <c r="B83" s="25" t="s">
        <v>2729</v>
      </c>
      <c r="C83" s="25" t="s">
        <v>2198</v>
      </c>
      <c r="D83" s="25" t="s">
        <v>2217</v>
      </c>
      <c r="E83" s="25" t="s">
        <v>2200</v>
      </c>
      <c r="F83" s="25" t="s">
        <v>2715</v>
      </c>
      <c r="G83" s="304" t="s">
        <v>3634</v>
      </c>
      <c r="H83" s="196"/>
    </row>
    <row r="84" spans="1:10" ht="15" customHeight="1">
      <c r="A84" s="26" t="s">
        <v>3634</v>
      </c>
      <c r="B84" s="26" t="s">
        <v>2733</v>
      </c>
      <c r="C84" s="26" t="s">
        <v>2220</v>
      </c>
      <c r="D84" s="26" t="s">
        <v>2715</v>
      </c>
      <c r="E84" s="26" t="s">
        <v>2726</v>
      </c>
      <c r="F84" s="26" t="s">
        <v>704</v>
      </c>
      <c r="G84" s="335" t="s">
        <v>4248</v>
      </c>
      <c r="H84" s="196"/>
    </row>
    <row r="85" spans="1:10" ht="15" customHeight="1">
      <c r="A85" s="21" t="s">
        <v>2715</v>
      </c>
      <c r="B85" s="21" t="s">
        <v>2198</v>
      </c>
      <c r="C85" s="21" t="s">
        <v>694</v>
      </c>
      <c r="D85" s="21" t="s">
        <v>1656</v>
      </c>
      <c r="E85" s="21" t="s">
        <v>2715</v>
      </c>
      <c r="F85" s="21" t="s">
        <v>1655</v>
      </c>
      <c r="G85" s="1"/>
    </row>
    <row r="86" spans="1:10" ht="15" customHeight="1"/>
    <row r="87" spans="1:10" ht="15" customHeight="1">
      <c r="A87" s="498" t="s">
        <v>4185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4320</v>
      </c>
      <c r="J88" t="s">
        <v>2459</v>
      </c>
    </row>
    <row r="89" spans="1:10" ht="15" customHeight="1">
      <c r="A89" s="25" t="s">
        <v>4242</v>
      </c>
      <c r="B89" s="25" t="s">
        <v>2193</v>
      </c>
      <c r="C89" s="25" t="s">
        <v>2202</v>
      </c>
      <c r="D89" s="25" t="s">
        <v>2847</v>
      </c>
      <c r="E89" s="25" t="s">
        <v>3614</v>
      </c>
      <c r="F89" s="25" t="s">
        <v>2202</v>
      </c>
      <c r="G89" s="304" t="s">
        <v>3634</v>
      </c>
      <c r="H89" s="196"/>
    </row>
    <row r="90" spans="1:10" ht="15" customHeight="1">
      <c r="A90" s="26" t="s">
        <v>4242</v>
      </c>
      <c r="B90" s="26" t="s">
        <v>2202</v>
      </c>
      <c r="C90" s="26" t="s">
        <v>3625</v>
      </c>
      <c r="D90" s="26" t="s">
        <v>2193</v>
      </c>
      <c r="E90" s="26" t="s">
        <v>2729</v>
      </c>
      <c r="F90" s="26" t="s">
        <v>2831</v>
      </c>
      <c r="G90" s="335" t="s">
        <v>4249</v>
      </c>
      <c r="H90" s="196"/>
    </row>
    <row r="91" spans="1:10" ht="15" customHeight="1">
      <c r="A91" s="21" t="s">
        <v>4242</v>
      </c>
      <c r="B91" s="21" t="s">
        <v>2831</v>
      </c>
      <c r="C91" s="21" t="s">
        <v>1661</v>
      </c>
      <c r="D91" s="21" t="s">
        <v>2831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4346</v>
      </c>
    </row>
    <row r="96" spans="1:10" ht="15" customHeight="1">
      <c r="A96" s="25" t="s">
        <v>3628</v>
      </c>
      <c r="B96" s="322" t="s">
        <v>1907</v>
      </c>
      <c r="C96" s="390" t="s">
        <v>4347</v>
      </c>
    </row>
    <row r="97" spans="1:11" ht="15" customHeight="1">
      <c r="A97" s="25" t="s">
        <v>3635</v>
      </c>
      <c r="B97" s="304" t="s">
        <v>3634</v>
      </c>
    </row>
    <row r="98" spans="1:11" ht="15" customHeight="1">
      <c r="A98" s="25" t="s">
        <v>2847</v>
      </c>
      <c r="B98" s="335" t="s">
        <v>4250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4321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4348</v>
      </c>
    </row>
    <row r="103" spans="1:11" ht="15" customHeight="1">
      <c r="A103" s="25" t="s">
        <v>162</v>
      </c>
      <c r="B103" s="25" t="s">
        <v>3636</v>
      </c>
      <c r="C103" s="25" t="s">
        <v>1</v>
      </c>
      <c r="D103" s="25" t="s">
        <v>2716</v>
      </c>
      <c r="E103" s="25" t="s">
        <v>2715</v>
      </c>
      <c r="F103" s="25" t="s">
        <v>2715</v>
      </c>
      <c r="G103" s="304" t="s">
        <v>3634</v>
      </c>
    </row>
    <row r="104" spans="1:11" ht="15" customHeight="1">
      <c r="A104" s="26" t="s">
        <v>668</v>
      </c>
      <c r="B104" s="26" t="s">
        <v>2714</v>
      </c>
      <c r="C104" s="25" t="s">
        <v>1658</v>
      </c>
      <c r="D104" s="26" t="s">
        <v>2195</v>
      </c>
      <c r="E104" s="26" t="s">
        <v>180</v>
      </c>
      <c r="F104" s="26" t="s">
        <v>3619</v>
      </c>
      <c r="G104" s="335" t="s">
        <v>4251</v>
      </c>
    </row>
    <row r="105" spans="1:11" ht="15" customHeight="1">
      <c r="A105" s="21" t="s">
        <v>3638</v>
      </c>
      <c r="B105" s="26" t="s">
        <v>2193</v>
      </c>
      <c r="C105" s="25" t="s">
        <v>3631</v>
      </c>
      <c r="D105" s="21" t="s">
        <v>3630</v>
      </c>
      <c r="E105" s="21" t="s">
        <v>3619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2831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4186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4349</v>
      </c>
    </row>
    <row r="110" spans="1:11" ht="15" customHeight="1">
      <c r="A110" s="25" t="s">
        <v>2193</v>
      </c>
      <c r="B110" s="25" t="s">
        <v>3615</v>
      </c>
      <c r="C110" s="25" t="s">
        <v>700</v>
      </c>
      <c r="D110" s="25" t="s">
        <v>3618</v>
      </c>
      <c r="E110" s="304" t="s">
        <v>3634</v>
      </c>
    </row>
    <row r="111" spans="1:11" ht="15" customHeight="1">
      <c r="A111" s="26" t="s">
        <v>2724</v>
      </c>
      <c r="B111" s="26" t="s">
        <v>3618</v>
      </c>
      <c r="C111" s="26" t="s">
        <v>2716</v>
      </c>
      <c r="D111" s="26" t="s">
        <v>3678</v>
      </c>
      <c r="E111" s="335" t="s">
        <v>4252</v>
      </c>
    </row>
    <row r="112" spans="1:11" ht="15" customHeight="1">
      <c r="A112" s="21" t="s">
        <v>2847</v>
      </c>
      <c r="B112" s="191" t="s">
        <v>3613</v>
      </c>
      <c r="C112" s="21" t="s">
        <v>2724</v>
      </c>
      <c r="D112" s="21" t="s">
        <v>2724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4322</v>
      </c>
      <c r="C115" s="254"/>
      <c r="D115" s="254" t="s">
        <v>2459</v>
      </c>
      <c r="E115" s="254"/>
      <c r="F115" s="110"/>
    </row>
    <row r="116" spans="1:6" ht="15" customHeight="1">
      <c r="A116" s="25" t="s">
        <v>3613</v>
      </c>
      <c r="B116" s="322" t="s">
        <v>1907</v>
      </c>
      <c r="C116" s="390" t="s">
        <v>4350</v>
      </c>
    </row>
    <row r="117" spans="1:6" ht="15" customHeight="1">
      <c r="A117" s="26" t="s">
        <v>2723</v>
      </c>
      <c r="B117" s="304" t="s">
        <v>3634</v>
      </c>
      <c r="C117" s="196"/>
      <c r="F117" s="3"/>
    </row>
    <row r="118" spans="1:6" ht="15" customHeight="1">
      <c r="A118" s="21" t="s">
        <v>2325</v>
      </c>
      <c r="B118" s="335" t="s">
        <v>4253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4342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4351</v>
      </c>
      <c r="D122" s="254"/>
      <c r="E122" s="254"/>
      <c r="F122" s="110"/>
    </row>
    <row r="123" spans="1:6" ht="15" customHeight="1">
      <c r="A123" s="26" t="s">
        <v>2203</v>
      </c>
      <c r="B123" s="304" t="s">
        <v>3634</v>
      </c>
      <c r="C123" s="196"/>
    </row>
    <row r="124" spans="1:6" ht="15" customHeight="1">
      <c r="A124" s="21" t="s">
        <v>2717</v>
      </c>
      <c r="B124" s="335" t="s">
        <v>4254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4345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4352</v>
      </c>
      <c r="F127" s="3"/>
    </row>
    <row r="128" spans="1:6" ht="15" customHeight="1">
      <c r="A128" s="26" t="s">
        <v>658</v>
      </c>
      <c r="B128" s="304" t="s">
        <v>3634</v>
      </c>
      <c r="C128" s="196"/>
      <c r="F128" s="3"/>
    </row>
    <row r="129" spans="1:7" ht="15" customHeight="1">
      <c r="A129" s="21" t="s">
        <v>669</v>
      </c>
      <c r="B129" s="335" t="s">
        <v>4354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4323</v>
      </c>
    </row>
    <row r="132" spans="1:7" ht="15" customHeight="1">
      <c r="A132" s="25" t="s">
        <v>153</v>
      </c>
      <c r="B132" s="322" t="s">
        <v>1907</v>
      </c>
      <c r="C132" s="390" t="s">
        <v>4353</v>
      </c>
    </row>
    <row r="133" spans="1:7" ht="15" customHeight="1">
      <c r="A133" s="26" t="s">
        <v>3641</v>
      </c>
      <c r="B133" s="304" t="s">
        <v>3634</v>
      </c>
      <c r="C133" s="196"/>
    </row>
    <row r="134" spans="1:7" ht="15" customHeight="1">
      <c r="A134" s="21" t="s">
        <v>694</v>
      </c>
      <c r="B134" s="335" t="s">
        <v>4355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4324</v>
      </c>
    </row>
    <row r="138" spans="1:7" ht="15" customHeight="1">
      <c r="A138" s="25" t="s">
        <v>1344</v>
      </c>
      <c r="B138" s="322" t="s">
        <v>1907</v>
      </c>
      <c r="C138" s="390" t="s">
        <v>4398</v>
      </c>
    </row>
    <row r="139" spans="1:7" ht="15" customHeight="1">
      <c r="A139" s="26" t="s">
        <v>3627</v>
      </c>
      <c r="B139" s="304" t="s">
        <v>3634</v>
      </c>
      <c r="C139" s="196"/>
    </row>
    <row r="140" spans="1:7" ht="15" customHeight="1">
      <c r="A140" s="21" t="s">
        <v>3141</v>
      </c>
      <c r="B140" s="335" t="s">
        <v>4405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4325</v>
      </c>
      <c r="B142" s="1"/>
    </row>
    <row r="143" spans="1:7" ht="15" customHeight="1">
      <c r="A143" s="25" t="s">
        <v>633</v>
      </c>
      <c r="B143" s="322" t="s">
        <v>1907</v>
      </c>
      <c r="C143" s="390" t="s">
        <v>4399</v>
      </c>
    </row>
    <row r="144" spans="1:7" ht="15" customHeight="1">
      <c r="A144" s="26" t="s">
        <v>704</v>
      </c>
      <c r="B144" s="304" t="s">
        <v>3634</v>
      </c>
      <c r="G144" t="s">
        <v>2459</v>
      </c>
    </row>
    <row r="145" spans="1:8" ht="15" customHeight="1">
      <c r="A145" s="21" t="s">
        <v>1665</v>
      </c>
      <c r="B145" s="335" t="s">
        <v>4406</v>
      </c>
      <c r="F145" s="321"/>
    </row>
    <row r="146" spans="1:8" ht="15" customHeight="1"/>
    <row r="147" spans="1:8" ht="15" customHeight="1">
      <c r="A147" s="498" t="s">
        <v>4326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4401</v>
      </c>
    </row>
    <row r="149" spans="1:8" ht="15" customHeight="1">
      <c r="A149" s="25" t="s">
        <v>1654</v>
      </c>
      <c r="B149" s="25" t="s">
        <v>23</v>
      </c>
      <c r="C149" s="25" t="s">
        <v>4396</v>
      </c>
      <c r="D149" s="25" t="s">
        <v>3678</v>
      </c>
      <c r="E149" s="25" t="s">
        <v>1657</v>
      </c>
      <c r="F149" s="25" t="s">
        <v>3616</v>
      </c>
      <c r="G149" s="304" t="s">
        <v>3634</v>
      </c>
    </row>
    <row r="150" spans="1:8" ht="15" customHeight="1">
      <c r="A150" s="26" t="s">
        <v>639</v>
      </c>
      <c r="B150" s="26" t="s">
        <v>2831</v>
      </c>
      <c r="C150" s="26" t="s">
        <v>2197</v>
      </c>
      <c r="D150" s="26" t="s">
        <v>2198</v>
      </c>
      <c r="E150" s="25" t="s">
        <v>1337</v>
      </c>
      <c r="F150" s="26" t="s">
        <v>4400</v>
      </c>
      <c r="G150" s="335" t="s">
        <v>4407</v>
      </c>
    </row>
    <row r="151" spans="1:8" ht="15" customHeight="1">
      <c r="A151" s="21" t="s">
        <v>3616</v>
      </c>
      <c r="B151" s="21" t="s">
        <v>3616</v>
      </c>
      <c r="C151" s="21" t="s">
        <v>4400</v>
      </c>
      <c r="D151" s="21" t="s">
        <v>3629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4327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4402</v>
      </c>
    </row>
    <row r="155" spans="1:8" ht="15" customHeight="1">
      <c r="A155" s="25" t="s">
        <v>4242</v>
      </c>
      <c r="B155" s="25" t="s">
        <v>704</v>
      </c>
      <c r="C155" s="25" t="s">
        <v>694</v>
      </c>
      <c r="D155" s="25" t="s">
        <v>2723</v>
      </c>
      <c r="E155" s="25" t="s">
        <v>658</v>
      </c>
      <c r="F155" s="25" t="s">
        <v>704</v>
      </c>
      <c r="G155" s="304" t="s">
        <v>3634</v>
      </c>
    </row>
    <row r="156" spans="1:8" ht="15" customHeight="1">
      <c r="A156" s="26" t="s">
        <v>4242</v>
      </c>
      <c r="B156" s="26" t="s">
        <v>15</v>
      </c>
      <c r="C156" s="26" t="s">
        <v>3633</v>
      </c>
      <c r="D156" s="26" t="s">
        <v>153</v>
      </c>
      <c r="E156" s="26" t="s">
        <v>11</v>
      </c>
      <c r="F156" s="26" t="s">
        <v>15</v>
      </c>
      <c r="G156" s="335" t="s">
        <v>4408</v>
      </c>
    </row>
    <row r="157" spans="1:8" ht="15" customHeight="1">
      <c r="A157" s="21" t="s">
        <v>4242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4328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4403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3634</v>
      </c>
    </row>
    <row r="162" spans="1:10" ht="15" customHeight="1">
      <c r="A162" s="26" t="s">
        <v>633</v>
      </c>
      <c r="B162" s="26" t="s">
        <v>639</v>
      </c>
      <c r="C162" s="26" t="s">
        <v>2714</v>
      </c>
      <c r="D162" s="335" t="s">
        <v>4409</v>
      </c>
      <c r="F162" s="321"/>
    </row>
    <row r="163" spans="1:10" ht="15" customHeight="1">
      <c r="A163" s="21" t="s">
        <v>1343</v>
      </c>
      <c r="B163" s="21" t="s">
        <v>3619</v>
      </c>
      <c r="C163" s="21" t="s">
        <v>682</v>
      </c>
      <c r="D163" s="3"/>
      <c r="F163" s="321"/>
    </row>
    <row r="164" spans="1:10" ht="15" customHeight="1">
      <c r="A164" s="21"/>
      <c r="B164" s="21" t="s">
        <v>2732</v>
      </c>
      <c r="C164" s="21"/>
      <c r="D164" s="3"/>
      <c r="F164" s="321"/>
    </row>
    <row r="165" spans="1:10" ht="15" customHeight="1">
      <c r="A165" s="21"/>
      <c r="B165" s="21" t="s">
        <v>2725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3634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2728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2727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4587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4404</v>
      </c>
    </row>
    <row r="177" spans="1:11" ht="15" customHeight="1">
      <c r="A177" s="25" t="s">
        <v>154</v>
      </c>
      <c r="B177" s="25" t="s">
        <v>1346</v>
      </c>
      <c r="C177" s="25" t="s">
        <v>3626</v>
      </c>
      <c r="D177" s="25" t="s">
        <v>700</v>
      </c>
      <c r="E177" s="25" t="s">
        <v>3638</v>
      </c>
      <c r="F177" s="25" t="s">
        <v>2719</v>
      </c>
      <c r="G177" s="25" t="s">
        <v>2725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2729</v>
      </c>
      <c r="E178" s="26" t="s">
        <v>2724</v>
      </c>
      <c r="F178" s="26" t="s">
        <v>2200</v>
      </c>
      <c r="G178" s="26" t="s">
        <v>2731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2719</v>
      </c>
      <c r="B179" s="21" t="s">
        <v>682</v>
      </c>
      <c r="C179" s="21" t="s">
        <v>2712</v>
      </c>
      <c r="D179" s="21" t="s">
        <v>668</v>
      </c>
      <c r="E179" s="21" t="s">
        <v>2733</v>
      </c>
      <c r="F179" s="21" t="s">
        <v>654</v>
      </c>
      <c r="G179" s="21" t="s">
        <v>2719</v>
      </c>
      <c r="H179" s="21" t="s">
        <v>2719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4329</v>
      </c>
    </row>
    <row r="183" spans="1:11" ht="15" customHeight="1">
      <c r="A183" s="25" t="s">
        <v>1661</v>
      </c>
      <c r="B183" s="322" t="s">
        <v>1907</v>
      </c>
      <c r="C183" s="390" t="s">
        <v>4446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4247</v>
      </c>
      <c r="F185" s="18"/>
    </row>
    <row r="186" spans="1:11" ht="15" customHeight="1">
      <c r="D186" t="s">
        <v>2459</v>
      </c>
    </row>
    <row r="187" spans="1:11" ht="15" customHeight="1">
      <c r="A187" s="377" t="s">
        <v>4330</v>
      </c>
      <c r="D187" t="s">
        <v>2459</v>
      </c>
    </row>
    <row r="188" spans="1:11" ht="15" customHeight="1">
      <c r="A188" s="25" t="s">
        <v>4444</v>
      </c>
      <c r="B188" s="322" t="s">
        <v>1907</v>
      </c>
      <c r="C188" s="390" t="s">
        <v>4447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4248</v>
      </c>
      <c r="F190" s="18"/>
    </row>
    <row r="191" spans="1:11" ht="15" customHeight="1">
      <c r="K191" t="s">
        <v>2459</v>
      </c>
    </row>
    <row r="192" spans="1:11" ht="15" customHeight="1">
      <c r="A192" s="499" t="s">
        <v>4331</v>
      </c>
      <c r="B192" s="412"/>
    </row>
    <row r="193" spans="1:11" ht="15" customHeight="1">
      <c r="A193" s="25" t="s">
        <v>2729</v>
      </c>
      <c r="B193" s="322" t="s">
        <v>1907</v>
      </c>
      <c r="C193" s="390" t="s">
        <v>4448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3678</v>
      </c>
      <c r="B195" s="335" t="s">
        <v>4249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4332</v>
      </c>
    </row>
    <row r="198" spans="1:11" ht="15" customHeight="1">
      <c r="A198" s="254" t="s">
        <v>4397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4449</v>
      </c>
    </row>
    <row r="199" spans="1:11" ht="15" customHeight="1">
      <c r="A199" s="25" t="s">
        <v>3617</v>
      </c>
      <c r="B199" s="25" t="s">
        <v>1343</v>
      </c>
      <c r="C199" s="25" t="s">
        <v>3614</v>
      </c>
      <c r="D199" s="25" t="s">
        <v>1343</v>
      </c>
      <c r="E199" s="25" t="s">
        <v>1343</v>
      </c>
      <c r="F199" s="25" t="s">
        <v>4242</v>
      </c>
      <c r="G199" s="25" t="s">
        <v>1343</v>
      </c>
      <c r="H199" s="25" t="s">
        <v>4242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4242</v>
      </c>
      <c r="G200" s="26" t="s">
        <v>162</v>
      </c>
      <c r="H200" s="26" t="s">
        <v>4242</v>
      </c>
      <c r="I200" s="26" t="s">
        <v>153</v>
      </c>
      <c r="J200" s="335" t="s">
        <v>4250</v>
      </c>
    </row>
    <row r="201" spans="1:11" ht="15" customHeight="1">
      <c r="A201" s="21" t="s">
        <v>3623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4242</v>
      </c>
      <c r="G201" s="21" t="s">
        <v>2714</v>
      </c>
      <c r="H201" s="21" t="s">
        <v>4242</v>
      </c>
      <c r="I201" s="21" t="s">
        <v>1665</v>
      </c>
      <c r="J201" s="3"/>
    </row>
    <row r="202" spans="1:11" ht="15" customHeight="1">
      <c r="A202" s="21" t="s">
        <v>3632</v>
      </c>
      <c r="B202" s="21" t="s">
        <v>1654</v>
      </c>
      <c r="C202" s="26" t="s">
        <v>3630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3639</v>
      </c>
      <c r="B204" s="21" t="s">
        <v>2459</v>
      </c>
      <c r="C204" s="26" t="s">
        <v>2733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4333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4450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3431</v>
      </c>
      <c r="E208" s="25" t="s">
        <v>1657</v>
      </c>
      <c r="F208" s="25" t="s">
        <v>3625</v>
      </c>
      <c r="G208" s="304" t="s">
        <v>4487</v>
      </c>
    </row>
    <row r="209" spans="1:10" ht="15" customHeight="1">
      <c r="A209" s="25" t="s">
        <v>3634</v>
      </c>
      <c r="B209" s="26" t="s">
        <v>700</v>
      </c>
      <c r="C209" s="26" t="s">
        <v>3614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3634</v>
      </c>
      <c r="C210" s="26" t="s">
        <v>3617</v>
      </c>
      <c r="D210" s="21" t="s">
        <v>3614</v>
      </c>
      <c r="E210" s="26" t="s">
        <v>3634</v>
      </c>
      <c r="F210" s="21" t="s">
        <v>1657</v>
      </c>
      <c r="G210" s="1"/>
    </row>
    <row r="211" spans="1:10" ht="15" customHeight="1">
      <c r="A211" s="21" t="s">
        <v>3637</v>
      </c>
      <c r="B211" s="21"/>
      <c r="C211" s="26" t="s">
        <v>17</v>
      </c>
      <c r="D211" s="21" t="s">
        <v>3617</v>
      </c>
      <c r="E211" s="21"/>
      <c r="F211" s="21"/>
      <c r="G211" s="1"/>
    </row>
    <row r="212" spans="1:10" ht="15" customHeight="1">
      <c r="A212" s="38"/>
      <c r="C212" s="26" t="s">
        <v>4445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4588</v>
      </c>
      <c r="B215" s="412"/>
    </row>
    <row r="216" spans="1:10" ht="15" customHeight="1">
      <c r="A216" s="25" t="s">
        <v>2729</v>
      </c>
      <c r="B216" s="322" t="s">
        <v>1907</v>
      </c>
      <c r="C216" s="390" t="s">
        <v>4451</v>
      </c>
      <c r="D216" t="s">
        <v>2459</v>
      </c>
      <c r="F216" s="18"/>
    </row>
    <row r="217" spans="1:10" ht="15" customHeight="1">
      <c r="A217" s="26" t="s">
        <v>2733</v>
      </c>
      <c r="B217" s="304" t="s">
        <v>3634</v>
      </c>
    </row>
    <row r="218" spans="1:10" ht="15" customHeight="1">
      <c r="A218" s="21" t="s">
        <v>3623</v>
      </c>
      <c r="B218" s="335" t="s">
        <v>4488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4440</v>
      </c>
    </row>
    <row r="222" spans="1:10" ht="15" customHeight="1">
      <c r="A222" s="25" t="s">
        <v>2733</v>
      </c>
      <c r="B222" s="322" t="s">
        <v>1907</v>
      </c>
      <c r="C222" s="390" t="s">
        <v>4502</v>
      </c>
      <c r="F222" s="321"/>
    </row>
    <row r="223" spans="1:10">
      <c r="A223" s="26" t="s">
        <v>153</v>
      </c>
      <c r="B223" s="304" t="s">
        <v>3634</v>
      </c>
    </row>
    <row r="224" spans="1:10">
      <c r="A224" s="21" t="s">
        <v>687</v>
      </c>
      <c r="B224" s="335" t="s">
        <v>4497</v>
      </c>
    </row>
    <row r="226" spans="1:3" ht="15" customHeight="1">
      <c r="A226" s="377" t="s">
        <v>4441</v>
      </c>
    </row>
    <row r="227" spans="1:3" ht="15" customHeight="1">
      <c r="A227" s="25" t="s">
        <v>1668</v>
      </c>
      <c r="B227" s="322" t="s">
        <v>1907</v>
      </c>
      <c r="C227" t="s">
        <v>4503</v>
      </c>
    </row>
    <row r="228" spans="1:3" ht="15" customHeight="1">
      <c r="A228" s="26" t="s">
        <v>2726</v>
      </c>
      <c r="B228" s="304" t="s">
        <v>654</v>
      </c>
    </row>
    <row r="229" spans="1:3" ht="15" customHeight="1">
      <c r="A229" s="21" t="s">
        <v>633</v>
      </c>
      <c r="B229" s="335" t="s">
        <v>4498</v>
      </c>
    </row>
    <row r="230" spans="1:3" ht="15" customHeight="1"/>
    <row r="231" spans="1:3" ht="15" customHeight="1">
      <c r="A231" s="24" t="s">
        <v>4442</v>
      </c>
    </row>
    <row r="232" spans="1:3" ht="15" customHeight="1">
      <c r="A232" s="25" t="s">
        <v>694</v>
      </c>
      <c r="B232" s="322" t="s">
        <v>1907</v>
      </c>
      <c r="C232" t="s">
        <v>4504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3625</v>
      </c>
      <c r="B234" s="335" t="s">
        <v>4499</v>
      </c>
    </row>
    <row r="235" spans="1:3" ht="15" customHeight="1"/>
    <row r="236" spans="1:3" ht="15" customHeight="1">
      <c r="A236" s="377" t="s">
        <v>4507</v>
      </c>
    </row>
    <row r="237" spans="1:3" ht="15" customHeight="1">
      <c r="A237" s="25" t="s">
        <v>2212</v>
      </c>
      <c r="B237" s="322" t="s">
        <v>1907</v>
      </c>
      <c r="C237" t="s">
        <v>4505</v>
      </c>
    </row>
    <row r="238" spans="1:3">
      <c r="A238" s="26" t="s">
        <v>1</v>
      </c>
      <c r="B238" s="304" t="s">
        <v>654</v>
      </c>
    </row>
    <row r="239" spans="1:3">
      <c r="A239" s="21" t="s">
        <v>2731</v>
      </c>
      <c r="B239" s="335" t="s">
        <v>4500</v>
      </c>
    </row>
    <row r="240" spans="1:3">
      <c r="A240" s="21" t="s">
        <v>2725</v>
      </c>
    </row>
    <row r="241" spans="1:11" ht="15" customHeight="1"/>
    <row r="242" spans="1:11" ht="15" customHeight="1">
      <c r="A242" s="499" t="s">
        <v>4589</v>
      </c>
      <c r="B242" s="412"/>
    </row>
    <row r="243" spans="1:11" ht="15" customHeight="1">
      <c r="A243" s="25" t="s">
        <v>3635</v>
      </c>
      <c r="B243" s="322" t="s">
        <v>1907</v>
      </c>
      <c r="C243" t="s">
        <v>4506</v>
      </c>
      <c r="F243" s="321"/>
    </row>
    <row r="244" spans="1:11" ht="15" customHeight="1">
      <c r="A244" s="26" t="s">
        <v>2847</v>
      </c>
      <c r="B244" s="304" t="s">
        <v>654</v>
      </c>
    </row>
    <row r="245" spans="1:11" ht="15" customHeight="1">
      <c r="A245" s="21" t="s">
        <v>3621</v>
      </c>
      <c r="B245" s="335" t="s">
        <v>4501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4697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4516</v>
      </c>
    </row>
    <row r="250" spans="1:11" ht="15" customHeight="1">
      <c r="A250" s="25" t="s">
        <v>2729</v>
      </c>
      <c r="B250" s="25" t="s">
        <v>694</v>
      </c>
      <c r="C250" s="25" t="s">
        <v>4242</v>
      </c>
      <c r="D250" s="25" t="s">
        <v>1661</v>
      </c>
      <c r="E250" s="25" t="s">
        <v>180</v>
      </c>
      <c r="F250" s="25" t="s">
        <v>31</v>
      </c>
      <c r="G250" s="25" t="s">
        <v>3639</v>
      </c>
      <c r="H250" s="25" t="s">
        <v>2725</v>
      </c>
      <c r="I250" s="25" t="s">
        <v>2725</v>
      </c>
      <c r="J250" s="304" t="s">
        <v>4487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4242</v>
      </c>
      <c r="D251" s="26" t="s">
        <v>180</v>
      </c>
      <c r="E251" s="26" t="s">
        <v>31</v>
      </c>
      <c r="F251" s="26" t="s">
        <v>2732</v>
      </c>
      <c r="G251" s="26" t="s">
        <v>2725</v>
      </c>
      <c r="H251" s="26" t="s">
        <v>3635</v>
      </c>
      <c r="I251" s="26" t="s">
        <v>1661</v>
      </c>
      <c r="J251" s="335" t="s">
        <v>4534</v>
      </c>
    </row>
    <row r="252" spans="1:11" ht="15" customHeight="1">
      <c r="A252" s="21" t="s">
        <v>2716</v>
      </c>
      <c r="B252" s="26" t="s">
        <v>2724</v>
      </c>
      <c r="C252" s="21"/>
      <c r="D252" s="21" t="s">
        <v>3627</v>
      </c>
      <c r="E252" s="21" t="s">
        <v>1654</v>
      </c>
      <c r="F252" s="26" t="s">
        <v>2714</v>
      </c>
      <c r="G252" s="21" t="s">
        <v>3631</v>
      </c>
      <c r="H252" s="21" t="s">
        <v>2731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4590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4517</v>
      </c>
      <c r="K255" s="254"/>
    </row>
    <row r="256" spans="1:11">
      <c r="A256" s="25" t="s">
        <v>3624</v>
      </c>
      <c r="B256" s="25" t="s">
        <v>668</v>
      </c>
      <c r="C256" s="25" t="s">
        <v>694</v>
      </c>
      <c r="D256" s="25" t="s">
        <v>2719</v>
      </c>
      <c r="E256" s="25" t="s">
        <v>1667</v>
      </c>
      <c r="F256" s="25" t="s">
        <v>2196</v>
      </c>
      <c r="G256" s="25" t="s">
        <v>700</v>
      </c>
      <c r="H256" s="25" t="s">
        <v>2722</v>
      </c>
      <c r="I256" s="304" t="s">
        <v>4487</v>
      </c>
    </row>
    <row r="257" spans="1:11">
      <c r="A257" s="26" t="s">
        <v>653</v>
      </c>
      <c r="B257" s="26" t="s">
        <v>3678</v>
      </c>
      <c r="C257" s="26" t="s">
        <v>2847</v>
      </c>
      <c r="D257" s="26" t="s">
        <v>2733</v>
      </c>
      <c r="E257" s="26" t="s">
        <v>3637</v>
      </c>
      <c r="F257" s="26" t="s">
        <v>2721</v>
      </c>
      <c r="G257" s="26" t="s">
        <v>2729</v>
      </c>
      <c r="H257" s="26" t="s">
        <v>2721</v>
      </c>
      <c r="I257" s="335" t="s">
        <v>4535</v>
      </c>
    </row>
    <row r="258" spans="1:11">
      <c r="A258" s="21" t="s">
        <v>2721</v>
      </c>
      <c r="B258" s="21" t="s">
        <v>37</v>
      </c>
      <c r="C258" s="21" t="s">
        <v>23</v>
      </c>
      <c r="D258" s="21" t="s">
        <v>694</v>
      </c>
      <c r="E258" s="21" t="s">
        <v>3634</v>
      </c>
      <c r="F258" s="21" t="s">
        <v>683</v>
      </c>
      <c r="G258" s="21" t="s">
        <v>2724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4557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4563</v>
      </c>
    </row>
    <row r="263" spans="1:11" ht="15" customHeight="1">
      <c r="A263" s="26" t="s">
        <v>668</v>
      </c>
      <c r="B263" s="304" t="s">
        <v>4487</v>
      </c>
      <c r="K263" t="s">
        <v>2459</v>
      </c>
    </row>
    <row r="264" spans="1:11" ht="15" customHeight="1">
      <c r="A264" s="21" t="s">
        <v>1690</v>
      </c>
      <c r="B264" s="335" t="s">
        <v>4570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4695</v>
      </c>
      <c r="F267" s="18"/>
    </row>
    <row r="268" spans="1:11" ht="15" customHeight="1">
      <c r="A268" s="25" t="s">
        <v>2707</v>
      </c>
      <c r="B268" s="322" t="s">
        <v>1907</v>
      </c>
      <c r="C268" t="s">
        <v>4564</v>
      </c>
    </row>
    <row r="269" spans="1:11" ht="15" customHeight="1">
      <c r="A269" s="26" t="s">
        <v>180</v>
      </c>
      <c r="B269" s="304" t="s">
        <v>4487</v>
      </c>
    </row>
    <row r="270" spans="1:11" ht="15" customHeight="1">
      <c r="A270" s="21" t="s">
        <v>1337</v>
      </c>
      <c r="B270" s="335" t="s">
        <v>4571</v>
      </c>
      <c r="F270" s="321"/>
    </row>
    <row r="271" spans="1:11" ht="15" customHeight="1"/>
    <row r="272" spans="1:11" ht="15" customHeight="1">
      <c r="A272" s="377" t="s">
        <v>4696</v>
      </c>
      <c r="F272" s="18"/>
    </row>
    <row r="273" spans="1:10" ht="15" customHeight="1">
      <c r="A273" s="25" t="s">
        <v>2718</v>
      </c>
      <c r="B273" s="322" t="s">
        <v>1907</v>
      </c>
      <c r="C273" t="s">
        <v>4565</v>
      </c>
    </row>
    <row r="274" spans="1:10" ht="15" customHeight="1">
      <c r="A274" s="26" t="s">
        <v>2220</v>
      </c>
      <c r="B274" s="304" t="s">
        <v>4487</v>
      </c>
    </row>
    <row r="275" spans="1:10" ht="15" customHeight="1">
      <c r="A275" s="21" t="s">
        <v>3623</v>
      </c>
      <c r="B275" s="335" t="s">
        <v>4572</v>
      </c>
      <c r="I275" t="s">
        <v>2459</v>
      </c>
    </row>
    <row r="276" spans="1:10" ht="15" customHeight="1"/>
    <row r="277" spans="1:10" ht="15" customHeight="1">
      <c r="A277" s="377" t="s">
        <v>4558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4566</v>
      </c>
    </row>
    <row r="279" spans="1:10" ht="15" customHeight="1">
      <c r="A279" s="25" t="s">
        <v>2724</v>
      </c>
      <c r="B279" s="25" t="s">
        <v>4242</v>
      </c>
      <c r="C279" s="25" t="s">
        <v>4242</v>
      </c>
      <c r="D279" s="25" t="s">
        <v>3614</v>
      </c>
      <c r="E279" s="25" t="s">
        <v>2724</v>
      </c>
      <c r="F279" s="25" t="s">
        <v>1343</v>
      </c>
      <c r="G279" s="304" t="s">
        <v>4487</v>
      </c>
    </row>
    <row r="280" spans="1:10" ht="15" customHeight="1">
      <c r="A280" s="26" t="s">
        <v>3641</v>
      </c>
      <c r="B280" s="26" t="s">
        <v>4242</v>
      </c>
      <c r="C280" s="26" t="s">
        <v>4242</v>
      </c>
      <c r="D280" s="26" t="s">
        <v>2195</v>
      </c>
      <c r="E280" s="26" t="s">
        <v>3641</v>
      </c>
      <c r="F280" s="26" t="s">
        <v>2724</v>
      </c>
      <c r="G280" s="335" t="s">
        <v>4573</v>
      </c>
      <c r="J280" t="s">
        <v>2459</v>
      </c>
    </row>
    <row r="281" spans="1:10" ht="15" customHeight="1">
      <c r="A281" s="21" t="s">
        <v>3614</v>
      </c>
      <c r="B281" s="21" t="s">
        <v>4242</v>
      </c>
      <c r="C281" s="21" t="s">
        <v>4242</v>
      </c>
      <c r="D281" s="26" t="s">
        <v>675</v>
      </c>
      <c r="E281" s="21" t="s">
        <v>3630</v>
      </c>
      <c r="F281" s="21" t="s">
        <v>3641</v>
      </c>
    </row>
    <row r="282" spans="1:10" ht="15" customHeight="1">
      <c r="A282" s="21"/>
      <c r="B282" s="21"/>
      <c r="C282" s="21"/>
      <c r="D282" s="26" t="s">
        <v>3630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2733</v>
      </c>
      <c r="E284" s="21"/>
      <c r="F284" s="21"/>
    </row>
    <row r="285" spans="1:10" ht="15" customHeight="1">
      <c r="F285" s="18"/>
    </row>
    <row r="286" spans="1:10" ht="15" customHeight="1">
      <c r="A286" s="499" t="s">
        <v>4559</v>
      </c>
      <c r="B286" s="412"/>
    </row>
    <row r="287" spans="1:10" ht="15" customHeight="1">
      <c r="A287" s="25" t="s">
        <v>3615</v>
      </c>
      <c r="B287" s="322" t="s">
        <v>1907</v>
      </c>
      <c r="C287" t="s">
        <v>4567</v>
      </c>
    </row>
    <row r="288" spans="1:10" ht="15" customHeight="1">
      <c r="A288" s="26" t="s">
        <v>1671</v>
      </c>
      <c r="B288" s="304" t="s">
        <v>4487</v>
      </c>
      <c r="F288" s="321"/>
    </row>
    <row r="289" spans="1:10" ht="15" customHeight="1">
      <c r="A289" s="21" t="s">
        <v>3631</v>
      </c>
      <c r="B289" s="335" t="s">
        <v>4574</v>
      </c>
    </row>
    <row r="290" spans="1:10" ht="15" customHeight="1">
      <c r="F290" s="18"/>
    </row>
    <row r="291" spans="1:10" ht="15" customHeight="1">
      <c r="A291" s="377" t="s">
        <v>4560</v>
      </c>
    </row>
    <row r="292" spans="1:10" ht="15" customHeight="1">
      <c r="A292" s="25" t="s">
        <v>2724</v>
      </c>
      <c r="B292" s="322" t="s">
        <v>1907</v>
      </c>
      <c r="C292" t="s">
        <v>4568</v>
      </c>
    </row>
    <row r="293" spans="1:10" ht="15" customHeight="1">
      <c r="A293" s="26" t="s">
        <v>3621</v>
      </c>
      <c r="B293" s="304" t="s">
        <v>4487</v>
      </c>
      <c r="F293" s="321"/>
    </row>
    <row r="294" spans="1:10" ht="15" customHeight="1">
      <c r="A294" s="26" t="s">
        <v>2193</v>
      </c>
      <c r="B294" s="335" t="s">
        <v>4575</v>
      </c>
    </row>
    <row r="295" spans="1:10" ht="15" customHeight="1">
      <c r="F295" s="18"/>
    </row>
    <row r="296" spans="1:10" ht="15" customHeight="1">
      <c r="A296" s="499" t="s">
        <v>4591</v>
      </c>
      <c r="B296" s="412"/>
    </row>
    <row r="297" spans="1:10" ht="15" customHeight="1">
      <c r="A297" s="25" t="s">
        <v>700</v>
      </c>
      <c r="B297" s="322" t="s">
        <v>1907</v>
      </c>
      <c r="C297" t="s">
        <v>4569</v>
      </c>
      <c r="D297" t="s">
        <v>2459</v>
      </c>
    </row>
    <row r="298" spans="1:10" ht="15" customHeight="1">
      <c r="A298" s="26" t="s">
        <v>3623</v>
      </c>
      <c r="B298" s="304" t="s">
        <v>4487</v>
      </c>
      <c r="F298" s="321" t="s">
        <v>2459</v>
      </c>
    </row>
    <row r="299" spans="1:10" ht="15" customHeight="1">
      <c r="A299" s="21" t="s">
        <v>153</v>
      </c>
      <c r="B299" s="335" t="s">
        <v>4576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4617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4624</v>
      </c>
    </row>
    <row r="304" spans="1:10">
      <c r="A304" s="25" t="s">
        <v>2217</v>
      </c>
      <c r="B304" s="25" t="s">
        <v>4242</v>
      </c>
      <c r="C304" s="25" t="s">
        <v>4242</v>
      </c>
      <c r="D304" s="25" t="s">
        <v>4242</v>
      </c>
      <c r="E304" s="25" t="s">
        <v>4242</v>
      </c>
      <c r="F304" s="25" t="s">
        <v>4242</v>
      </c>
      <c r="G304" s="25" t="s">
        <v>2217</v>
      </c>
      <c r="H304" s="304" t="s">
        <v>4487</v>
      </c>
    </row>
    <row r="305" spans="1:8">
      <c r="A305" s="26" t="s">
        <v>2732</v>
      </c>
      <c r="B305" s="26" t="s">
        <v>4242</v>
      </c>
      <c r="C305" s="26" t="s">
        <v>4242</v>
      </c>
      <c r="D305" s="26" t="s">
        <v>4242</v>
      </c>
      <c r="E305" s="26" t="s">
        <v>4242</v>
      </c>
      <c r="F305" s="26" t="s">
        <v>4242</v>
      </c>
      <c r="G305" s="26" t="s">
        <v>2732</v>
      </c>
      <c r="H305" s="335" t="s">
        <v>4618</v>
      </c>
    </row>
    <row r="306" spans="1:8">
      <c r="A306" s="26" t="s">
        <v>2209</v>
      </c>
      <c r="B306" s="21" t="s">
        <v>4242</v>
      </c>
      <c r="C306" s="21" t="s">
        <v>4242</v>
      </c>
      <c r="D306" s="21" t="s">
        <v>4242</v>
      </c>
      <c r="E306" s="21" t="s">
        <v>4242</v>
      </c>
      <c r="F306" s="21" t="s">
        <v>4242</v>
      </c>
      <c r="G306" s="26" t="s">
        <v>2209</v>
      </c>
    </row>
    <row r="308" spans="1:8" ht="15" customHeight="1">
      <c r="A308" s="377" t="s">
        <v>4561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4625</v>
      </c>
    </row>
    <row r="310" spans="1:8" ht="15" customHeight="1">
      <c r="A310" s="25" t="s">
        <v>153</v>
      </c>
      <c r="B310" s="25" t="s">
        <v>2712</v>
      </c>
      <c r="C310" s="25" t="s">
        <v>3626</v>
      </c>
      <c r="D310" s="25" t="s">
        <v>180</v>
      </c>
      <c r="E310" s="25" t="s">
        <v>704</v>
      </c>
      <c r="F310" s="25" t="s">
        <v>1668</v>
      </c>
      <c r="G310" s="304" t="s">
        <v>4487</v>
      </c>
    </row>
    <row r="311" spans="1:8" ht="15" customHeight="1">
      <c r="A311" s="26" t="s">
        <v>2212</v>
      </c>
      <c r="B311" s="26" t="s">
        <v>3631</v>
      </c>
      <c r="C311" s="26" t="s">
        <v>2731</v>
      </c>
      <c r="D311" s="26" t="s">
        <v>1661</v>
      </c>
      <c r="E311" s="26" t="s">
        <v>15</v>
      </c>
      <c r="F311" s="26" t="s">
        <v>3626</v>
      </c>
      <c r="G311" s="335" t="s">
        <v>4619</v>
      </c>
    </row>
    <row r="312" spans="1:8" ht="15" customHeight="1">
      <c r="A312" s="21" t="s">
        <v>23</v>
      </c>
      <c r="B312" s="21" t="s">
        <v>2717</v>
      </c>
      <c r="C312" s="21" t="s">
        <v>2725</v>
      </c>
      <c r="D312" s="21" t="s">
        <v>3626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4562</v>
      </c>
      <c r="F315" s="321"/>
    </row>
    <row r="316" spans="1:8" ht="15" customHeight="1">
      <c r="A316" s="25" t="s">
        <v>675</v>
      </c>
      <c r="B316" s="322" t="s">
        <v>1907</v>
      </c>
      <c r="C316" t="s">
        <v>4626</v>
      </c>
    </row>
    <row r="317" spans="1:8" ht="15" customHeight="1">
      <c r="A317" s="26" t="s">
        <v>2195</v>
      </c>
      <c r="B317" s="304" t="s">
        <v>4487</v>
      </c>
      <c r="F317" s="18"/>
    </row>
    <row r="318" spans="1:8" ht="15" customHeight="1">
      <c r="A318" s="26" t="s">
        <v>2732</v>
      </c>
      <c r="B318" s="335" t="s">
        <v>4620</v>
      </c>
      <c r="F318" s="18"/>
    </row>
    <row r="319" spans="1:8" ht="15" customHeight="1">
      <c r="A319" s="26" t="s">
        <v>3629</v>
      </c>
      <c r="F319" s="18"/>
    </row>
    <row r="320" spans="1:8" ht="15" customHeight="1">
      <c r="A320" s="26" t="s">
        <v>3637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4187</v>
      </c>
      <c r="B322" s="412"/>
    </row>
    <row r="323" spans="1:8" ht="15" customHeight="1">
      <c r="A323" s="25" t="s">
        <v>668</v>
      </c>
      <c r="B323" s="322" t="s">
        <v>1907</v>
      </c>
      <c r="C323" t="s">
        <v>4627</v>
      </c>
    </row>
    <row r="324" spans="1:8" ht="15" customHeight="1">
      <c r="A324" s="26" t="s">
        <v>2729</v>
      </c>
      <c r="B324" s="304" t="s">
        <v>4487</v>
      </c>
      <c r="F324" t="s">
        <v>2459</v>
      </c>
    </row>
    <row r="325" spans="1:8" ht="15" customHeight="1">
      <c r="A325" s="21" t="s">
        <v>2716</v>
      </c>
      <c r="B325" s="335" t="s">
        <v>4621</v>
      </c>
    </row>
    <row r="326" spans="1:8" ht="15" customHeight="1">
      <c r="A326" s="199"/>
    </row>
    <row r="327" spans="1:8" ht="15" customHeight="1">
      <c r="A327" s="498" t="s">
        <v>4188</v>
      </c>
      <c r="B327" s="412"/>
      <c r="H327" t="s">
        <v>2459</v>
      </c>
    </row>
    <row r="328" spans="1:8" ht="15" customHeight="1">
      <c r="A328" s="25" t="s">
        <v>2726</v>
      </c>
      <c r="B328" s="322" t="s">
        <v>1907</v>
      </c>
      <c r="C328" t="s">
        <v>4628</v>
      </c>
    </row>
    <row r="329" spans="1:8" ht="15" customHeight="1">
      <c r="A329" s="26" t="s">
        <v>3628</v>
      </c>
      <c r="B329" s="304" t="s">
        <v>4487</v>
      </c>
    </row>
    <row r="330" spans="1:8" ht="15" customHeight="1">
      <c r="A330" s="21" t="s">
        <v>3618</v>
      </c>
      <c r="B330" s="335" t="s">
        <v>4622</v>
      </c>
      <c r="E330" t="s">
        <v>2459</v>
      </c>
    </row>
    <row r="331" spans="1:8" ht="15" customHeight="1">
      <c r="A331" s="199"/>
    </row>
    <row r="332" spans="1:8" ht="15" customHeight="1">
      <c r="A332" s="499" t="s">
        <v>4189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4629</v>
      </c>
    </row>
    <row r="334" spans="1:8">
      <c r="A334" s="26" t="s">
        <v>2716</v>
      </c>
      <c r="B334" s="304" t="s">
        <v>4623</v>
      </c>
    </row>
    <row r="335" spans="1:8">
      <c r="A335" s="21" t="s">
        <v>2724</v>
      </c>
      <c r="B335" s="335" t="s">
        <v>2302</v>
      </c>
    </row>
    <row r="337" spans="1:10" ht="15" customHeight="1">
      <c r="A337" s="498" t="s">
        <v>4190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4630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2721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4623</v>
      </c>
    </row>
    <row r="340" spans="1:10" ht="15" customHeight="1">
      <c r="A340" s="26" t="s">
        <v>2724</v>
      </c>
      <c r="B340" s="26" t="s">
        <v>668</v>
      </c>
      <c r="C340" s="26" t="s">
        <v>1753</v>
      </c>
      <c r="D340" s="26" t="s">
        <v>653</v>
      </c>
      <c r="E340" s="26" t="s">
        <v>2724</v>
      </c>
      <c r="F340" s="26" t="s">
        <v>3641</v>
      </c>
      <c r="G340" s="26" t="s">
        <v>1753</v>
      </c>
      <c r="H340" s="26" t="s">
        <v>11</v>
      </c>
      <c r="I340" s="335" t="s">
        <v>4247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4694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4674</v>
      </c>
      <c r="F346" s="321"/>
    </row>
    <row r="347" spans="1:10" ht="15" customHeight="1">
      <c r="A347" s="26" t="s">
        <v>3633</v>
      </c>
      <c r="B347" s="304" t="s">
        <v>4623</v>
      </c>
    </row>
    <row r="348" spans="1:10" ht="15" customHeight="1">
      <c r="A348" s="21" t="s">
        <v>1343</v>
      </c>
      <c r="B348" s="335" t="s">
        <v>4248</v>
      </c>
      <c r="F348" s="18"/>
    </row>
    <row r="349" spans="1:10" ht="15" customHeight="1"/>
    <row r="350" spans="1:10" ht="15" customHeight="1">
      <c r="A350" s="377" t="s">
        <v>3124</v>
      </c>
    </row>
    <row r="351" spans="1:10" ht="15" customHeight="1">
      <c r="A351" s="25" t="s">
        <v>2212</v>
      </c>
      <c r="B351" s="322" t="s">
        <v>1907</v>
      </c>
      <c r="C351" t="s">
        <v>4675</v>
      </c>
      <c r="F351" s="321"/>
    </row>
    <row r="352" spans="1:10">
      <c r="A352" s="26" t="s">
        <v>2724</v>
      </c>
      <c r="B352" s="304" t="s">
        <v>4623</v>
      </c>
    </row>
    <row r="353" spans="1:8">
      <c r="A353" s="21" t="s">
        <v>2725</v>
      </c>
      <c r="B353" s="335" t="s">
        <v>4249</v>
      </c>
    </row>
    <row r="355" spans="1:8" ht="15" customHeight="1">
      <c r="A355" s="377" t="s">
        <v>3125</v>
      </c>
    </row>
    <row r="356" spans="1:8" ht="15" customHeight="1">
      <c r="A356" s="25" t="s">
        <v>2726</v>
      </c>
      <c r="B356" s="322" t="s">
        <v>1907</v>
      </c>
      <c r="C356" t="s">
        <v>4676</v>
      </c>
    </row>
    <row r="357" spans="1:8" ht="15" customHeight="1">
      <c r="A357" s="26" t="s">
        <v>2209</v>
      </c>
      <c r="B357" s="304" t="s">
        <v>4623</v>
      </c>
      <c r="F357" s="321"/>
    </row>
    <row r="358" spans="1:8" ht="15" customHeight="1">
      <c r="A358" s="21" t="s">
        <v>3678</v>
      </c>
      <c r="B358" s="335" t="s">
        <v>4250</v>
      </c>
    </row>
    <row r="359" spans="1:8" ht="15" customHeight="1">
      <c r="F359" s="18"/>
    </row>
    <row r="360" spans="1:8" ht="15" customHeight="1">
      <c r="A360" s="377" t="s">
        <v>4191</v>
      </c>
    </row>
    <row r="361" spans="1:8" ht="15" customHeight="1">
      <c r="A361" s="25" t="s">
        <v>2716</v>
      </c>
      <c r="B361" s="322" t="s">
        <v>1907</v>
      </c>
      <c r="C361" t="s">
        <v>4677</v>
      </c>
    </row>
    <row r="362" spans="1:8" ht="15" customHeight="1">
      <c r="A362" s="26" t="s">
        <v>31</v>
      </c>
      <c r="B362" s="304" t="s">
        <v>4623</v>
      </c>
      <c r="F362" s="321"/>
    </row>
    <row r="363" spans="1:8" ht="15" customHeight="1">
      <c r="A363" s="21" t="s">
        <v>687</v>
      </c>
      <c r="B363" s="335" t="s">
        <v>4251</v>
      </c>
    </row>
    <row r="364" spans="1:8" ht="15" customHeight="1">
      <c r="B364" s="3"/>
    </row>
    <row r="365" spans="1:8" ht="15" customHeight="1">
      <c r="A365" s="377" t="s">
        <v>4192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4678</v>
      </c>
    </row>
    <row r="367" spans="1:8">
      <c r="A367" s="25" t="s">
        <v>668</v>
      </c>
      <c r="B367" s="25" t="s">
        <v>653</v>
      </c>
      <c r="C367" s="25" t="s">
        <v>4242</v>
      </c>
      <c r="D367" s="25" t="s">
        <v>3648</v>
      </c>
      <c r="E367" s="25" t="s">
        <v>668</v>
      </c>
      <c r="F367" s="25" t="s">
        <v>3648</v>
      </c>
      <c r="G367" s="304" t="s">
        <v>4623</v>
      </c>
    </row>
    <row r="368" spans="1:8">
      <c r="A368" s="26" t="s">
        <v>694</v>
      </c>
      <c r="B368" s="26" t="s">
        <v>3634</v>
      </c>
      <c r="C368" s="26" t="s">
        <v>4242</v>
      </c>
      <c r="D368" s="26" t="s">
        <v>1654</v>
      </c>
      <c r="E368" s="26" t="s">
        <v>694</v>
      </c>
      <c r="F368" s="26" t="s">
        <v>653</v>
      </c>
      <c r="G368" s="335" t="s">
        <v>4252</v>
      </c>
    </row>
    <row r="369" spans="1:6">
      <c r="A369" s="21" t="s">
        <v>153</v>
      </c>
      <c r="B369" s="21" t="s">
        <v>1337</v>
      </c>
      <c r="C369" s="21" t="s">
        <v>4242</v>
      </c>
      <c r="D369" s="21" t="s">
        <v>2711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3631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3431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4193</v>
      </c>
      <c r="B377" s="498"/>
    </row>
    <row r="378" spans="1:6" ht="15" customHeight="1">
      <c r="A378" s="25" t="s">
        <v>2202</v>
      </c>
      <c r="B378" s="322" t="s">
        <v>1907</v>
      </c>
      <c r="C378" t="s">
        <v>4679</v>
      </c>
    </row>
    <row r="379" spans="1:6" ht="15" customHeight="1">
      <c r="A379" s="26" t="s">
        <v>2726</v>
      </c>
      <c r="B379" s="304" t="s">
        <v>4623</v>
      </c>
      <c r="D379" t="s">
        <v>2459</v>
      </c>
    </row>
    <row r="380" spans="1:6" ht="15" customHeight="1">
      <c r="A380" s="21" t="s">
        <v>3613</v>
      </c>
      <c r="B380" s="335" t="s">
        <v>4253</v>
      </c>
      <c r="E380" t="s">
        <v>2459</v>
      </c>
    </row>
    <row r="381" spans="1:6" ht="15" customHeight="1"/>
    <row r="382" spans="1:6" ht="15" customHeight="1">
      <c r="A382" s="499" t="s">
        <v>4194</v>
      </c>
      <c r="B382" s="412"/>
    </row>
    <row r="383" spans="1:6" ht="15" customHeight="1">
      <c r="A383" s="25" t="s">
        <v>2726</v>
      </c>
      <c r="B383" s="322" t="s">
        <v>1907</v>
      </c>
      <c r="C383" t="s">
        <v>4680</v>
      </c>
    </row>
    <row r="384" spans="1:6" ht="15" customHeight="1">
      <c r="A384" s="26" t="s">
        <v>3618</v>
      </c>
      <c r="B384" s="304" t="s">
        <v>4623</v>
      </c>
    </row>
    <row r="385" spans="1:9" ht="15" customHeight="1">
      <c r="A385" s="21" t="s">
        <v>675</v>
      </c>
      <c r="B385" s="335" t="s">
        <v>4254</v>
      </c>
    </row>
    <row r="386" spans="1:9" ht="15" customHeight="1"/>
    <row r="387" spans="1:9" ht="15" customHeight="1">
      <c r="A387" s="341" t="s">
        <v>3126</v>
      </c>
    </row>
    <row r="388" spans="1:9" ht="15" customHeight="1">
      <c r="A388" s="377" t="s">
        <v>4668</v>
      </c>
    </row>
    <row r="389" spans="1:9" ht="15" customHeight="1">
      <c r="A389" s="25" t="s">
        <v>668</v>
      </c>
      <c r="B389" s="322" t="s">
        <v>1907</v>
      </c>
      <c r="C389" t="s">
        <v>4728</v>
      </c>
    </row>
    <row r="390" spans="1:9">
      <c r="A390" s="26" t="s">
        <v>694</v>
      </c>
      <c r="B390" s="304" t="s">
        <v>4623</v>
      </c>
    </row>
    <row r="391" spans="1:9">
      <c r="A391" s="21" t="s">
        <v>2217</v>
      </c>
      <c r="B391" s="335" t="s">
        <v>4354</v>
      </c>
      <c r="E391" t="s">
        <v>2459</v>
      </c>
    </row>
    <row r="393" spans="1:9" ht="15.75">
      <c r="A393" s="377" t="s">
        <v>4669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4729</v>
      </c>
    </row>
    <row r="395" spans="1:9">
      <c r="A395" s="26" t="s">
        <v>3617</v>
      </c>
      <c r="B395" s="304" t="s">
        <v>4623</v>
      </c>
    </row>
    <row r="396" spans="1:9">
      <c r="A396" s="26" t="s">
        <v>3638</v>
      </c>
      <c r="B396" s="335" t="s">
        <v>4355</v>
      </c>
    </row>
    <row r="398" spans="1:9" ht="15" customHeight="1">
      <c r="A398" s="377" t="s">
        <v>4670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4730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3634</v>
      </c>
      <c r="E400" s="25" t="s">
        <v>3641</v>
      </c>
      <c r="F400" s="25" t="s">
        <v>1654</v>
      </c>
      <c r="G400" s="304" t="s">
        <v>4623</v>
      </c>
    </row>
    <row r="401" spans="1:9" ht="15" customHeight="1">
      <c r="A401" s="26" t="s">
        <v>3617</v>
      </c>
      <c r="B401" s="26" t="s">
        <v>3617</v>
      </c>
      <c r="C401" s="26" t="s">
        <v>1690</v>
      </c>
      <c r="D401" s="25" t="s">
        <v>2711</v>
      </c>
      <c r="E401" s="26" t="s">
        <v>3613</v>
      </c>
      <c r="F401" s="26" t="s">
        <v>1343</v>
      </c>
      <c r="G401" s="335" t="s">
        <v>4405</v>
      </c>
    </row>
    <row r="402" spans="1:9" ht="15" customHeight="1">
      <c r="A402" s="26" t="s">
        <v>2724</v>
      </c>
      <c r="B402" s="26" t="s">
        <v>2724</v>
      </c>
      <c r="C402" s="21" t="s">
        <v>153</v>
      </c>
      <c r="D402" s="21" t="s">
        <v>2193</v>
      </c>
      <c r="E402" s="21" t="s">
        <v>15</v>
      </c>
      <c r="F402" s="21" t="s">
        <v>2711</v>
      </c>
      <c r="G402" s="3"/>
      <c r="I402" s="21" t="s">
        <v>2459</v>
      </c>
    </row>
    <row r="403" spans="1:9" ht="15" customHeight="1">
      <c r="A403" s="26" t="s">
        <v>3641</v>
      </c>
      <c r="B403" s="26" t="s">
        <v>3641</v>
      </c>
      <c r="C403" s="21"/>
      <c r="D403" s="21" t="s">
        <v>1667</v>
      </c>
      <c r="E403" s="21"/>
      <c r="F403" s="21" t="s">
        <v>3634</v>
      </c>
    </row>
    <row r="404" spans="1:9" ht="15" customHeight="1">
      <c r="A404" s="26"/>
      <c r="B404" s="26"/>
      <c r="C404" s="21"/>
      <c r="D404" s="21" t="s">
        <v>2728</v>
      </c>
      <c r="E404" s="21"/>
      <c r="F404" s="21"/>
    </row>
    <row r="405" spans="1:9" ht="15" customHeight="1"/>
    <row r="406" spans="1:9" ht="15" customHeight="1">
      <c r="A406" s="377" t="s">
        <v>4671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4731</v>
      </c>
      <c r="I407" t="s">
        <v>2459</v>
      </c>
    </row>
    <row r="408" spans="1:9" ht="15" customHeight="1">
      <c r="A408" s="25" t="s">
        <v>3621</v>
      </c>
      <c r="B408" s="25" t="s">
        <v>2195</v>
      </c>
      <c r="C408" s="25" t="s">
        <v>3625</v>
      </c>
      <c r="D408" s="25" t="s">
        <v>2715</v>
      </c>
      <c r="E408" s="25" t="s">
        <v>2193</v>
      </c>
      <c r="F408" s="304" t="s">
        <v>4623</v>
      </c>
      <c r="I408" t="s">
        <v>2459</v>
      </c>
    </row>
    <row r="409" spans="1:9" ht="15" customHeight="1">
      <c r="A409" s="26" t="s">
        <v>1657</v>
      </c>
      <c r="B409" s="26" t="s">
        <v>4242</v>
      </c>
      <c r="C409" s="26" t="s">
        <v>1657</v>
      </c>
      <c r="D409" s="26" t="s">
        <v>1656</v>
      </c>
      <c r="E409" s="26" t="s">
        <v>3620</v>
      </c>
      <c r="F409" s="335" t="s">
        <v>4406</v>
      </c>
    </row>
    <row r="410" spans="1:9" ht="15" customHeight="1">
      <c r="A410" s="26" t="s">
        <v>2197</v>
      </c>
      <c r="B410" s="21" t="s">
        <v>4242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2726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4672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4732</v>
      </c>
    </row>
    <row r="418" spans="1:9" ht="15" customHeight="1">
      <c r="A418" s="25" t="s">
        <v>3629</v>
      </c>
      <c r="B418" s="25" t="s">
        <v>3641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4623</v>
      </c>
    </row>
    <row r="419" spans="1:9" ht="15" customHeight="1">
      <c r="A419" s="26" t="s">
        <v>1655</v>
      </c>
      <c r="B419" s="26" t="s">
        <v>153</v>
      </c>
      <c r="C419" s="26" t="s">
        <v>3629</v>
      </c>
      <c r="D419" s="26" t="s">
        <v>3629</v>
      </c>
      <c r="E419" s="26" t="s">
        <v>2708</v>
      </c>
      <c r="F419" s="26" t="s">
        <v>2713</v>
      </c>
      <c r="G419" s="26" t="s">
        <v>3629</v>
      </c>
      <c r="H419" s="335" t="s">
        <v>4407</v>
      </c>
    </row>
    <row r="420" spans="1:9" ht="15" customHeight="1">
      <c r="A420" s="21" t="s">
        <v>31</v>
      </c>
      <c r="B420" s="21" t="s">
        <v>2716</v>
      </c>
      <c r="C420" s="21" t="s">
        <v>2721</v>
      </c>
      <c r="D420" s="21" t="s">
        <v>2195</v>
      </c>
      <c r="E420" s="21" t="s">
        <v>3632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4673</v>
      </c>
      <c r="B422" s="412"/>
    </row>
    <row r="423" spans="1:9" ht="15" customHeight="1">
      <c r="A423" s="25" t="s">
        <v>2723</v>
      </c>
      <c r="B423" s="322" t="s">
        <v>1907</v>
      </c>
      <c r="C423" t="s">
        <v>4733</v>
      </c>
      <c r="F423" s="18"/>
    </row>
    <row r="424" spans="1:9" ht="15" customHeight="1">
      <c r="A424" s="26" t="s">
        <v>2709</v>
      </c>
      <c r="B424" s="304" t="s">
        <v>4623</v>
      </c>
    </row>
    <row r="425" spans="1:9" ht="15" customHeight="1">
      <c r="A425" s="21" t="s">
        <v>2726</v>
      </c>
      <c r="B425" s="335" t="s">
        <v>4408</v>
      </c>
    </row>
    <row r="426" spans="1:9" ht="15" customHeight="1">
      <c r="A426" s="21" t="s">
        <v>3618</v>
      </c>
      <c r="B426" s="3"/>
    </row>
    <row r="427" spans="1:9" ht="15" customHeight="1">
      <c r="A427" s="38"/>
      <c r="F427" s="321"/>
    </row>
    <row r="428" spans="1:9" ht="15" customHeight="1">
      <c r="A428" s="341" t="s">
        <v>3127</v>
      </c>
    </row>
    <row r="429" spans="1:9" ht="15" customHeight="1">
      <c r="A429" s="377" t="s">
        <v>4722</v>
      </c>
      <c r="F429" s="18"/>
    </row>
    <row r="430" spans="1:9" ht="15" customHeight="1">
      <c r="A430" s="25" t="s">
        <v>694</v>
      </c>
      <c r="B430" s="322" t="s">
        <v>1907</v>
      </c>
      <c r="C430" t="s">
        <v>4779</v>
      </c>
    </row>
    <row r="431" spans="1:9">
      <c r="A431" s="26" t="s">
        <v>2723</v>
      </c>
      <c r="B431" s="304" t="s">
        <v>4623</v>
      </c>
    </row>
    <row r="432" spans="1:9">
      <c r="A432" s="21" t="s">
        <v>3634</v>
      </c>
      <c r="B432" s="335" t="s">
        <v>4409</v>
      </c>
    </row>
    <row r="434" spans="1:8" ht="15" customHeight="1">
      <c r="A434" s="377" t="s">
        <v>4766</v>
      </c>
      <c r="F434" s="18"/>
    </row>
    <row r="435" spans="1:8" ht="15" customHeight="1">
      <c r="A435" s="25" t="s">
        <v>1665</v>
      </c>
      <c r="B435" s="322" t="s">
        <v>1907</v>
      </c>
      <c r="C435" t="s">
        <v>4780</v>
      </c>
    </row>
    <row r="436" spans="1:8" ht="15" customHeight="1">
      <c r="A436" s="26" t="s">
        <v>1</v>
      </c>
      <c r="B436" s="304" t="s">
        <v>4623</v>
      </c>
      <c r="H436" t="s">
        <v>2459</v>
      </c>
    </row>
    <row r="437" spans="1:8" ht="15" customHeight="1">
      <c r="A437" s="21" t="s">
        <v>683</v>
      </c>
      <c r="B437" s="335" t="s">
        <v>4773</v>
      </c>
      <c r="F437" s="321"/>
      <c r="H437" t="s">
        <v>2459</v>
      </c>
    </row>
    <row r="438" spans="1:8" ht="15" customHeight="1"/>
    <row r="439" spans="1:8" ht="15" customHeight="1">
      <c r="A439" s="499" t="s">
        <v>4723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4781</v>
      </c>
    </row>
    <row r="441" spans="1:8" ht="15" customHeight="1">
      <c r="A441" s="26" t="s">
        <v>2723</v>
      </c>
      <c r="B441" s="304" t="s">
        <v>4623</v>
      </c>
      <c r="F441" s="321"/>
    </row>
    <row r="442" spans="1:8" ht="15" customHeight="1">
      <c r="A442" s="21" t="s">
        <v>3613</v>
      </c>
      <c r="B442" s="335" t="s">
        <v>4774</v>
      </c>
    </row>
    <row r="443" spans="1:8" ht="15" customHeight="1">
      <c r="A443" s="38"/>
      <c r="F443" s="321"/>
    </row>
    <row r="444" spans="1:8" ht="15" customHeight="1">
      <c r="A444" s="377" t="s">
        <v>4724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4782</v>
      </c>
    </row>
    <row r="446" spans="1:8">
      <c r="A446" s="25" t="s">
        <v>3624</v>
      </c>
      <c r="B446" s="25" t="s">
        <v>1654</v>
      </c>
      <c r="C446" s="25" t="s">
        <v>3621</v>
      </c>
      <c r="D446" s="25" t="s">
        <v>658</v>
      </c>
      <c r="E446" s="25" t="s">
        <v>1654</v>
      </c>
      <c r="F446" s="304" t="s">
        <v>4623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4775</v>
      </c>
    </row>
    <row r="448" spans="1:8">
      <c r="A448" s="26" t="s">
        <v>3626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3639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4725</v>
      </c>
      <c r="F452" s="18"/>
    </row>
    <row r="453" spans="1:9" ht="15" customHeight="1">
      <c r="A453" s="25" t="s">
        <v>1</v>
      </c>
      <c r="B453" s="322" t="s">
        <v>1907</v>
      </c>
      <c r="C453" t="s">
        <v>4783</v>
      </c>
    </row>
    <row r="454" spans="1:9" ht="15" customHeight="1">
      <c r="A454" s="26" t="s">
        <v>1665</v>
      </c>
      <c r="B454" s="304" t="s">
        <v>4623</v>
      </c>
      <c r="D454" t="s">
        <v>2459</v>
      </c>
    </row>
    <row r="455" spans="1:9" ht="15" customHeight="1">
      <c r="A455" s="21" t="s">
        <v>683</v>
      </c>
      <c r="B455" s="335" t="s">
        <v>4776</v>
      </c>
      <c r="F455" s="321"/>
    </row>
    <row r="456" spans="1:9" ht="15" customHeight="1"/>
    <row r="457" spans="1:9" ht="15" customHeight="1">
      <c r="A457" s="377" t="s">
        <v>4726</v>
      </c>
      <c r="F457" s="18"/>
    </row>
    <row r="458" spans="1:9" ht="15" customHeight="1">
      <c r="A458" s="25" t="s">
        <v>3621</v>
      </c>
      <c r="B458" s="322" t="s">
        <v>1907</v>
      </c>
      <c r="C458" t="s">
        <v>4784</v>
      </c>
    </row>
    <row r="459" spans="1:9" ht="15" customHeight="1">
      <c r="A459" s="26" t="s">
        <v>2732</v>
      </c>
      <c r="B459" s="304" t="s">
        <v>4623</v>
      </c>
    </row>
    <row r="460" spans="1:9" ht="15" customHeight="1">
      <c r="A460" s="21" t="s">
        <v>2212</v>
      </c>
      <c r="B460" s="335" t="s">
        <v>4777</v>
      </c>
      <c r="F460" s="321"/>
    </row>
    <row r="461" spans="1:9" ht="15" customHeight="1">
      <c r="I461" t="s">
        <v>2459</v>
      </c>
    </row>
    <row r="462" spans="1:9" ht="15" customHeight="1">
      <c r="A462" s="499" t="s">
        <v>4727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4785</v>
      </c>
    </row>
    <row r="464" spans="1:9" ht="15" customHeight="1">
      <c r="A464" s="26" t="s">
        <v>2212</v>
      </c>
      <c r="B464" s="304" t="s">
        <v>4623</v>
      </c>
    </row>
    <row r="465" spans="1:10" ht="15" customHeight="1">
      <c r="A465" s="26" t="s">
        <v>682</v>
      </c>
      <c r="B465" s="335" t="s">
        <v>4778</v>
      </c>
      <c r="F465" s="321"/>
    </row>
    <row r="466" spans="1:10" ht="15" customHeight="1"/>
    <row r="467" spans="1:10" ht="15" customHeight="1">
      <c r="A467" s="341" t="s">
        <v>3147</v>
      </c>
      <c r="F467" s="18"/>
    </row>
    <row r="468" spans="1:10" ht="15" customHeight="1">
      <c r="A468" s="377" t="s">
        <v>4767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4826</v>
      </c>
    </row>
    <row r="470" spans="1:10" ht="15" customHeight="1">
      <c r="A470" s="25" t="s">
        <v>2831</v>
      </c>
      <c r="B470" s="25" t="s">
        <v>1665</v>
      </c>
      <c r="C470" s="25" t="s">
        <v>3640</v>
      </c>
      <c r="D470" s="25" t="s">
        <v>141</v>
      </c>
      <c r="E470" s="25" t="s">
        <v>2831</v>
      </c>
      <c r="F470" s="25" t="s">
        <v>141</v>
      </c>
      <c r="G470" s="304" t="s">
        <v>4623</v>
      </c>
    </row>
    <row r="471" spans="1:10" ht="15" customHeight="1">
      <c r="A471" s="26" t="s">
        <v>3615</v>
      </c>
      <c r="B471" s="26" t="s">
        <v>3639</v>
      </c>
      <c r="C471" s="25" t="s">
        <v>667</v>
      </c>
      <c r="D471" s="26" t="s">
        <v>1</v>
      </c>
      <c r="E471" s="26" t="s">
        <v>668</v>
      </c>
      <c r="F471" s="26" t="s">
        <v>2725</v>
      </c>
      <c r="G471" s="335" t="s">
        <v>4820</v>
      </c>
    </row>
    <row r="472" spans="1:10" ht="15" customHeight="1">
      <c r="A472" s="21" t="s">
        <v>3620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3639</v>
      </c>
      <c r="J472" t="s">
        <v>2459</v>
      </c>
    </row>
    <row r="473" spans="1:10" ht="15" customHeight="1">
      <c r="A473" s="21"/>
      <c r="B473" s="21"/>
      <c r="C473" s="21" t="s">
        <v>3625</v>
      </c>
      <c r="D473" s="21"/>
      <c r="E473" s="21"/>
      <c r="F473" s="21"/>
    </row>
    <row r="474" spans="1:10" ht="15" customHeight="1"/>
    <row r="475" spans="1:10" ht="15" customHeight="1">
      <c r="A475" s="377" t="s">
        <v>4768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4827</v>
      </c>
    </row>
    <row r="477" spans="1:10" ht="15" customHeight="1">
      <c r="A477" s="25" t="s">
        <v>3639</v>
      </c>
      <c r="B477" s="25" t="s">
        <v>3614</v>
      </c>
      <c r="C477" s="25" t="s">
        <v>3624</v>
      </c>
      <c r="D477" s="25" t="s">
        <v>3621</v>
      </c>
      <c r="E477" s="25" t="s">
        <v>1654</v>
      </c>
      <c r="F477" s="304" t="s">
        <v>4623</v>
      </c>
    </row>
    <row r="478" spans="1:10" ht="15" customHeight="1">
      <c r="A478" s="26" t="s">
        <v>2715</v>
      </c>
      <c r="B478" s="25" t="s">
        <v>668</v>
      </c>
      <c r="C478" s="26" t="s">
        <v>1654</v>
      </c>
      <c r="D478" s="26" t="s">
        <v>3619</v>
      </c>
      <c r="E478" s="26" t="s">
        <v>3619</v>
      </c>
      <c r="F478" s="335" t="s">
        <v>4821</v>
      </c>
    </row>
    <row r="479" spans="1:10" ht="15" customHeight="1">
      <c r="A479" s="26" t="s">
        <v>1346</v>
      </c>
      <c r="B479" s="21" t="s">
        <v>2716</v>
      </c>
      <c r="C479" s="26" t="s">
        <v>3639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2731</v>
      </c>
      <c r="C480" s="26" t="s">
        <v>23</v>
      </c>
      <c r="D480" s="26" t="s">
        <v>3636</v>
      </c>
      <c r="E480" s="26" t="s">
        <v>3636</v>
      </c>
      <c r="F480" s="3"/>
    </row>
    <row r="481" spans="1:9" ht="15" customHeight="1">
      <c r="A481" s="26" t="s">
        <v>1656</v>
      </c>
      <c r="B481" s="21"/>
      <c r="C481" s="26" t="s">
        <v>3626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4769</v>
      </c>
    </row>
    <row r="484" spans="1:9" ht="15" customHeight="1">
      <c r="A484" s="25" t="s">
        <v>2733</v>
      </c>
      <c r="B484" s="322" t="s">
        <v>1907</v>
      </c>
      <c r="C484" t="s">
        <v>4828</v>
      </c>
    </row>
    <row r="485" spans="1:9" ht="15" customHeight="1">
      <c r="A485" s="26" t="s">
        <v>3617</v>
      </c>
      <c r="B485" s="304" t="s">
        <v>4623</v>
      </c>
    </row>
    <row r="486" spans="1:9" ht="15" customHeight="1">
      <c r="A486" s="21" t="s">
        <v>3638</v>
      </c>
      <c r="B486" s="335" t="s">
        <v>4822</v>
      </c>
    </row>
    <row r="487" spans="1:9" ht="15" customHeight="1">
      <c r="A487" s="199"/>
      <c r="D487" t="s">
        <v>2459</v>
      </c>
    </row>
    <row r="488" spans="1:9" ht="15" customHeight="1">
      <c r="A488" s="377" t="s">
        <v>4770</v>
      </c>
      <c r="E488" t="s">
        <v>2459</v>
      </c>
    </row>
    <row r="489" spans="1:9" ht="15" customHeight="1">
      <c r="A489" s="25" t="s">
        <v>3141</v>
      </c>
      <c r="B489" s="322" t="s">
        <v>1907</v>
      </c>
      <c r="C489" t="s">
        <v>4829</v>
      </c>
    </row>
    <row r="490" spans="1:9" ht="15" customHeight="1">
      <c r="A490" s="26" t="s">
        <v>4242</v>
      </c>
      <c r="B490" s="304" t="s">
        <v>4623</v>
      </c>
    </row>
    <row r="491" spans="1:9" ht="15" customHeight="1">
      <c r="A491" s="21" t="s">
        <v>4242</v>
      </c>
      <c r="B491" s="335" t="s">
        <v>4823</v>
      </c>
    </row>
    <row r="492" spans="1:9" ht="15" customHeight="1">
      <c r="A492" s="199"/>
    </row>
    <row r="493" spans="1:9" ht="15" customHeight="1">
      <c r="A493" s="499" t="s">
        <v>4771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4830</v>
      </c>
    </row>
    <row r="495" spans="1:9">
      <c r="A495" s="26" t="s">
        <v>2711</v>
      </c>
      <c r="B495" s="304" t="s">
        <v>4623</v>
      </c>
    </row>
    <row r="496" spans="1:9">
      <c r="A496" s="21" t="s">
        <v>3626</v>
      </c>
      <c r="B496" s="335" t="s">
        <v>4824</v>
      </c>
    </row>
    <row r="498" spans="1:11" ht="15" customHeight="1">
      <c r="A498" s="499" t="s">
        <v>4772</v>
      </c>
      <c r="B498" s="412"/>
    </row>
    <row r="499" spans="1:11" ht="15" customHeight="1">
      <c r="A499" s="25" t="s">
        <v>2708</v>
      </c>
      <c r="B499" s="322" t="s">
        <v>1907</v>
      </c>
      <c r="C499" t="s">
        <v>4831</v>
      </c>
    </row>
    <row r="500" spans="1:11" ht="15" customHeight="1">
      <c r="A500" s="26" t="s">
        <v>638</v>
      </c>
      <c r="B500" s="304" t="s">
        <v>4623</v>
      </c>
    </row>
    <row r="501" spans="1:11" ht="15" customHeight="1">
      <c r="A501" s="21" t="s">
        <v>4819</v>
      </c>
      <c r="B501" s="335" t="s">
        <v>4825</v>
      </c>
    </row>
    <row r="502" spans="1:11" ht="15" customHeight="1">
      <c r="A502" s="38"/>
    </row>
    <row r="503" spans="1:11" ht="15" customHeight="1">
      <c r="A503" s="341" t="s">
        <v>3148</v>
      </c>
    </row>
    <row r="504" spans="1:11" ht="15" customHeight="1">
      <c r="A504" s="377" t="s">
        <v>4815</v>
      </c>
    </row>
    <row r="505" spans="1:11" ht="14.25">
      <c r="A505" s="25" t="s">
        <v>3624</v>
      </c>
      <c r="B505" s="322" t="s">
        <v>1907</v>
      </c>
      <c r="C505" t="s">
        <v>4891</v>
      </c>
    </row>
    <row r="506" spans="1:11">
      <c r="A506" s="26" t="s">
        <v>2729</v>
      </c>
      <c r="B506" s="304" t="s">
        <v>4623</v>
      </c>
    </row>
    <row r="507" spans="1:11">
      <c r="A507" s="21" t="s">
        <v>2212</v>
      </c>
      <c r="B507" s="335" t="s">
        <v>4887</v>
      </c>
    </row>
    <row r="509" spans="1:11" ht="15.75">
      <c r="A509" s="377" t="s">
        <v>4816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4892</v>
      </c>
    </row>
    <row r="511" spans="1:11">
      <c r="A511" s="25" t="s">
        <v>2724</v>
      </c>
      <c r="B511" s="25" t="s">
        <v>2325</v>
      </c>
      <c r="C511" s="25" t="s">
        <v>2325</v>
      </c>
      <c r="D511" s="25" t="s">
        <v>1658</v>
      </c>
      <c r="E511" s="25" t="s">
        <v>4242</v>
      </c>
      <c r="F511" s="25" t="s">
        <v>1658</v>
      </c>
      <c r="G511" s="25" t="s">
        <v>2197</v>
      </c>
      <c r="H511" s="25" t="s">
        <v>2724</v>
      </c>
      <c r="I511" s="25" t="s">
        <v>1658</v>
      </c>
      <c r="J511" s="304" t="s">
        <v>4623</v>
      </c>
    </row>
    <row r="512" spans="1:11">
      <c r="A512" s="26" t="s">
        <v>3617</v>
      </c>
      <c r="B512" s="26" t="s">
        <v>1655</v>
      </c>
      <c r="C512" s="26" t="s">
        <v>1343</v>
      </c>
      <c r="D512" s="26" t="s">
        <v>2726</v>
      </c>
      <c r="E512" s="26" t="s">
        <v>4242</v>
      </c>
      <c r="F512" s="26" t="s">
        <v>23</v>
      </c>
      <c r="G512" s="26" t="s">
        <v>700</v>
      </c>
      <c r="H512" s="26" t="s">
        <v>3638</v>
      </c>
      <c r="I512" s="26" t="s">
        <v>2209</v>
      </c>
      <c r="J512" s="335" t="s">
        <v>4888</v>
      </c>
    </row>
    <row r="513" spans="1:11">
      <c r="A513" s="21" t="s">
        <v>1345</v>
      </c>
      <c r="B513" s="21" t="s">
        <v>2711</v>
      </c>
      <c r="C513" s="21" t="s">
        <v>2711</v>
      </c>
      <c r="D513" s="21" t="s">
        <v>2209</v>
      </c>
      <c r="E513" s="21" t="s">
        <v>4242</v>
      </c>
      <c r="F513" s="21" t="s">
        <v>3648</v>
      </c>
      <c r="G513" s="21" t="s">
        <v>1658</v>
      </c>
      <c r="H513" s="21" t="s">
        <v>638</v>
      </c>
      <c r="I513" s="21" t="s">
        <v>2726</v>
      </c>
    </row>
    <row r="515" spans="1:11" ht="15.75">
      <c r="A515" s="499" t="s">
        <v>4817</v>
      </c>
      <c r="B515" s="412"/>
    </row>
    <row r="516" spans="1:11" ht="14.25">
      <c r="A516" s="25" t="s">
        <v>3637</v>
      </c>
      <c r="B516" s="322" t="s">
        <v>1907</v>
      </c>
      <c r="C516" t="s">
        <v>4893</v>
      </c>
    </row>
    <row r="517" spans="1:11">
      <c r="A517" s="26" t="s">
        <v>1657</v>
      </c>
      <c r="B517" s="304" t="s">
        <v>4623</v>
      </c>
      <c r="H517" t="s">
        <v>2459</v>
      </c>
    </row>
    <row r="518" spans="1:11">
      <c r="A518" s="21" t="s">
        <v>2193</v>
      </c>
      <c r="B518" s="335" t="s">
        <v>4889</v>
      </c>
      <c r="F518" t="s">
        <v>2459</v>
      </c>
    </row>
    <row r="519" spans="1:11">
      <c r="K519" t="s">
        <v>2459</v>
      </c>
    </row>
    <row r="520" spans="1:11" ht="15.75">
      <c r="A520" s="499" t="s">
        <v>4818</v>
      </c>
      <c r="B520" s="412"/>
    </row>
    <row r="521" spans="1:11" ht="14.25">
      <c r="A521" s="254" t="s">
        <v>4397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4894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3617</v>
      </c>
      <c r="G522" s="25" t="s">
        <v>31</v>
      </c>
      <c r="H522" s="304" t="s">
        <v>4623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2710</v>
      </c>
      <c r="G523" s="26" t="s">
        <v>2718</v>
      </c>
      <c r="H523" s="335" t="s">
        <v>4890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2707</v>
      </c>
      <c r="E524" s="21" t="s">
        <v>31</v>
      </c>
      <c r="F524" s="21" t="s">
        <v>3638</v>
      </c>
      <c r="G524" s="21" t="s">
        <v>1337</v>
      </c>
      <c r="H524" s="21"/>
    </row>
    <row r="526" spans="1:11">
      <c r="A526" s="341" t="s">
        <v>4288</v>
      </c>
    </row>
    <row r="527" spans="1:11" ht="15.75">
      <c r="A527" s="377" t="s">
        <v>4907</v>
      </c>
      <c r="B527" s="119"/>
    </row>
    <row r="528" spans="1:11" ht="14.25">
      <c r="A528" s="25" t="s">
        <v>1657</v>
      </c>
      <c r="B528" s="322" t="s">
        <v>1907</v>
      </c>
      <c r="C528" t="s">
        <v>4908</v>
      </c>
    </row>
    <row r="529" spans="1:10">
      <c r="A529" s="26" t="s">
        <v>1667</v>
      </c>
      <c r="B529" s="304" t="s">
        <v>4623</v>
      </c>
      <c r="J529" t="s">
        <v>2459</v>
      </c>
    </row>
    <row r="530" spans="1:10">
      <c r="A530" s="21" t="s">
        <v>3678</v>
      </c>
      <c r="B530" s="335" t="s">
        <v>4890</v>
      </c>
    </row>
    <row r="531" spans="1:10">
      <c r="B531" s="21"/>
    </row>
    <row r="532" spans="1:10" ht="15.75">
      <c r="A532" s="377" t="s">
        <v>4854</v>
      </c>
    </row>
    <row r="533" spans="1:10" ht="14.25">
      <c r="A533" s="25" t="s">
        <v>153</v>
      </c>
      <c r="B533" s="322" t="s">
        <v>1907</v>
      </c>
      <c r="C533" t="s">
        <v>4909</v>
      </c>
    </row>
    <row r="534" spans="1:10">
      <c r="A534" s="26" t="s">
        <v>3141</v>
      </c>
      <c r="B534" s="304" t="s">
        <v>4623</v>
      </c>
    </row>
    <row r="535" spans="1:10">
      <c r="A535" s="21" t="s">
        <v>4197</v>
      </c>
      <c r="B535" s="335" t="s">
        <v>4890</v>
      </c>
    </row>
    <row r="536" spans="1:10">
      <c r="B536" s="21"/>
    </row>
    <row r="537" spans="1:10" ht="15.75">
      <c r="A537" s="377" t="s">
        <v>4855</v>
      </c>
    </row>
    <row r="538" spans="1:10" ht="14.25">
      <c r="A538" s="25" t="s">
        <v>3617</v>
      </c>
      <c r="B538" s="322" t="s">
        <v>1907</v>
      </c>
      <c r="C538" t="s">
        <v>4910</v>
      </c>
    </row>
    <row r="539" spans="1:10">
      <c r="A539" s="26" t="s">
        <v>700</v>
      </c>
      <c r="B539" s="304" t="s">
        <v>4623</v>
      </c>
    </row>
    <row r="540" spans="1:10">
      <c r="A540" s="21" t="s">
        <v>2715</v>
      </c>
      <c r="B540" s="335" t="s">
        <v>4890</v>
      </c>
    </row>
    <row r="541" spans="1:10">
      <c r="B541" s="21"/>
    </row>
    <row r="542" spans="1:10" ht="15.75">
      <c r="A542" s="377" t="s">
        <v>4856</v>
      </c>
    </row>
    <row r="543" spans="1:10" ht="14.25">
      <c r="A543" s="25" t="s">
        <v>3648</v>
      </c>
      <c r="B543" s="322" t="s">
        <v>1907</v>
      </c>
      <c r="C543" t="s">
        <v>4911</v>
      </c>
    </row>
    <row r="544" spans="1:10">
      <c r="A544" s="26" t="s">
        <v>687</v>
      </c>
      <c r="B544" s="304" t="s">
        <v>4623</v>
      </c>
    </row>
    <row r="545" spans="1:10">
      <c r="A545" s="21" t="s">
        <v>33</v>
      </c>
      <c r="B545" s="335" t="s">
        <v>4890</v>
      </c>
    </row>
    <row r="546" spans="1:10">
      <c r="B546" s="21"/>
    </row>
    <row r="547" spans="1:10">
      <c r="A547" s="341" t="s">
        <v>4289</v>
      </c>
    </row>
    <row r="548" spans="1:10" ht="15.75">
      <c r="A548" s="377" t="s">
        <v>4902</v>
      </c>
      <c r="D548" t="s">
        <v>2459</v>
      </c>
    </row>
    <row r="549" spans="1:10" ht="14.25">
      <c r="A549" s="25" t="s">
        <v>3625</v>
      </c>
      <c r="B549" s="322" t="s">
        <v>1907</v>
      </c>
      <c r="C549" t="s">
        <v>4953</v>
      </c>
    </row>
    <row r="550" spans="1:10">
      <c r="A550" s="26" t="s">
        <v>2713</v>
      </c>
      <c r="B550" s="304" t="s">
        <v>4623</v>
      </c>
    </row>
    <row r="551" spans="1:10">
      <c r="A551" s="21" t="s">
        <v>2729</v>
      </c>
      <c r="B551" s="335" t="s">
        <v>4949</v>
      </c>
      <c r="C551" t="s">
        <v>2459</v>
      </c>
    </row>
    <row r="553" spans="1:10" ht="15.75">
      <c r="A553" s="377" t="s">
        <v>4903</v>
      </c>
    </row>
    <row r="554" spans="1:10" ht="14.25">
      <c r="A554" s="25" t="s">
        <v>2195</v>
      </c>
      <c r="B554" s="322" t="s">
        <v>1907</v>
      </c>
      <c r="C554" t="s">
        <v>4954</v>
      </c>
    </row>
    <row r="555" spans="1:10">
      <c r="A555" s="26" t="s">
        <v>668</v>
      </c>
      <c r="B555" s="304" t="s">
        <v>4623</v>
      </c>
      <c r="J555" t="s">
        <v>2459</v>
      </c>
    </row>
    <row r="556" spans="1:10">
      <c r="A556" s="21" t="s">
        <v>2201</v>
      </c>
      <c r="B556" s="335" t="s">
        <v>4950</v>
      </c>
    </row>
    <row r="557" spans="1:10">
      <c r="B557" s="3"/>
      <c r="J557" t="s">
        <v>2459</v>
      </c>
    </row>
    <row r="558" spans="1:10" ht="15.75">
      <c r="A558" s="377" t="s">
        <v>4904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4955</v>
      </c>
    </row>
    <row r="560" spans="1:10">
      <c r="A560" s="25" t="s">
        <v>1</v>
      </c>
      <c r="B560" s="25" t="s">
        <v>3623</v>
      </c>
      <c r="C560" s="25" t="s">
        <v>33</v>
      </c>
      <c r="D560" s="25" t="s">
        <v>2717</v>
      </c>
      <c r="E560" s="25" t="s">
        <v>2729</v>
      </c>
      <c r="F560" s="25" t="s">
        <v>3623</v>
      </c>
      <c r="G560" s="304" t="s">
        <v>4623</v>
      </c>
    </row>
    <row r="561" spans="1:11">
      <c r="A561" s="26" t="s">
        <v>668</v>
      </c>
      <c r="B561" s="26" t="s">
        <v>2716</v>
      </c>
      <c r="C561" s="26" t="s">
        <v>3630</v>
      </c>
      <c r="D561" s="26" t="s">
        <v>3623</v>
      </c>
      <c r="E561" s="26" t="s">
        <v>3624</v>
      </c>
      <c r="F561" s="26" t="s">
        <v>1</v>
      </c>
      <c r="G561" s="335" t="s">
        <v>4951</v>
      </c>
    </row>
    <row r="562" spans="1:11">
      <c r="A562" s="21" t="s">
        <v>2212</v>
      </c>
      <c r="B562" s="21" t="s">
        <v>2714</v>
      </c>
      <c r="C562" s="26" t="s">
        <v>687</v>
      </c>
      <c r="D562" s="21" t="s">
        <v>2714</v>
      </c>
      <c r="E562" s="21" t="s">
        <v>704</v>
      </c>
      <c r="F562" s="21" t="s">
        <v>17</v>
      </c>
    </row>
    <row r="564" spans="1:11" ht="15.75">
      <c r="A564" s="377" t="s">
        <v>4905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4956</v>
      </c>
    </row>
    <row r="566" spans="1:11">
      <c r="A566" s="25" t="s">
        <v>3633</v>
      </c>
      <c r="B566" s="25" t="s">
        <v>3633</v>
      </c>
      <c r="C566" s="25" t="s">
        <v>23</v>
      </c>
      <c r="D566" s="25" t="s">
        <v>3633</v>
      </c>
      <c r="E566" s="25" t="s">
        <v>2196</v>
      </c>
      <c r="F566" s="25" t="s">
        <v>23</v>
      </c>
      <c r="G566" s="304" t="s">
        <v>4623</v>
      </c>
    </row>
    <row r="567" spans="1:11">
      <c r="A567" s="26" t="s">
        <v>2724</v>
      </c>
      <c r="B567" s="26" t="s">
        <v>700</v>
      </c>
      <c r="C567" s="26" t="s">
        <v>3648</v>
      </c>
      <c r="D567" s="26" t="s">
        <v>2724</v>
      </c>
      <c r="E567" s="26" t="s">
        <v>2729</v>
      </c>
      <c r="F567" s="26" t="s">
        <v>3633</v>
      </c>
      <c r="G567" s="335" t="s">
        <v>4952</v>
      </c>
      <c r="K567" t="s">
        <v>2459</v>
      </c>
    </row>
    <row r="568" spans="1:11">
      <c r="A568" s="21" t="s">
        <v>700</v>
      </c>
      <c r="B568" s="26" t="s">
        <v>2729</v>
      </c>
      <c r="C568" s="21" t="s">
        <v>1658</v>
      </c>
      <c r="D568" s="21" t="s">
        <v>2729</v>
      </c>
      <c r="E568" s="21" t="s">
        <v>2733</v>
      </c>
      <c r="F568" s="21" t="s">
        <v>3648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4290</v>
      </c>
    </row>
    <row r="572" spans="1:11" ht="15.75">
      <c r="A572" s="377" t="s">
        <v>4980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4969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4623</v>
      </c>
    </row>
    <row r="575" spans="1:11">
      <c r="A575" s="25" t="s">
        <v>3620</v>
      </c>
      <c r="B575" s="25" t="s">
        <v>3620</v>
      </c>
      <c r="C575" s="26" t="s">
        <v>4242</v>
      </c>
      <c r="D575" s="26" t="s">
        <v>2197</v>
      </c>
      <c r="E575" s="335" t="s">
        <v>4968</v>
      </c>
    </row>
    <row r="576" spans="1:11">
      <c r="A576" s="162" t="s">
        <v>682</v>
      </c>
      <c r="B576" s="162" t="s">
        <v>682</v>
      </c>
      <c r="C576" s="21" t="s">
        <v>4242</v>
      </c>
      <c r="D576" s="191" t="s">
        <v>687</v>
      </c>
    </row>
    <row r="577" spans="1:9">
      <c r="A577" s="3"/>
      <c r="B577" s="3"/>
      <c r="D577" s="21" t="s">
        <v>3620</v>
      </c>
    </row>
    <row r="578" spans="1:9">
      <c r="A578" s="3"/>
      <c r="B578" s="3"/>
      <c r="D578" s="191" t="s">
        <v>682</v>
      </c>
    </row>
    <row r="580" spans="1:9">
      <c r="A580" s="341" t="s">
        <v>4291</v>
      </c>
    </row>
    <row r="581" spans="1:9" ht="15.75">
      <c r="A581" s="377" t="s">
        <v>5011</v>
      </c>
    </row>
    <row r="582" spans="1:9" ht="14.25">
      <c r="A582" s="25" t="s">
        <v>2193</v>
      </c>
      <c r="B582" s="322" t="s">
        <v>1907</v>
      </c>
      <c r="C582" t="s">
        <v>5035</v>
      </c>
    </row>
    <row r="583" spans="1:9">
      <c r="A583" s="26" t="s">
        <v>3636</v>
      </c>
      <c r="B583" s="304" t="s">
        <v>4623</v>
      </c>
    </row>
    <row r="584" spans="1:9">
      <c r="A584" s="21" t="s">
        <v>3637</v>
      </c>
      <c r="B584" s="335" t="s">
        <v>5030</v>
      </c>
    </row>
    <row r="586" spans="1:9" ht="15.75">
      <c r="A586" s="377" t="s">
        <v>5012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5035</v>
      </c>
    </row>
    <row r="588" spans="1:9">
      <c r="A588" s="25" t="s">
        <v>4242</v>
      </c>
      <c r="B588" s="25" t="s">
        <v>4242</v>
      </c>
      <c r="C588" s="25" t="s">
        <v>4242</v>
      </c>
      <c r="D588" s="25" t="s">
        <v>4242</v>
      </c>
      <c r="E588" s="25" t="s">
        <v>4242</v>
      </c>
      <c r="F588" s="25" t="s">
        <v>4242</v>
      </c>
      <c r="G588" s="304" t="s">
        <v>4623</v>
      </c>
    </row>
    <row r="589" spans="1:9">
      <c r="A589" s="26" t="s">
        <v>4242</v>
      </c>
      <c r="B589" s="26" t="s">
        <v>4242</v>
      </c>
      <c r="C589" s="26" t="s">
        <v>4242</v>
      </c>
      <c r="D589" s="26" t="s">
        <v>4242</v>
      </c>
      <c r="E589" s="26" t="s">
        <v>4242</v>
      </c>
      <c r="F589" s="26" t="s">
        <v>4242</v>
      </c>
      <c r="G589" s="335" t="s">
        <v>5031</v>
      </c>
    </row>
    <row r="590" spans="1:9">
      <c r="A590" s="21" t="s">
        <v>4242</v>
      </c>
      <c r="B590" s="21" t="s">
        <v>4242</v>
      </c>
      <c r="C590" s="21" t="s">
        <v>4242</v>
      </c>
      <c r="D590" s="21" t="s">
        <v>4242</v>
      </c>
      <c r="E590" s="21" t="s">
        <v>4242</v>
      </c>
      <c r="F590" s="21" t="s">
        <v>4242</v>
      </c>
    </row>
    <row r="592" spans="1:9" ht="15.75">
      <c r="A592" s="377" t="s">
        <v>5013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5036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4623</v>
      </c>
      <c r="I594" t="s">
        <v>2459</v>
      </c>
    </row>
    <row r="595" spans="1:10">
      <c r="A595" s="26" t="s">
        <v>4242</v>
      </c>
      <c r="B595" s="26" t="s">
        <v>2197</v>
      </c>
      <c r="C595" s="26" t="s">
        <v>2197</v>
      </c>
      <c r="D595" s="335" t="s">
        <v>5032</v>
      </c>
    </row>
    <row r="596" spans="1:10">
      <c r="A596" s="21" t="s">
        <v>4242</v>
      </c>
      <c r="B596" s="21" t="s">
        <v>4242</v>
      </c>
      <c r="C596" s="21" t="s">
        <v>1671</v>
      </c>
    </row>
    <row r="598" spans="1:10" ht="15.75">
      <c r="A598" s="377" t="s">
        <v>5014</v>
      </c>
    </row>
    <row r="599" spans="1:10" ht="14.25">
      <c r="A599" s="254" t="s">
        <v>4397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5037</v>
      </c>
    </row>
    <row r="600" spans="1:10">
      <c r="A600" s="25" t="s">
        <v>3641</v>
      </c>
      <c r="B600" s="25" t="s">
        <v>700</v>
      </c>
      <c r="C600" s="25" t="s">
        <v>3634</v>
      </c>
      <c r="D600" s="25" t="s">
        <v>1342</v>
      </c>
      <c r="E600" s="25" t="s">
        <v>2712</v>
      </c>
      <c r="F600" s="304" t="s">
        <v>4623</v>
      </c>
    </row>
    <row r="601" spans="1:10">
      <c r="A601" s="26" t="s">
        <v>700</v>
      </c>
      <c r="B601" s="26" t="s">
        <v>37</v>
      </c>
      <c r="C601" s="26" t="s">
        <v>2711</v>
      </c>
      <c r="D601" s="26" t="s">
        <v>3625</v>
      </c>
      <c r="E601" s="26" t="s">
        <v>700</v>
      </c>
      <c r="F601" s="335" t="s">
        <v>5033</v>
      </c>
    </row>
    <row r="602" spans="1:10">
      <c r="A602" s="26" t="s">
        <v>2217</v>
      </c>
      <c r="B602" s="21" t="s">
        <v>2711</v>
      </c>
      <c r="C602" s="21" t="s">
        <v>2728</v>
      </c>
      <c r="D602" s="21" t="s">
        <v>2195</v>
      </c>
      <c r="E602" s="21" t="s">
        <v>3634</v>
      </c>
      <c r="F602" s="3"/>
    </row>
    <row r="603" spans="1:10">
      <c r="A603" s="26" t="s">
        <v>2712</v>
      </c>
      <c r="B603" s="21"/>
      <c r="C603" s="21"/>
      <c r="D603" s="21"/>
      <c r="E603" s="21"/>
    </row>
    <row r="605" spans="1:10" ht="15.75">
      <c r="A605" s="377" t="s">
        <v>5015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5038</v>
      </c>
    </row>
    <row r="607" spans="1:10">
      <c r="A607" s="25" t="s">
        <v>2325</v>
      </c>
      <c r="B607" s="25" t="s">
        <v>2714</v>
      </c>
      <c r="C607" s="25" t="s">
        <v>2714</v>
      </c>
      <c r="D607" s="25" t="s">
        <v>668</v>
      </c>
      <c r="E607" s="25" t="s">
        <v>2325</v>
      </c>
      <c r="F607" s="304" t="s">
        <v>4623</v>
      </c>
    </row>
    <row r="608" spans="1:10">
      <c r="A608" s="26" t="s">
        <v>2724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5034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2724</v>
      </c>
      <c r="E609" s="21" t="s">
        <v>17</v>
      </c>
    </row>
    <row r="611" spans="1:10" ht="15.75">
      <c r="A611" s="498" t="s">
        <v>5016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4864</v>
      </c>
      <c r="J612" s="254" t="s">
        <v>4865</v>
      </c>
    </row>
    <row r="613" spans="1:10">
      <c r="A613" s="25" t="s">
        <v>2707</v>
      </c>
      <c r="B613" s="25" t="s">
        <v>5017</v>
      </c>
      <c r="C613" s="25" t="s">
        <v>3624</v>
      </c>
      <c r="D613" s="25" t="s">
        <v>668</v>
      </c>
      <c r="E613" s="25" t="s">
        <v>1665</v>
      </c>
      <c r="F613" s="25" t="s">
        <v>2212</v>
      </c>
      <c r="G613" s="25" t="s">
        <v>2725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2707</v>
      </c>
      <c r="D614" s="26" t="s">
        <v>3623</v>
      </c>
      <c r="E614" s="26" t="s">
        <v>3624</v>
      </c>
      <c r="F614" s="26" t="s">
        <v>694</v>
      </c>
      <c r="G614" s="26" t="s">
        <v>5018</v>
      </c>
      <c r="H614" s="26" t="s">
        <v>2193</v>
      </c>
      <c r="I614" s="26" t="s">
        <v>2720</v>
      </c>
      <c r="J614" s="26" t="s">
        <v>3626</v>
      </c>
    </row>
    <row r="615" spans="1:10">
      <c r="A615" s="21" t="s">
        <v>2711</v>
      </c>
      <c r="B615" s="21" t="s">
        <v>3626</v>
      </c>
      <c r="C615" s="21" t="s">
        <v>2716</v>
      </c>
      <c r="D615" s="21" t="s">
        <v>2716</v>
      </c>
      <c r="E615" s="21" t="s">
        <v>2707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4866</v>
      </c>
      <c r="B616" s="254" t="s">
        <v>4867</v>
      </c>
      <c r="C616" s="254" t="s">
        <v>4868</v>
      </c>
      <c r="D616" s="254" t="s">
        <v>4869</v>
      </c>
      <c r="E616" s="254" t="s">
        <v>4870</v>
      </c>
      <c r="F616" s="254" t="s">
        <v>4871</v>
      </c>
      <c r="G616" s="254" t="s">
        <v>4872</v>
      </c>
      <c r="H616" s="254" t="s">
        <v>4873</v>
      </c>
      <c r="I616" s="254" t="s">
        <v>4874</v>
      </c>
      <c r="J616" s="254" t="s">
        <v>4875</v>
      </c>
    </row>
    <row r="617" spans="1:10">
      <c r="A617" s="25" t="s">
        <v>653</v>
      </c>
      <c r="B617" s="25" t="s">
        <v>2723</v>
      </c>
      <c r="C617" s="25" t="s">
        <v>2707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3613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3633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3620</v>
      </c>
      <c r="B619" s="21" t="s">
        <v>3630</v>
      </c>
      <c r="C619" s="21" t="s">
        <v>3624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2831</v>
      </c>
      <c r="I619" s="21" t="s">
        <v>2706</v>
      </c>
      <c r="J619" s="21" t="s">
        <v>2717</v>
      </c>
    </row>
    <row r="620" spans="1:10" ht="14.25">
      <c r="A620" s="254" t="s">
        <v>4876</v>
      </c>
      <c r="B620" s="254" t="s">
        <v>4877</v>
      </c>
      <c r="C620" s="254" t="s">
        <v>4878</v>
      </c>
      <c r="D620" s="322" t="s">
        <v>1907</v>
      </c>
      <c r="E620" t="s">
        <v>5039</v>
      </c>
      <c r="F620" s="18"/>
    </row>
    <row r="621" spans="1:10">
      <c r="A621" s="25" t="s">
        <v>694</v>
      </c>
      <c r="B621" s="25" t="s">
        <v>2717</v>
      </c>
      <c r="C621" s="25" t="s">
        <v>2717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3624</v>
      </c>
      <c r="B623" s="21" t="s">
        <v>141</v>
      </c>
      <c r="C623" s="21" t="s">
        <v>11</v>
      </c>
      <c r="D623" s="1"/>
    </row>
    <row r="625" spans="1:11">
      <c r="A625" s="341" t="s">
        <v>4292</v>
      </c>
    </row>
    <row r="626" spans="1:11" ht="15.75">
      <c r="A626" s="377" t="s">
        <v>5019</v>
      </c>
    </row>
    <row r="627" spans="1:11" ht="14.25">
      <c r="A627" s="25" t="s">
        <v>2733</v>
      </c>
      <c r="B627" s="322" t="s">
        <v>1907</v>
      </c>
      <c r="C627" t="s">
        <v>5079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2724</v>
      </c>
      <c r="B629" s="335" t="s">
        <v>4247</v>
      </c>
      <c r="K629" t="s">
        <v>2459</v>
      </c>
    </row>
    <row r="631" spans="1:11" ht="15.75">
      <c r="A631" s="377" t="s">
        <v>5020</v>
      </c>
    </row>
    <row r="632" spans="1:11" ht="14.25">
      <c r="A632" s="25" t="s">
        <v>3638</v>
      </c>
      <c r="B632" s="322" t="s">
        <v>1907</v>
      </c>
      <c r="C632" t="s">
        <v>5080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4248</v>
      </c>
    </row>
    <row r="636" spans="1:11" ht="15.75">
      <c r="A636" s="377" t="s">
        <v>5021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5081</v>
      </c>
    </row>
    <row r="638" spans="1:11">
      <c r="A638" s="25" t="s">
        <v>2729</v>
      </c>
      <c r="B638" s="25" t="s">
        <v>1342</v>
      </c>
      <c r="C638" s="25" t="s">
        <v>2729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2724</v>
      </c>
      <c r="B639" s="26" t="s">
        <v>687</v>
      </c>
      <c r="C639" s="26" t="s">
        <v>2710</v>
      </c>
      <c r="D639" s="26" t="s">
        <v>1664</v>
      </c>
      <c r="E639" s="26" t="s">
        <v>2716</v>
      </c>
      <c r="F639" s="26" t="s">
        <v>687</v>
      </c>
      <c r="G639" s="335" t="s">
        <v>4249</v>
      </c>
    </row>
    <row r="640" spans="1:11">
      <c r="A640" s="21" t="s">
        <v>3630</v>
      </c>
      <c r="B640" s="21" t="s">
        <v>2723</v>
      </c>
      <c r="C640" s="21" t="s">
        <v>2716</v>
      </c>
      <c r="D640" s="26" t="s">
        <v>633</v>
      </c>
      <c r="E640" s="26" t="s">
        <v>2722</v>
      </c>
      <c r="F640" s="21" t="s">
        <v>2728</v>
      </c>
    </row>
    <row r="641" spans="1:10">
      <c r="A641" s="21"/>
      <c r="B641" s="21"/>
      <c r="C641" s="21"/>
      <c r="D641" s="26" t="s">
        <v>3633</v>
      </c>
      <c r="E641" s="21"/>
      <c r="F641" s="21"/>
    </row>
    <row r="643" spans="1:10">
      <c r="A643" s="341" t="s">
        <v>4293</v>
      </c>
      <c r="J643" t="s">
        <v>2459</v>
      </c>
    </row>
    <row r="644" spans="1:10" ht="15.75">
      <c r="A644" s="377" t="s">
        <v>5116</v>
      </c>
    </row>
    <row r="645" spans="1:10" ht="14.25">
      <c r="A645" s="25" t="s">
        <v>694</v>
      </c>
      <c r="B645" s="322" t="s">
        <v>1907</v>
      </c>
      <c r="C645" t="s">
        <v>5101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4250</v>
      </c>
    </row>
    <row r="648" spans="1:10">
      <c r="A648" s="34"/>
      <c r="B648" s="3"/>
    </row>
    <row r="649" spans="1:10" ht="15.75">
      <c r="A649" s="377" t="s">
        <v>5093</v>
      </c>
    </row>
    <row r="650" spans="1:10" ht="14.25">
      <c r="A650" s="25" t="s">
        <v>1337</v>
      </c>
      <c r="B650" s="322" t="s">
        <v>1907</v>
      </c>
      <c r="C650" t="s">
        <v>5102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2712</v>
      </c>
      <c r="B652" s="335" t="s">
        <v>4251</v>
      </c>
    </row>
    <row r="653" spans="1:10">
      <c r="E653" t="s">
        <v>2459</v>
      </c>
    </row>
    <row r="654" spans="1:10" ht="15.75">
      <c r="A654" s="377" t="s">
        <v>5076</v>
      </c>
    </row>
    <row r="655" spans="1:10" ht="14.25">
      <c r="A655" s="25" t="s">
        <v>2325</v>
      </c>
      <c r="B655" s="322" t="s">
        <v>1907</v>
      </c>
      <c r="C655" t="s">
        <v>5103</v>
      </c>
    </row>
    <row r="656" spans="1:10">
      <c r="A656" s="26" t="s">
        <v>3617</v>
      </c>
      <c r="B656" s="304" t="s">
        <v>704</v>
      </c>
    </row>
    <row r="657" spans="1:11">
      <c r="A657" s="21" t="s">
        <v>651</v>
      </c>
      <c r="B657" s="335" t="s">
        <v>4252</v>
      </c>
    </row>
    <row r="658" spans="1:11">
      <c r="B658" s="3"/>
    </row>
    <row r="659" spans="1:11" ht="15.75">
      <c r="A659" s="377" t="s">
        <v>5077</v>
      </c>
      <c r="B659" s="3"/>
    </row>
    <row r="660" spans="1:11" ht="14.25">
      <c r="A660" s="25" t="s">
        <v>2197</v>
      </c>
      <c r="B660" s="322" t="s">
        <v>1907</v>
      </c>
      <c r="C660" t="s">
        <v>5104</v>
      </c>
    </row>
    <row r="661" spans="1:11">
      <c r="A661" s="26" t="s">
        <v>2733</v>
      </c>
      <c r="B661" s="304" t="s">
        <v>704</v>
      </c>
    </row>
    <row r="662" spans="1:11">
      <c r="A662" s="21" t="s">
        <v>3634</v>
      </c>
      <c r="B662" s="335" t="s">
        <v>4253</v>
      </c>
    </row>
    <row r="664" spans="1:11" ht="15.75">
      <c r="A664" s="499" t="s">
        <v>5078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5105</v>
      </c>
    </row>
    <row r="666" spans="1:11">
      <c r="A666" s="25" t="s">
        <v>3621</v>
      </c>
      <c r="B666" s="25" t="s">
        <v>700</v>
      </c>
      <c r="C666" s="25" t="s">
        <v>155</v>
      </c>
      <c r="D666" s="25" t="s">
        <v>3639</v>
      </c>
      <c r="E666" s="25" t="s">
        <v>2732</v>
      </c>
      <c r="F666" s="25" t="s">
        <v>180</v>
      </c>
      <c r="G666" s="25" t="s">
        <v>5094</v>
      </c>
      <c r="H666" s="25" t="s">
        <v>180</v>
      </c>
      <c r="I666" s="25" t="s">
        <v>180</v>
      </c>
      <c r="J666" s="304" t="s">
        <v>4623</v>
      </c>
    </row>
    <row r="667" spans="1:11">
      <c r="A667" s="26" t="s">
        <v>3614</v>
      </c>
      <c r="B667" s="26" t="s">
        <v>3614</v>
      </c>
      <c r="C667" s="26" t="s">
        <v>1661</v>
      </c>
      <c r="D667" s="26" t="s">
        <v>180</v>
      </c>
      <c r="E667" s="26" t="s">
        <v>3630</v>
      </c>
      <c r="F667" s="26" t="s">
        <v>2725</v>
      </c>
      <c r="G667" s="26" t="s">
        <v>2198</v>
      </c>
      <c r="H667" s="26" t="s">
        <v>2203</v>
      </c>
      <c r="I667" s="26" t="s">
        <v>5094</v>
      </c>
      <c r="J667" s="335" t="s">
        <v>5120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2708</v>
      </c>
      <c r="E668" s="21" t="s">
        <v>704</v>
      </c>
      <c r="F668" s="21" t="s">
        <v>2708</v>
      </c>
      <c r="G668" s="21" t="s">
        <v>2709</v>
      </c>
      <c r="H668" s="21" t="s">
        <v>2708</v>
      </c>
      <c r="I668" s="21" t="s">
        <v>3627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4294</v>
      </c>
      <c r="G671" t="s">
        <v>2459</v>
      </c>
    </row>
    <row r="672" spans="1:11" ht="15.75">
      <c r="A672" s="377" t="s">
        <v>5095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5131</v>
      </c>
    </row>
    <row r="674" spans="1:9">
      <c r="A674" s="25" t="s">
        <v>2217</v>
      </c>
      <c r="B674" s="25" t="s">
        <v>3678</v>
      </c>
      <c r="C674" s="25" t="s">
        <v>2831</v>
      </c>
      <c r="D674" s="25" t="s">
        <v>2217</v>
      </c>
      <c r="E674" s="25" t="s">
        <v>2708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2724</v>
      </c>
      <c r="C675" s="26" t="s">
        <v>2708</v>
      </c>
      <c r="D675" s="26" t="s">
        <v>2712</v>
      </c>
      <c r="E675" s="26" t="s">
        <v>687</v>
      </c>
      <c r="F675" s="335" t="s">
        <v>5130</v>
      </c>
    </row>
    <row r="676" spans="1:9">
      <c r="A676" s="26" t="s">
        <v>3621</v>
      </c>
      <c r="B676" s="26" t="s">
        <v>700</v>
      </c>
      <c r="C676" s="21" t="s">
        <v>687</v>
      </c>
      <c r="D676" s="21" t="s">
        <v>3641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5096</v>
      </c>
    </row>
    <row r="680" spans="1:9" ht="14.25">
      <c r="A680" s="25" t="s">
        <v>2720</v>
      </c>
      <c r="B680" s="322" t="s">
        <v>1907</v>
      </c>
      <c r="C680" t="s">
        <v>5133</v>
      </c>
      <c r="H680" t="s">
        <v>2459</v>
      </c>
    </row>
    <row r="681" spans="1:9">
      <c r="A681" s="26" t="s">
        <v>2193</v>
      </c>
      <c r="B681" s="304" t="s">
        <v>4623</v>
      </c>
    </row>
    <row r="682" spans="1:9">
      <c r="A682" s="21" t="s">
        <v>3636</v>
      </c>
      <c r="B682" s="335" t="s">
        <v>5132</v>
      </c>
    </row>
    <row r="683" spans="1:9">
      <c r="I683" t="s">
        <v>2459</v>
      </c>
    </row>
    <row r="684" spans="1:9" ht="15.75">
      <c r="A684" s="377" t="s">
        <v>5097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5135</v>
      </c>
    </row>
    <row r="686" spans="1:9">
      <c r="A686" s="25" t="s">
        <v>2729</v>
      </c>
      <c r="B686" s="25" t="s">
        <v>2710</v>
      </c>
      <c r="C686" s="25" t="s">
        <v>2709</v>
      </c>
      <c r="D686" s="25" t="s">
        <v>1</v>
      </c>
      <c r="E686" s="25" t="s">
        <v>2733</v>
      </c>
      <c r="F686" s="25" t="s">
        <v>654</v>
      </c>
      <c r="G686" s="304" t="s">
        <v>4623</v>
      </c>
    </row>
    <row r="687" spans="1:9">
      <c r="A687" s="26" t="s">
        <v>2716</v>
      </c>
      <c r="B687" s="26" t="s">
        <v>2729</v>
      </c>
      <c r="C687" s="26" t="s">
        <v>2723</v>
      </c>
      <c r="D687" s="26" t="s">
        <v>3641</v>
      </c>
      <c r="E687" s="26" t="s">
        <v>2729</v>
      </c>
      <c r="F687" s="26" t="s">
        <v>3623</v>
      </c>
      <c r="G687" s="335" t="s">
        <v>5134</v>
      </c>
    </row>
    <row r="688" spans="1:9">
      <c r="A688" s="21" t="s">
        <v>2710</v>
      </c>
      <c r="B688" s="21" t="s">
        <v>2733</v>
      </c>
      <c r="C688" s="21" t="s">
        <v>944</v>
      </c>
      <c r="D688" s="21" t="s">
        <v>3648</v>
      </c>
      <c r="E688" s="21" t="s">
        <v>2710</v>
      </c>
      <c r="F688" s="21" t="s">
        <v>2723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5098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5137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4242</v>
      </c>
      <c r="E693" s="25" t="s">
        <v>4242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4623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4242</v>
      </c>
      <c r="E694" s="26" t="s">
        <v>4242</v>
      </c>
      <c r="F694" s="26" t="s">
        <v>4242</v>
      </c>
      <c r="G694" s="26" t="s">
        <v>1664</v>
      </c>
      <c r="H694" s="26" t="s">
        <v>1664</v>
      </c>
      <c r="I694" s="26" t="s">
        <v>1664</v>
      </c>
      <c r="J694" s="335" t="s">
        <v>5136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4242</v>
      </c>
      <c r="E695" s="21" t="s">
        <v>4242</v>
      </c>
      <c r="F695" s="21" t="s">
        <v>4242</v>
      </c>
      <c r="G695" s="26" t="s">
        <v>3619</v>
      </c>
      <c r="H695" s="26" t="s">
        <v>3619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3623</v>
      </c>
      <c r="H696" s="26" t="s">
        <v>3623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2714</v>
      </c>
      <c r="H697" s="26" t="s">
        <v>2714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2711</v>
      </c>
      <c r="H701" s="26" t="s">
        <v>2711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2717</v>
      </c>
      <c r="H704" s="26" t="s">
        <v>2717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2728</v>
      </c>
      <c r="H706" s="26" t="s">
        <v>2728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5099</v>
      </c>
      <c r="B709" s="412"/>
    </row>
    <row r="710" spans="1:11" ht="14.25">
      <c r="A710" s="25" t="s">
        <v>694</v>
      </c>
      <c r="B710" s="322" t="s">
        <v>1907</v>
      </c>
      <c r="C710" t="s">
        <v>5139</v>
      </c>
    </row>
    <row r="711" spans="1:11">
      <c r="A711" s="26" t="s">
        <v>668</v>
      </c>
      <c r="B711" s="304" t="s">
        <v>4623</v>
      </c>
    </row>
    <row r="712" spans="1:11">
      <c r="A712" s="21" t="s">
        <v>3141</v>
      </c>
      <c r="B712" s="335" t="s">
        <v>5138</v>
      </c>
    </row>
    <row r="714" spans="1:11" ht="15.75">
      <c r="A714" s="499" t="s">
        <v>5100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5141</v>
      </c>
    </row>
    <row r="716" spans="1:11">
      <c r="A716" s="25" t="s">
        <v>704</v>
      </c>
      <c r="B716" s="25" t="s">
        <v>3624</v>
      </c>
      <c r="C716" s="25" t="s">
        <v>3626</v>
      </c>
      <c r="D716" s="25" t="s">
        <v>3626</v>
      </c>
      <c r="E716" s="25" t="s">
        <v>3626</v>
      </c>
      <c r="F716" s="25" t="s">
        <v>3623</v>
      </c>
      <c r="G716" s="25" t="s">
        <v>3626</v>
      </c>
      <c r="H716" s="25" t="s">
        <v>3626</v>
      </c>
      <c r="I716" s="25" t="s">
        <v>3626</v>
      </c>
      <c r="J716" s="304" t="s">
        <v>4623</v>
      </c>
    </row>
    <row r="717" spans="1:11">
      <c r="A717" s="26" t="s">
        <v>2712</v>
      </c>
      <c r="B717" s="26" t="s">
        <v>2729</v>
      </c>
      <c r="C717" s="26" t="s">
        <v>31</v>
      </c>
      <c r="D717" s="26" t="s">
        <v>31</v>
      </c>
      <c r="E717" s="26" t="s">
        <v>31</v>
      </c>
      <c r="F717" s="26" t="s">
        <v>3141</v>
      </c>
      <c r="G717" s="26" t="s">
        <v>31</v>
      </c>
      <c r="H717" s="26" t="s">
        <v>2721</v>
      </c>
      <c r="I717" s="26" t="s">
        <v>31</v>
      </c>
      <c r="J717" s="335" t="s">
        <v>5140</v>
      </c>
    </row>
    <row r="718" spans="1:11">
      <c r="A718" s="21" t="s">
        <v>3626</v>
      </c>
      <c r="B718" s="21" t="s">
        <v>3625</v>
      </c>
      <c r="C718" s="21" t="s">
        <v>2712</v>
      </c>
      <c r="D718" s="21" t="s">
        <v>2712</v>
      </c>
      <c r="E718" s="21" t="s">
        <v>669</v>
      </c>
      <c r="F718" s="21" t="s">
        <v>3633</v>
      </c>
      <c r="G718" s="21" t="s">
        <v>669</v>
      </c>
      <c r="H718" s="21" t="s">
        <v>669</v>
      </c>
      <c r="I718" s="21" t="s">
        <v>2712</v>
      </c>
    </row>
    <row r="720" spans="1:11">
      <c r="A720" s="341" t="s">
        <v>4295</v>
      </c>
    </row>
    <row r="721" spans="1:9" ht="15.75">
      <c r="A721" s="377" t="s">
        <v>5183</v>
      </c>
    </row>
    <row r="722" spans="1:9" ht="14.25">
      <c r="A722" s="25" t="s">
        <v>1654</v>
      </c>
      <c r="B722" s="322" t="s">
        <v>1907</v>
      </c>
      <c r="C722" t="s">
        <v>5185</v>
      </c>
    </row>
    <row r="723" spans="1:9">
      <c r="A723" s="26" t="s">
        <v>3631</v>
      </c>
      <c r="B723" s="304" t="s">
        <v>4623</v>
      </c>
    </row>
    <row r="724" spans="1:9">
      <c r="A724" s="21" t="s">
        <v>2711</v>
      </c>
      <c r="B724" s="335" t="s">
        <v>5170</v>
      </c>
    </row>
    <row r="725" spans="1:9">
      <c r="B725" s="3"/>
    </row>
    <row r="726" spans="1:9">
      <c r="A726" s="341" t="s">
        <v>4296</v>
      </c>
      <c r="G726" t="s">
        <v>2459</v>
      </c>
    </row>
    <row r="727" spans="1:9" ht="15.75">
      <c r="A727" s="377" t="s">
        <v>5186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5200</v>
      </c>
    </row>
    <row r="729" spans="1:9">
      <c r="A729" s="25" t="s">
        <v>1649</v>
      </c>
      <c r="B729" s="25" t="s">
        <v>3617</v>
      </c>
      <c r="C729" s="25" t="s">
        <v>3617</v>
      </c>
      <c r="D729" s="25" t="s">
        <v>2209</v>
      </c>
      <c r="E729" s="25" t="s">
        <v>1668</v>
      </c>
      <c r="F729" s="304" t="s">
        <v>4623</v>
      </c>
    </row>
    <row r="730" spans="1:9">
      <c r="A730" s="26" t="s">
        <v>667</v>
      </c>
      <c r="B730" s="25" t="s">
        <v>2719</v>
      </c>
      <c r="C730" s="25" t="s">
        <v>2719</v>
      </c>
      <c r="D730" s="26" t="s">
        <v>1668</v>
      </c>
      <c r="E730" s="26" t="s">
        <v>3617</v>
      </c>
      <c r="F730" s="335" t="s">
        <v>5219</v>
      </c>
    </row>
    <row r="731" spans="1:9">
      <c r="A731" s="21" t="s">
        <v>668</v>
      </c>
      <c r="B731" s="25" t="s">
        <v>3648</v>
      </c>
      <c r="C731" s="25" t="s">
        <v>3648</v>
      </c>
      <c r="D731" s="21" t="s">
        <v>2724</v>
      </c>
      <c r="E731" s="26" t="s">
        <v>2719</v>
      </c>
      <c r="I731" t="s">
        <v>2459</v>
      </c>
    </row>
    <row r="732" spans="1:9">
      <c r="A732" s="21"/>
      <c r="B732" s="25" t="s">
        <v>2718</v>
      </c>
      <c r="C732" s="25" t="s">
        <v>2718</v>
      </c>
      <c r="D732" s="21"/>
      <c r="E732" s="26" t="s">
        <v>3648</v>
      </c>
      <c r="I732" t="s">
        <v>2459</v>
      </c>
    </row>
    <row r="733" spans="1:9">
      <c r="A733" s="21"/>
      <c r="B733" s="25" t="s">
        <v>3624</v>
      </c>
      <c r="C733" s="25" t="s">
        <v>3624</v>
      </c>
      <c r="D733" s="21"/>
      <c r="E733" s="26" t="s">
        <v>2718</v>
      </c>
      <c r="I733" t="s">
        <v>2459</v>
      </c>
    </row>
    <row r="734" spans="1:9">
      <c r="A734" s="21"/>
      <c r="B734" s="25"/>
      <c r="C734" s="25"/>
      <c r="D734" s="21"/>
      <c r="E734" s="26" t="s">
        <v>3624</v>
      </c>
    </row>
    <row r="736" spans="1:9">
      <c r="A736" s="341" t="s">
        <v>4297</v>
      </c>
      <c r="D736" t="s">
        <v>2459</v>
      </c>
      <c r="H736" t="s">
        <v>2459</v>
      </c>
    </row>
    <row r="737" spans="1:11" ht="15.75">
      <c r="A737" s="377" t="s">
        <v>5187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5201</v>
      </c>
    </row>
    <row r="739" spans="1:11">
      <c r="A739" s="25" t="s">
        <v>686</v>
      </c>
      <c r="B739" s="25" t="s">
        <v>2708</v>
      </c>
      <c r="C739" s="25" t="s">
        <v>2708</v>
      </c>
      <c r="D739" s="25" t="s">
        <v>153</v>
      </c>
      <c r="E739" s="25" t="s">
        <v>1349</v>
      </c>
      <c r="F739" s="25" t="s">
        <v>1664</v>
      </c>
      <c r="G739" s="304" t="s">
        <v>4623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5220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2717</v>
      </c>
      <c r="E741" s="26" t="s">
        <v>3625</v>
      </c>
      <c r="F741" s="21" t="s">
        <v>2717</v>
      </c>
      <c r="G741" s="3"/>
    </row>
    <row r="742" spans="1:11">
      <c r="A742" s="26" t="s">
        <v>3633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5188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5202</v>
      </c>
    </row>
    <row r="746" spans="1:11">
      <c r="A746" s="25" t="s">
        <v>3641</v>
      </c>
      <c r="B746" s="25" t="s">
        <v>3620</v>
      </c>
      <c r="C746" s="25" t="s">
        <v>3641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3620</v>
      </c>
      <c r="I746" s="25" t="s">
        <v>3620</v>
      </c>
      <c r="J746" s="304" t="s">
        <v>4623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3617</v>
      </c>
      <c r="E747" s="26" t="s">
        <v>3620</v>
      </c>
      <c r="F747" s="26" t="s">
        <v>3620</v>
      </c>
      <c r="G747" s="26" t="s">
        <v>1665</v>
      </c>
      <c r="H747" s="26" t="s">
        <v>3641</v>
      </c>
      <c r="I747" s="26" t="s">
        <v>1343</v>
      </c>
      <c r="J747" s="335" t="s">
        <v>5221</v>
      </c>
    </row>
    <row r="748" spans="1:11">
      <c r="A748" s="21" t="s">
        <v>2717</v>
      </c>
      <c r="B748" s="21" t="s">
        <v>687</v>
      </c>
      <c r="C748" s="21" t="s">
        <v>3613</v>
      </c>
      <c r="D748" s="26" t="s">
        <v>3638</v>
      </c>
      <c r="E748" s="21" t="s">
        <v>1654</v>
      </c>
      <c r="F748" s="21" t="s">
        <v>153</v>
      </c>
      <c r="G748" s="21" t="s">
        <v>3620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3620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2717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4298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5189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5203</v>
      </c>
      <c r="I754" s="26"/>
      <c r="J754" s="3"/>
    </row>
    <row r="755" spans="1:10">
      <c r="A755" s="25" t="s">
        <v>2713</v>
      </c>
      <c r="B755" s="25" t="s">
        <v>4242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4242</v>
      </c>
      <c r="B756" s="26" t="s">
        <v>4242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4242</v>
      </c>
      <c r="B757" s="21" t="s">
        <v>4242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4299</v>
      </c>
      <c r="E759" s="25" t="s">
        <v>2459</v>
      </c>
    </row>
    <row r="760" spans="1:10" ht="15.75">
      <c r="A760" s="24" t="s">
        <v>5313</v>
      </c>
      <c r="I760" t="s">
        <v>2459</v>
      </c>
      <c r="J760" t="s">
        <v>2459</v>
      </c>
    </row>
    <row r="761" spans="1:10" ht="14.25">
      <c r="A761" s="25" t="s">
        <v>2708</v>
      </c>
      <c r="B761" s="322" t="s">
        <v>1907</v>
      </c>
      <c r="C761" t="s">
        <v>5320</v>
      </c>
    </row>
    <row r="762" spans="1:10">
      <c r="A762" s="26" t="s">
        <v>3613</v>
      </c>
      <c r="B762" s="304" t="s">
        <v>142</v>
      </c>
    </row>
    <row r="763" spans="1:10">
      <c r="A763" s="21" t="s">
        <v>33</v>
      </c>
      <c r="B763" s="335" t="s">
        <v>4247</v>
      </c>
    </row>
    <row r="764" spans="1:10">
      <c r="D764" t="s">
        <v>2459</v>
      </c>
    </row>
    <row r="765" spans="1:10" ht="15.75">
      <c r="A765" s="377" t="s">
        <v>5314</v>
      </c>
    </row>
    <row r="766" spans="1:10" ht="14.25">
      <c r="A766" s="25" t="s">
        <v>1654</v>
      </c>
      <c r="B766" s="322" t="s">
        <v>1907</v>
      </c>
      <c r="C766" t="s">
        <v>5321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4248</v>
      </c>
    </row>
    <row r="770" spans="1:10" ht="15.75">
      <c r="A770" s="377" t="s">
        <v>5315</v>
      </c>
    </row>
    <row r="771" spans="1:10" ht="14.25">
      <c r="A771" s="25" t="s">
        <v>162</v>
      </c>
      <c r="B771" s="322" t="s">
        <v>1907</v>
      </c>
      <c r="C771" t="s">
        <v>5322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4249</v>
      </c>
    </row>
    <row r="774" spans="1:10">
      <c r="A774" s="26" t="s">
        <v>3632</v>
      </c>
    </row>
    <row r="775" spans="1:10">
      <c r="A775" s="26" t="s">
        <v>3637</v>
      </c>
      <c r="B775" s="3"/>
    </row>
    <row r="776" spans="1:10">
      <c r="B776" s="3"/>
    </row>
    <row r="777" spans="1:10" ht="15.75">
      <c r="A777" s="499" t="s">
        <v>5303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4864</v>
      </c>
      <c r="J778" s="254" t="s">
        <v>4865</v>
      </c>
    </row>
    <row r="779" spans="1:10">
      <c r="A779" s="25" t="s">
        <v>3633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3638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2716</v>
      </c>
      <c r="D780" s="26" t="s">
        <v>17</v>
      </c>
      <c r="E780" s="26" t="s">
        <v>3616</v>
      </c>
      <c r="F780" s="26" t="s">
        <v>1664</v>
      </c>
      <c r="G780" s="26" t="s">
        <v>2731</v>
      </c>
      <c r="H780" s="26" t="s">
        <v>700</v>
      </c>
      <c r="I780" s="26" t="s">
        <v>3638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2724</v>
      </c>
      <c r="D781" s="21" t="s">
        <v>667</v>
      </c>
      <c r="E781" s="21" t="s">
        <v>2831</v>
      </c>
      <c r="F781" s="21" t="s">
        <v>638</v>
      </c>
      <c r="G781" s="21" t="s">
        <v>3639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4866</v>
      </c>
      <c r="B782" s="254" t="s">
        <v>4867</v>
      </c>
      <c r="C782" s="254" t="s">
        <v>4868</v>
      </c>
      <c r="D782" s="254" t="s">
        <v>4869</v>
      </c>
      <c r="E782" s="254" t="s">
        <v>4870</v>
      </c>
      <c r="F782" s="254" t="s">
        <v>4871</v>
      </c>
      <c r="G782" s="254" t="s">
        <v>4872</v>
      </c>
      <c r="H782" s="254" t="s">
        <v>4873</v>
      </c>
      <c r="I782" s="254" t="s">
        <v>4874</v>
      </c>
      <c r="J782" s="254" t="s">
        <v>4875</v>
      </c>
    </row>
    <row r="783" spans="1:10">
      <c r="A783" s="25" t="s">
        <v>3639</v>
      </c>
      <c r="B783" s="25" t="s">
        <v>2198</v>
      </c>
      <c r="C783" s="25" t="s">
        <v>180</v>
      </c>
      <c r="D783" s="25" t="s">
        <v>3639</v>
      </c>
      <c r="E783" s="25" t="s">
        <v>3628</v>
      </c>
      <c r="F783" s="25" t="s">
        <v>2847</v>
      </c>
      <c r="G783" s="25" t="s">
        <v>668</v>
      </c>
      <c r="H783" s="25" t="s">
        <v>1668</v>
      </c>
      <c r="I783" s="25" t="s">
        <v>3639</v>
      </c>
      <c r="J783" s="25" t="s">
        <v>3624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3633</v>
      </c>
      <c r="F784" s="26" t="s">
        <v>1343</v>
      </c>
      <c r="G784" s="26" t="s">
        <v>3633</v>
      </c>
      <c r="H784" s="26" t="s">
        <v>2725</v>
      </c>
      <c r="I784" s="26" t="s">
        <v>2707</v>
      </c>
      <c r="J784" s="26" t="s">
        <v>2209</v>
      </c>
    </row>
    <row r="785" spans="1:11">
      <c r="A785" s="21" t="s">
        <v>3615</v>
      </c>
      <c r="B785" s="21" t="s">
        <v>2725</v>
      </c>
      <c r="C785" s="21" t="s">
        <v>33</v>
      </c>
      <c r="D785" s="21" t="s">
        <v>1343</v>
      </c>
      <c r="E785" s="21" t="s">
        <v>1658</v>
      </c>
      <c r="F785" s="21" t="s">
        <v>2715</v>
      </c>
      <c r="G785" s="21" t="s">
        <v>2729</v>
      </c>
      <c r="H785" s="21" t="s">
        <v>1649</v>
      </c>
      <c r="I785" s="21" t="s">
        <v>2713</v>
      </c>
      <c r="J785" s="21" t="s">
        <v>3678</v>
      </c>
    </row>
    <row r="786" spans="1:11" ht="14.25">
      <c r="A786" s="254" t="s">
        <v>4876</v>
      </c>
      <c r="B786" s="254" t="s">
        <v>4877</v>
      </c>
      <c r="C786" s="254" t="s">
        <v>4878</v>
      </c>
      <c r="D786" s="322" t="s">
        <v>1907</v>
      </c>
      <c r="E786" t="s">
        <v>5323</v>
      </c>
    </row>
    <row r="787" spans="1:11">
      <c r="A787" s="25" t="s">
        <v>2200</v>
      </c>
      <c r="B787" s="25" t="s">
        <v>1649</v>
      </c>
      <c r="C787" s="25" t="s">
        <v>3639</v>
      </c>
      <c r="D787" s="304" t="s">
        <v>142</v>
      </c>
    </row>
    <row r="788" spans="1:11">
      <c r="A788" s="26" t="s">
        <v>3615</v>
      </c>
      <c r="B788" s="26" t="s">
        <v>3639</v>
      </c>
      <c r="C788" s="26" t="s">
        <v>1649</v>
      </c>
      <c r="D788" s="335" t="s">
        <v>4250</v>
      </c>
    </row>
    <row r="789" spans="1:11">
      <c r="A789" s="21" t="s">
        <v>3633</v>
      </c>
      <c r="B789" s="21" t="s">
        <v>2725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4300</v>
      </c>
    </row>
    <row r="792" spans="1:11" ht="15.75">
      <c r="A792" s="499" t="s">
        <v>5316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5324</v>
      </c>
      <c r="K793" t="s">
        <v>2459</v>
      </c>
    </row>
    <row r="794" spans="1:11">
      <c r="A794" s="25" t="s">
        <v>687</v>
      </c>
      <c r="B794" s="25" t="s">
        <v>3648</v>
      </c>
      <c r="C794" s="25" t="s">
        <v>3641</v>
      </c>
      <c r="D794" s="25" t="s">
        <v>3638</v>
      </c>
      <c r="E794" s="25" t="s">
        <v>3624</v>
      </c>
      <c r="F794" s="25" t="s">
        <v>3638</v>
      </c>
      <c r="G794" s="304" t="s">
        <v>142</v>
      </c>
    </row>
    <row r="795" spans="1:11">
      <c r="A795" s="26" t="s">
        <v>2716</v>
      </c>
      <c r="B795" s="26" t="s">
        <v>2847</v>
      </c>
      <c r="C795" s="26" t="s">
        <v>153</v>
      </c>
      <c r="D795" s="26" t="s">
        <v>2717</v>
      </c>
      <c r="E795" s="26" t="s">
        <v>2201</v>
      </c>
      <c r="F795" s="26" t="s">
        <v>2716</v>
      </c>
      <c r="G795" s="335" t="s">
        <v>4251</v>
      </c>
    </row>
    <row r="796" spans="1:11">
      <c r="A796" s="21" t="s">
        <v>3625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2727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5317</v>
      </c>
    </row>
    <row r="799" spans="1:11" ht="14.25">
      <c r="A799" s="25" t="s">
        <v>3641</v>
      </c>
      <c r="B799" s="322" t="s">
        <v>1907</v>
      </c>
      <c r="C799" t="s">
        <v>5325</v>
      </c>
    </row>
    <row r="800" spans="1:11">
      <c r="A800" s="26" t="s">
        <v>1657</v>
      </c>
      <c r="B800" s="304" t="s">
        <v>142</v>
      </c>
    </row>
    <row r="801" spans="1:8">
      <c r="A801" s="21" t="s">
        <v>2723</v>
      </c>
      <c r="B801" s="335" t="s">
        <v>4252</v>
      </c>
    </row>
    <row r="803" spans="1:8" ht="15.75">
      <c r="A803" s="499" t="s">
        <v>5318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5326</v>
      </c>
    </row>
    <row r="805" spans="1:8">
      <c r="A805" s="26" t="s">
        <v>1337</v>
      </c>
      <c r="B805" s="304" t="s">
        <v>142</v>
      </c>
    </row>
    <row r="806" spans="1:8">
      <c r="A806" s="21" t="s">
        <v>2712</v>
      </c>
      <c r="B806" s="335" t="s">
        <v>4253</v>
      </c>
    </row>
    <row r="808" spans="1:8">
      <c r="A808" s="341" t="s">
        <v>4301</v>
      </c>
    </row>
    <row r="809" spans="1:8" ht="15.75">
      <c r="A809" s="377" t="s">
        <v>5423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5434</v>
      </c>
    </row>
    <row r="811" spans="1:8">
      <c r="A811" s="25" t="s">
        <v>2195</v>
      </c>
      <c r="B811" s="25" t="s">
        <v>668</v>
      </c>
      <c r="C811" s="25" t="s">
        <v>2720</v>
      </c>
      <c r="D811" s="25" t="s">
        <v>3637</v>
      </c>
      <c r="E811" s="25" t="s">
        <v>638</v>
      </c>
      <c r="F811" s="25" t="s">
        <v>2720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2725</v>
      </c>
      <c r="F812" s="26" t="s">
        <v>25</v>
      </c>
      <c r="G812" s="335" t="s">
        <v>4254</v>
      </c>
    </row>
    <row r="813" spans="1:8">
      <c r="A813" s="21" t="s">
        <v>1667</v>
      </c>
      <c r="B813" s="26" t="s">
        <v>3618</v>
      </c>
      <c r="C813" s="21" t="s">
        <v>2717</v>
      </c>
      <c r="D813" s="21" t="s">
        <v>2732</v>
      </c>
      <c r="E813" s="21" t="s">
        <v>2720</v>
      </c>
      <c r="F813" s="21" t="s">
        <v>1344</v>
      </c>
    </row>
    <row r="814" spans="1:8">
      <c r="A814" s="21" t="s">
        <v>2732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3640</v>
      </c>
      <c r="B815" s="21"/>
      <c r="C815" s="21"/>
      <c r="D815" s="21"/>
      <c r="E815" s="21"/>
      <c r="F815" s="21"/>
    </row>
    <row r="816" spans="1:8">
      <c r="A816" s="21" t="s">
        <v>2847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5424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5435</v>
      </c>
    </row>
    <row r="821" spans="1:10">
      <c r="A821" s="25" t="s">
        <v>2733</v>
      </c>
      <c r="B821" s="25" t="s">
        <v>2715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3619</v>
      </c>
      <c r="C822" s="26" t="s">
        <v>2715</v>
      </c>
      <c r="D822" s="26" t="s">
        <v>3619</v>
      </c>
      <c r="E822" s="335" t="s">
        <v>4354</v>
      </c>
      <c r="H822" t="s">
        <v>2459</v>
      </c>
    </row>
    <row r="823" spans="1:10">
      <c r="A823" s="21" t="s">
        <v>2723</v>
      </c>
      <c r="B823" s="25" t="s">
        <v>3620</v>
      </c>
      <c r="C823" s="26" t="s">
        <v>3619</v>
      </c>
      <c r="D823" s="26" t="s">
        <v>1351</v>
      </c>
    </row>
    <row r="824" spans="1:10">
      <c r="A824" s="25"/>
      <c r="B824" s="25" t="s">
        <v>141</v>
      </c>
      <c r="C824" s="26" t="s">
        <v>3620</v>
      </c>
      <c r="D824" s="25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H825" t="s">
        <v>2459</v>
      </c>
      <c r="I825" t="s">
        <v>2459</v>
      </c>
    </row>
    <row r="826" spans="1:10">
      <c r="A826" s="25"/>
      <c r="B826" s="25" t="s">
        <v>3678</v>
      </c>
      <c r="C826" s="26" t="s">
        <v>3678</v>
      </c>
      <c r="D826" s="25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2727</v>
      </c>
      <c r="C828" s="26" t="s">
        <v>2727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5425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5436</v>
      </c>
    </row>
    <row r="832" spans="1:10">
      <c r="A832" s="25" t="s">
        <v>2731</v>
      </c>
      <c r="B832" s="25" t="s">
        <v>675</v>
      </c>
      <c r="C832" s="25" t="s">
        <v>675</v>
      </c>
      <c r="D832" s="25" t="s">
        <v>675</v>
      </c>
      <c r="E832" s="25" t="s">
        <v>2731</v>
      </c>
      <c r="F832" s="304" t="s">
        <v>142</v>
      </c>
      <c r="H832" s="25" t="s">
        <v>2459</v>
      </c>
    </row>
    <row r="833" spans="1:10">
      <c r="A833" s="26" t="s">
        <v>2712</v>
      </c>
      <c r="B833" s="26" t="s">
        <v>4242</v>
      </c>
      <c r="C833" s="26" t="s">
        <v>2198</v>
      </c>
      <c r="D833" s="26" t="s">
        <v>4242</v>
      </c>
      <c r="E833" s="26" t="s">
        <v>2712</v>
      </c>
      <c r="F833" s="335" t="s">
        <v>4355</v>
      </c>
      <c r="G833" s="3"/>
      <c r="H833" s="26" t="s">
        <v>2459</v>
      </c>
    </row>
    <row r="834" spans="1:10">
      <c r="A834" s="21" t="s">
        <v>4242</v>
      </c>
      <c r="B834" s="21" t="s">
        <v>4242</v>
      </c>
      <c r="C834" s="26" t="s">
        <v>3637</v>
      </c>
      <c r="D834" s="21" t="s">
        <v>4242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5426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5437</v>
      </c>
    </row>
    <row r="838" spans="1:10">
      <c r="A838" s="25" t="s">
        <v>2847</v>
      </c>
      <c r="B838" s="25" t="s">
        <v>1690</v>
      </c>
      <c r="C838" s="25" t="s">
        <v>1668</v>
      </c>
      <c r="D838" s="25" t="s">
        <v>3634</v>
      </c>
      <c r="E838" s="25" t="s">
        <v>3623</v>
      </c>
      <c r="F838" s="304" t="s">
        <v>142</v>
      </c>
    </row>
    <row r="839" spans="1:10">
      <c r="A839" s="26" t="s">
        <v>687</v>
      </c>
      <c r="B839" s="26" t="s">
        <v>3616</v>
      </c>
      <c r="C839" s="25" t="s">
        <v>2733</v>
      </c>
      <c r="D839" s="26" t="s">
        <v>3624</v>
      </c>
      <c r="E839" s="26" t="s">
        <v>1668</v>
      </c>
      <c r="F839" s="335" t="s">
        <v>4405</v>
      </c>
    </row>
    <row r="840" spans="1:10">
      <c r="A840" s="21" t="s">
        <v>2716</v>
      </c>
      <c r="B840" s="26" t="s">
        <v>2212</v>
      </c>
      <c r="C840" s="21" t="s">
        <v>3623</v>
      </c>
      <c r="D840" s="21" t="s">
        <v>1671</v>
      </c>
      <c r="E840" s="26" t="s">
        <v>2733</v>
      </c>
      <c r="H840" t="s">
        <v>2459</v>
      </c>
    </row>
    <row r="841" spans="1:10">
      <c r="A841" s="21"/>
      <c r="B841" s="26" t="s">
        <v>2197</v>
      </c>
      <c r="C841" s="21" t="s">
        <v>2709</v>
      </c>
      <c r="D841" s="21"/>
      <c r="E841" s="21"/>
    </row>
    <row r="842" spans="1:10">
      <c r="A842" s="21"/>
      <c r="B842" s="26" t="s">
        <v>3648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5427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5438</v>
      </c>
    </row>
    <row r="846" spans="1:10">
      <c r="A846" s="25" t="s">
        <v>2195</v>
      </c>
      <c r="B846" s="25" t="s">
        <v>638</v>
      </c>
      <c r="C846" s="25" t="s">
        <v>3630</v>
      </c>
      <c r="D846" s="25" t="s">
        <v>2715</v>
      </c>
      <c r="E846" s="25" t="s">
        <v>2722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2716</v>
      </c>
      <c r="B847" s="26" t="s">
        <v>3614</v>
      </c>
      <c r="C847" s="26" t="s">
        <v>2723</v>
      </c>
      <c r="D847" s="26" t="s">
        <v>3640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5433</v>
      </c>
    </row>
    <row r="848" spans="1:10">
      <c r="A848" s="21" t="s">
        <v>1671</v>
      </c>
      <c r="B848" s="21" t="s">
        <v>3626</v>
      </c>
      <c r="C848" s="21" t="s">
        <v>1690</v>
      </c>
      <c r="D848" s="21" t="s">
        <v>2733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3624</v>
      </c>
      <c r="G849" s="21"/>
      <c r="H849" s="21"/>
      <c r="I849" s="3"/>
    </row>
    <row r="851" spans="1:10">
      <c r="A851" s="341" t="s">
        <v>4302</v>
      </c>
      <c r="J851" t="s">
        <v>2459</v>
      </c>
    </row>
    <row r="852" spans="1:10" ht="15.75">
      <c r="A852" s="377" t="s">
        <v>5428</v>
      </c>
    </row>
    <row r="853" spans="1:10" ht="14.25">
      <c r="A853" s="254" t="s">
        <v>4397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4242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4242</v>
      </c>
      <c r="C855" s="26" t="s">
        <v>3623</v>
      </c>
      <c r="D855" s="26" t="s">
        <v>4242</v>
      </c>
      <c r="E855" s="26" t="s">
        <v>4242</v>
      </c>
      <c r="F855" s="25" t="s">
        <v>668</v>
      </c>
      <c r="G855" s="26" t="s">
        <v>4242</v>
      </c>
    </row>
    <row r="856" spans="1:10">
      <c r="A856" s="21" t="s">
        <v>11</v>
      </c>
      <c r="B856" s="21" t="s">
        <v>4242</v>
      </c>
      <c r="C856" s="26" t="s">
        <v>2718</v>
      </c>
      <c r="D856" s="21" t="s">
        <v>4242</v>
      </c>
      <c r="E856" s="21" t="s">
        <v>4242</v>
      </c>
      <c r="F856" s="21" t="s">
        <v>11</v>
      </c>
      <c r="G856" s="21" t="s">
        <v>4242</v>
      </c>
    </row>
    <row r="857" spans="1:10">
      <c r="A857" s="21" t="s">
        <v>3622</v>
      </c>
      <c r="B857" s="21"/>
      <c r="C857" s="26" t="s">
        <v>2710</v>
      </c>
      <c r="D857" s="21"/>
      <c r="E857" s="21"/>
      <c r="F857" s="21" t="s">
        <v>3622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4864</v>
      </c>
      <c r="D858" s="254" t="s">
        <v>4865</v>
      </c>
      <c r="E858" s="254" t="s">
        <v>4878</v>
      </c>
      <c r="F858" s="322" t="s">
        <v>1907</v>
      </c>
      <c r="G858" t="s">
        <v>5500</v>
      </c>
      <c r="I858" t="s">
        <v>2459</v>
      </c>
    </row>
    <row r="859" spans="1:10">
      <c r="A859" s="25" t="s">
        <v>2731</v>
      </c>
      <c r="B859" s="25" t="s">
        <v>4242</v>
      </c>
      <c r="C859" s="25" t="s">
        <v>2212</v>
      </c>
      <c r="D859" s="25" t="s">
        <v>2724</v>
      </c>
      <c r="E859" s="25" t="s">
        <v>638</v>
      </c>
      <c r="F859" s="304" t="s">
        <v>704</v>
      </c>
    </row>
    <row r="860" spans="1:10">
      <c r="A860" s="25" t="s">
        <v>2713</v>
      </c>
      <c r="B860" s="26" t="s">
        <v>4242</v>
      </c>
      <c r="C860" s="26" t="s">
        <v>3623</v>
      </c>
      <c r="D860" s="26" t="s">
        <v>4242</v>
      </c>
      <c r="E860" s="26" t="s">
        <v>2212</v>
      </c>
      <c r="F860" s="335" t="s">
        <v>5546</v>
      </c>
    </row>
    <row r="861" spans="1:10">
      <c r="A861" s="25" t="s">
        <v>686</v>
      </c>
      <c r="B861" s="21" t="s">
        <v>4242</v>
      </c>
      <c r="C861" s="26" t="s">
        <v>2718</v>
      </c>
      <c r="D861" s="21" t="s">
        <v>4242</v>
      </c>
      <c r="E861" s="21" t="s">
        <v>2718</v>
      </c>
    </row>
    <row r="862" spans="1:10">
      <c r="A862" s="25"/>
      <c r="B862" s="21"/>
      <c r="C862" s="26" t="s">
        <v>2710</v>
      </c>
      <c r="D862" s="21"/>
      <c r="E862" s="21" t="s">
        <v>2710</v>
      </c>
    </row>
    <row r="863" spans="1:10">
      <c r="A863" s="25"/>
      <c r="B863" s="21"/>
      <c r="C863" s="26"/>
      <c r="D863" s="21"/>
      <c r="E863" s="21" t="s">
        <v>3623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5429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5501</v>
      </c>
      <c r="I866" s="254" t="s">
        <v>2459</v>
      </c>
    </row>
    <row r="867" spans="1:10">
      <c r="A867" s="25" t="s">
        <v>2724</v>
      </c>
      <c r="B867" s="25" t="s">
        <v>668</v>
      </c>
      <c r="C867" s="25" t="s">
        <v>2728</v>
      </c>
      <c r="D867" s="25" t="s">
        <v>2325</v>
      </c>
      <c r="E867" s="25" t="s">
        <v>668</v>
      </c>
      <c r="F867" s="25" t="s">
        <v>2724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2716</v>
      </c>
      <c r="E868" s="26" t="s">
        <v>2724</v>
      </c>
      <c r="F868" s="26" t="s">
        <v>668</v>
      </c>
      <c r="G868" s="335" t="s">
        <v>5547</v>
      </c>
    </row>
    <row r="869" spans="1:10">
      <c r="A869" s="21" t="s">
        <v>2716</v>
      </c>
      <c r="B869" s="21" t="s">
        <v>3634</v>
      </c>
      <c r="C869" s="26" t="s">
        <v>3640</v>
      </c>
      <c r="D869" s="21" t="s">
        <v>3617</v>
      </c>
      <c r="E869" s="21" t="s">
        <v>2714</v>
      </c>
      <c r="F869" s="21" t="s">
        <v>3640</v>
      </c>
    </row>
    <row r="870" spans="1:10">
      <c r="A870" s="21" t="s">
        <v>3618</v>
      </c>
      <c r="B870" s="21"/>
      <c r="C870" s="21"/>
      <c r="D870" s="21" t="s">
        <v>2216</v>
      </c>
      <c r="E870" s="21"/>
      <c r="F870" s="21"/>
    </row>
    <row r="871" spans="1:10">
      <c r="A871" s="21" t="s">
        <v>3624</v>
      </c>
      <c r="B871" s="21"/>
      <c r="C871" s="21" t="s">
        <v>2459</v>
      </c>
      <c r="D871" s="21"/>
      <c r="E871" s="21"/>
      <c r="F871" s="21"/>
    </row>
    <row r="872" spans="1:10">
      <c r="A872" s="21" t="s">
        <v>3625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5430</v>
      </c>
    </row>
    <row r="875" spans="1:10" ht="14.25">
      <c r="A875" s="25" t="s">
        <v>2716</v>
      </c>
      <c r="B875" s="322" t="s">
        <v>1907</v>
      </c>
      <c r="C875" t="s">
        <v>5502</v>
      </c>
    </row>
    <row r="876" spans="1:10">
      <c r="A876" s="26" t="s">
        <v>3625</v>
      </c>
      <c r="B876" s="304" t="s">
        <v>704</v>
      </c>
    </row>
    <row r="877" spans="1:10">
      <c r="A877" s="21" t="s">
        <v>687</v>
      </c>
      <c r="B877" s="335" t="s">
        <v>5548</v>
      </c>
    </row>
    <row r="878" spans="1:10">
      <c r="J878" t="s">
        <v>2459</v>
      </c>
    </row>
    <row r="879" spans="1:10" ht="15.75">
      <c r="A879" s="377" t="s">
        <v>5431</v>
      </c>
    </row>
    <row r="880" spans="1:10" ht="14.25">
      <c r="A880" s="25" t="s">
        <v>5491</v>
      </c>
      <c r="B880" s="322" t="s">
        <v>1907</v>
      </c>
      <c r="C880" t="s">
        <v>5503</v>
      </c>
      <c r="D880" t="s">
        <v>2459</v>
      </c>
    </row>
    <row r="881" spans="1:10">
      <c r="A881" s="26" t="s">
        <v>3678</v>
      </c>
      <c r="B881" s="304" t="s">
        <v>704</v>
      </c>
    </row>
    <row r="882" spans="1:10">
      <c r="A882" s="21" t="s">
        <v>669</v>
      </c>
      <c r="B882" s="335" t="s">
        <v>5549</v>
      </c>
    </row>
    <row r="883" spans="1:10">
      <c r="I883" t="s">
        <v>2459</v>
      </c>
    </row>
    <row r="884" spans="1:10" ht="15.75">
      <c r="A884" s="377" t="s">
        <v>5432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5504</v>
      </c>
    </row>
    <row r="886" spans="1:10">
      <c r="A886" s="25" t="s">
        <v>25</v>
      </c>
      <c r="B886" s="25" t="s">
        <v>2715</v>
      </c>
      <c r="C886" s="25" t="s">
        <v>25</v>
      </c>
      <c r="D886" s="25" t="s">
        <v>2715</v>
      </c>
      <c r="E886" s="25" t="s">
        <v>2715</v>
      </c>
      <c r="F886" s="304" t="s">
        <v>704</v>
      </c>
    </row>
    <row r="887" spans="1:10">
      <c r="A887" s="26" t="s">
        <v>3632</v>
      </c>
      <c r="B887" s="26" t="s">
        <v>2727</v>
      </c>
      <c r="C887" s="26" t="s">
        <v>3632</v>
      </c>
      <c r="D887" s="26" t="s">
        <v>2727</v>
      </c>
      <c r="E887" s="26" t="s">
        <v>2727</v>
      </c>
      <c r="F887" s="335" t="s">
        <v>5550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3619</v>
      </c>
      <c r="E888" s="21" t="s">
        <v>2708</v>
      </c>
    </row>
    <row r="889" spans="1:10">
      <c r="A889" s="26" t="s">
        <v>2708</v>
      </c>
      <c r="B889" s="21"/>
      <c r="C889" s="26" t="s">
        <v>2708</v>
      </c>
      <c r="D889" s="21" t="s">
        <v>3620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3678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5499</v>
      </c>
      <c r="B895" s="412"/>
    </row>
    <row r="896" spans="1:10" ht="14.25">
      <c r="A896" s="25" t="s">
        <v>3634</v>
      </c>
      <c r="B896" s="322" t="s">
        <v>1907</v>
      </c>
      <c r="C896" t="s">
        <v>5505</v>
      </c>
    </row>
    <row r="897" spans="1:9">
      <c r="A897" s="26" t="s">
        <v>2718</v>
      </c>
      <c r="B897" s="304" t="s">
        <v>704</v>
      </c>
      <c r="I897" t="s">
        <v>2459</v>
      </c>
    </row>
    <row r="898" spans="1:9">
      <c r="A898" s="21" t="s">
        <v>2712</v>
      </c>
      <c r="B898" s="335" t="s">
        <v>5551</v>
      </c>
    </row>
    <row r="900" spans="1:9">
      <c r="A900" s="341" t="s">
        <v>4303</v>
      </c>
      <c r="H900" t="s">
        <v>2459</v>
      </c>
    </row>
    <row r="901" spans="1:9" ht="15">
      <c r="A901" s="599" t="s">
        <v>5573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  <c r="G902" t="s">
        <v>5584</v>
      </c>
    </row>
    <row r="903" spans="1:9">
      <c r="A903" s="25" t="s">
        <v>2847</v>
      </c>
      <c r="B903" s="25" t="s">
        <v>3614</v>
      </c>
      <c r="C903" s="25" t="s">
        <v>2712</v>
      </c>
      <c r="D903" s="25" t="s">
        <v>3624</v>
      </c>
      <c r="E903" s="25" t="s">
        <v>2712</v>
      </c>
      <c r="F903" s="304" t="s">
        <v>704</v>
      </c>
      <c r="H903" s="25" t="s">
        <v>2459</v>
      </c>
    </row>
    <row r="904" spans="1:9">
      <c r="A904" s="26" t="s">
        <v>658</v>
      </c>
      <c r="B904" s="26" t="s">
        <v>633</v>
      </c>
      <c r="C904" s="26" t="s">
        <v>3625</v>
      </c>
      <c r="D904" s="26" t="s">
        <v>2198</v>
      </c>
      <c r="E904" s="26" t="s">
        <v>658</v>
      </c>
      <c r="F904" s="335" t="s">
        <v>5581</v>
      </c>
      <c r="H904" s="26" t="s">
        <v>2459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3631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7" t="s">
        <v>5574</v>
      </c>
    </row>
    <row r="910" spans="1:9" ht="14.25">
      <c r="A910" s="254" t="s">
        <v>4397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2" t="s">
        <v>1907</v>
      </c>
      <c r="H910" t="s">
        <v>5585</v>
      </c>
    </row>
    <row r="911" spans="1:9">
      <c r="A911" s="25" t="s">
        <v>3628</v>
      </c>
      <c r="B911" s="25" t="s">
        <v>2195</v>
      </c>
      <c r="C911" s="25" t="s">
        <v>2733</v>
      </c>
      <c r="D911" s="25" t="s">
        <v>153</v>
      </c>
      <c r="E911" s="25" t="s">
        <v>668</v>
      </c>
      <c r="F911" s="25" t="s">
        <v>2717</v>
      </c>
      <c r="G911" s="304" t="s">
        <v>704</v>
      </c>
    </row>
    <row r="912" spans="1:9">
      <c r="A912" s="26" t="s">
        <v>2717</v>
      </c>
      <c r="B912" s="26" t="s">
        <v>2724</v>
      </c>
      <c r="C912" s="26" t="s">
        <v>3639</v>
      </c>
      <c r="D912" s="26" t="s">
        <v>2717</v>
      </c>
      <c r="E912" s="26" t="s">
        <v>2717</v>
      </c>
      <c r="F912" s="26" t="s">
        <v>2733</v>
      </c>
      <c r="G912" s="335" t="s">
        <v>5582</v>
      </c>
    </row>
    <row r="913" spans="1:8">
      <c r="A913" s="21" t="s">
        <v>2732</v>
      </c>
      <c r="B913" s="21" t="s">
        <v>1653</v>
      </c>
      <c r="C913" s="21" t="s">
        <v>2847</v>
      </c>
      <c r="D913" s="21" t="s">
        <v>3639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9" t="s">
        <v>5575</v>
      </c>
      <c r="B916" s="412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2" t="s">
        <v>1907</v>
      </c>
      <c r="H917" t="s">
        <v>5586</v>
      </c>
    </row>
    <row r="918" spans="1:8">
      <c r="A918" s="25" t="s">
        <v>2729</v>
      </c>
      <c r="B918" s="25" t="s">
        <v>668</v>
      </c>
      <c r="C918" s="25" t="s">
        <v>3628</v>
      </c>
      <c r="D918" s="25" t="s">
        <v>668</v>
      </c>
      <c r="E918" s="25" t="s">
        <v>2220</v>
      </c>
      <c r="F918" s="25" t="s">
        <v>2210</v>
      </c>
      <c r="G918" s="304" t="s">
        <v>704</v>
      </c>
    </row>
    <row r="919" spans="1:8">
      <c r="A919" s="26" t="s">
        <v>3630</v>
      </c>
      <c r="B919" s="26" t="s">
        <v>2716</v>
      </c>
      <c r="C919" s="26" t="s">
        <v>2210</v>
      </c>
      <c r="D919" s="26" t="s">
        <v>2716</v>
      </c>
      <c r="E919" s="26" t="s">
        <v>162</v>
      </c>
      <c r="F919" s="26" t="s">
        <v>37</v>
      </c>
      <c r="G919" s="335" t="s">
        <v>5583</v>
      </c>
    </row>
    <row r="920" spans="1:8">
      <c r="A920" s="21" t="s">
        <v>2716</v>
      </c>
      <c r="B920" s="21" t="s">
        <v>3638</v>
      </c>
      <c r="C920" s="21" t="s">
        <v>682</v>
      </c>
      <c r="D920" s="21" t="s">
        <v>37</v>
      </c>
      <c r="E920" s="21" t="s">
        <v>37</v>
      </c>
      <c r="F920" s="21" t="s">
        <v>2220</v>
      </c>
    </row>
    <row r="921" spans="1:8">
      <c r="A921" s="21" t="s">
        <v>2220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41" t="s">
        <v>4304</v>
      </c>
    </row>
    <row r="924" spans="1:8" ht="15.75">
      <c r="A924" s="377" t="s">
        <v>5638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2" t="s">
        <v>1907</v>
      </c>
      <c r="G925" t="s">
        <v>5632</v>
      </c>
    </row>
    <row r="926" spans="1:8">
      <c r="A926" s="25" t="s">
        <v>3623</v>
      </c>
      <c r="B926" s="25" t="s">
        <v>675</v>
      </c>
      <c r="C926" s="25" t="s">
        <v>3639</v>
      </c>
      <c r="D926" s="25" t="s">
        <v>639</v>
      </c>
      <c r="E926" s="25" t="s">
        <v>5627</v>
      </c>
      <c r="F926" s="304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5" t="s">
        <v>5628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2220</v>
      </c>
      <c r="C930" s="21"/>
      <c r="D930" s="21"/>
      <c r="E930" s="21"/>
    </row>
    <row r="931" spans="1:11">
      <c r="A931" s="21"/>
      <c r="B931" s="21" t="s">
        <v>3629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3635</v>
      </c>
      <c r="C933" s="21"/>
      <c r="D933" s="21"/>
      <c r="E933" s="21"/>
    </row>
    <row r="934" spans="1:11">
      <c r="A934" s="21"/>
      <c r="B934" s="21" t="s">
        <v>2713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2459</v>
      </c>
    </row>
    <row r="937" spans="1:11" ht="15.75">
      <c r="A937" s="377" t="s">
        <v>5576</v>
      </c>
    </row>
    <row r="938" spans="1:11" ht="14.25">
      <c r="A938" s="25" t="s">
        <v>694</v>
      </c>
      <c r="B938" s="322" t="s">
        <v>1907</v>
      </c>
      <c r="C938" t="s">
        <v>5633</v>
      </c>
      <c r="I938" t="s">
        <v>2459</v>
      </c>
    </row>
    <row r="939" spans="1:11">
      <c r="A939" s="26" t="s">
        <v>2325</v>
      </c>
      <c r="B939" s="304" t="s">
        <v>704</v>
      </c>
    </row>
    <row r="940" spans="1:11">
      <c r="A940" s="21" t="s">
        <v>3639</v>
      </c>
      <c r="B940" s="335" t="s">
        <v>5629</v>
      </c>
    </row>
    <row r="941" spans="1:11">
      <c r="B941" t="s">
        <v>2459</v>
      </c>
    </row>
    <row r="942" spans="1:11" ht="15.75">
      <c r="A942" s="377" t="s">
        <v>5577</v>
      </c>
    </row>
    <row r="943" spans="1:11" ht="14.25">
      <c r="A943" s="254" t="s">
        <v>4397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5578</v>
      </c>
      <c r="H943" s="254" t="s">
        <v>5579</v>
      </c>
      <c r="I943" s="254" t="s">
        <v>40</v>
      </c>
      <c r="J943" s="322" t="s">
        <v>1907</v>
      </c>
      <c r="K943" t="s">
        <v>5634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4" t="s">
        <v>704</v>
      </c>
    </row>
    <row r="945" spans="1:10">
      <c r="A945" s="26" t="s">
        <v>1664</v>
      </c>
      <c r="B945" s="26" t="s">
        <v>3619</v>
      </c>
      <c r="C945" s="25" t="s">
        <v>155</v>
      </c>
      <c r="D945" s="26" t="s">
        <v>4242</v>
      </c>
      <c r="E945" s="26" t="s">
        <v>4242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5" t="s">
        <v>5630</v>
      </c>
    </row>
    <row r="946" spans="1:10">
      <c r="A946" s="26" t="s">
        <v>3619</v>
      </c>
      <c r="B946" s="26" t="s">
        <v>2724</v>
      </c>
      <c r="C946" s="21" t="s">
        <v>682</v>
      </c>
      <c r="D946" s="21" t="s">
        <v>4242</v>
      </c>
      <c r="E946" s="21" t="s">
        <v>4242</v>
      </c>
      <c r="F946" s="21" t="s">
        <v>2714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3623</v>
      </c>
      <c r="B947" s="21"/>
      <c r="C947" s="21"/>
      <c r="D947" s="21"/>
      <c r="E947" s="21"/>
      <c r="F947" s="21" t="s">
        <v>2717</v>
      </c>
      <c r="G947" s="21"/>
      <c r="H947" s="21"/>
      <c r="I947" s="21"/>
    </row>
    <row r="948" spans="1:10">
      <c r="A948" s="26" t="s">
        <v>2714</v>
      </c>
      <c r="B948" s="21"/>
      <c r="C948" s="21"/>
      <c r="D948" s="21"/>
      <c r="E948" s="21"/>
      <c r="F948" s="21" t="s">
        <v>2728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2459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2711</v>
      </c>
      <c r="B952" s="21"/>
      <c r="C952" s="21"/>
      <c r="D952" s="21"/>
      <c r="E952" s="21"/>
      <c r="F952" s="21"/>
      <c r="G952" s="21" t="s">
        <v>2459</v>
      </c>
      <c r="H952" s="21"/>
      <c r="I952" s="21"/>
    </row>
    <row r="953" spans="1:10">
      <c r="A953" s="26" t="s">
        <v>944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2717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2728</v>
      </c>
    </row>
    <row r="959" spans="1:10" ht="15.75">
      <c r="A959" s="499" t="s">
        <v>5580</v>
      </c>
      <c r="B959" s="412"/>
      <c r="C959" s="412"/>
    </row>
    <row r="960" spans="1:10" ht="14.25">
      <c r="A960" s="25" t="s">
        <v>694</v>
      </c>
      <c r="B960" s="322" t="s">
        <v>1907</v>
      </c>
      <c r="C960" t="s">
        <v>5635</v>
      </c>
    </row>
    <row r="961" spans="1:9">
      <c r="A961" s="26" t="s">
        <v>700</v>
      </c>
      <c r="B961" s="304" t="s">
        <v>704</v>
      </c>
    </row>
    <row r="962" spans="1:9">
      <c r="A962" s="21" t="s">
        <v>153</v>
      </c>
      <c r="B962" s="335" t="s">
        <v>5631</v>
      </c>
    </row>
    <row r="964" spans="1:9">
      <c r="A964" s="341" t="s">
        <v>4305</v>
      </c>
      <c r="H964" t="s">
        <v>2459</v>
      </c>
    </row>
    <row r="965" spans="1:9" ht="15.75">
      <c r="A965" s="377" t="s">
        <v>5654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22" t="s">
        <v>1907</v>
      </c>
      <c r="I966" t="s">
        <v>5670</v>
      </c>
    </row>
    <row r="967" spans="1:9">
      <c r="A967" s="25" t="s">
        <v>694</v>
      </c>
      <c r="B967" s="25" t="s">
        <v>2716</v>
      </c>
      <c r="C967" s="25" t="s">
        <v>3623</v>
      </c>
      <c r="D967" s="25" t="s">
        <v>3640</v>
      </c>
      <c r="E967" s="25" t="s">
        <v>21</v>
      </c>
      <c r="F967" s="25" t="s">
        <v>1344</v>
      </c>
      <c r="G967" s="25" t="s">
        <v>142</v>
      </c>
      <c r="H967" s="304" t="s">
        <v>704</v>
      </c>
    </row>
    <row r="968" spans="1:9">
      <c r="A968" s="26" t="s">
        <v>1345</v>
      </c>
      <c r="B968" s="26" t="s">
        <v>2203</v>
      </c>
      <c r="C968" s="26" t="s">
        <v>2724</v>
      </c>
      <c r="D968" s="26" t="s">
        <v>142</v>
      </c>
      <c r="E968" s="26" t="s">
        <v>2718</v>
      </c>
      <c r="F968" s="26" t="s">
        <v>2203</v>
      </c>
      <c r="G968" s="26" t="s">
        <v>3623</v>
      </c>
      <c r="H968" s="335" t="s">
        <v>5666</v>
      </c>
    </row>
    <row r="969" spans="1:9">
      <c r="A969" s="21" t="s">
        <v>2729</v>
      </c>
      <c r="B969" s="21" t="s">
        <v>3623</v>
      </c>
      <c r="C969" s="21" t="s">
        <v>153</v>
      </c>
      <c r="D969" s="21" t="s">
        <v>23</v>
      </c>
      <c r="E969" s="21" t="s">
        <v>2711</v>
      </c>
      <c r="F969" s="21" t="s">
        <v>3623</v>
      </c>
      <c r="G969" s="21" t="s">
        <v>667</v>
      </c>
    </row>
    <row r="971" spans="1:9" ht="15.75">
      <c r="A971" s="377" t="s">
        <v>5655</v>
      </c>
    </row>
    <row r="972" spans="1:9" ht="14.25">
      <c r="A972" s="25" t="s">
        <v>669</v>
      </c>
      <c r="B972" s="322" t="s">
        <v>1907</v>
      </c>
      <c r="C972" t="s">
        <v>5671</v>
      </c>
    </row>
    <row r="973" spans="1:9">
      <c r="A973" s="26" t="s">
        <v>3678</v>
      </c>
      <c r="B973" s="304" t="s">
        <v>142</v>
      </c>
    </row>
    <row r="974" spans="1:9">
      <c r="A974" s="21" t="s">
        <v>23</v>
      </c>
      <c r="B974" s="335" t="s">
        <v>5667</v>
      </c>
    </row>
    <row r="976" spans="1:9" ht="15.75">
      <c r="A976" s="377" t="s">
        <v>5656</v>
      </c>
    </row>
    <row r="977" spans="1:8" ht="14.25">
      <c r="A977" s="25" t="s">
        <v>3639</v>
      </c>
      <c r="B977" s="322" t="s">
        <v>1907</v>
      </c>
      <c r="C977" t="s">
        <v>5672</v>
      </c>
    </row>
    <row r="978" spans="1:8">
      <c r="A978" s="26" t="s">
        <v>143</v>
      </c>
      <c r="B978" s="304" t="s">
        <v>142</v>
      </c>
    </row>
    <row r="979" spans="1:8">
      <c r="A979" s="21" t="s">
        <v>31</v>
      </c>
      <c r="B979" s="335" t="s">
        <v>5668</v>
      </c>
    </row>
    <row r="980" spans="1:8">
      <c r="H980" t="s">
        <v>2459</v>
      </c>
    </row>
    <row r="981" spans="1:8" ht="15.75">
      <c r="A981" s="377" t="s">
        <v>5701</v>
      </c>
    </row>
    <row r="982" spans="1:8" ht="14.25">
      <c r="A982" s="254" t="s">
        <v>5657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22" t="s">
        <v>1907</v>
      </c>
      <c r="G982" t="s">
        <v>5673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3620</v>
      </c>
      <c r="E983" s="25" t="s">
        <v>153</v>
      </c>
      <c r="F983" s="304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5" t="s">
        <v>5669</v>
      </c>
    </row>
    <row r="985" spans="1:8">
      <c r="A985" s="25" t="s">
        <v>3620</v>
      </c>
      <c r="B985" s="21" t="s">
        <v>3141</v>
      </c>
      <c r="C985" s="21" t="s">
        <v>667</v>
      </c>
      <c r="D985" s="21" t="s">
        <v>153</v>
      </c>
      <c r="E985" s="21" t="s">
        <v>3620</v>
      </c>
    </row>
    <row r="986" spans="1:8">
      <c r="A986" s="25"/>
      <c r="B986" s="21" t="s">
        <v>3641</v>
      </c>
      <c r="C986" s="21"/>
      <c r="D986" s="21"/>
      <c r="E986" s="21"/>
    </row>
    <row r="988" spans="1:8">
      <c r="A988" s="341" t="s">
        <v>4306</v>
      </c>
    </row>
    <row r="989" spans="1:8" ht="15.75">
      <c r="A989" s="377" t="s">
        <v>5681</v>
      </c>
    </row>
    <row r="990" spans="1:8" ht="14.25">
      <c r="A990" s="25" t="s">
        <v>2217</v>
      </c>
      <c r="B990" s="322" t="s">
        <v>1907</v>
      </c>
      <c r="C990" t="s">
        <v>5702</v>
      </c>
    </row>
    <row r="991" spans="1:8">
      <c r="A991" s="26" t="s">
        <v>5682</v>
      </c>
      <c r="B991" s="304" t="s">
        <v>142</v>
      </c>
    </row>
    <row r="992" spans="1:8">
      <c r="A992" s="26" t="s">
        <v>2732</v>
      </c>
      <c r="B992" s="335" t="s">
        <v>5713</v>
      </c>
    </row>
    <row r="993" spans="1:3">
      <c r="C993" t="s">
        <v>2459</v>
      </c>
    </row>
    <row r="994" spans="1:3" ht="15.75">
      <c r="A994" s="377" t="s">
        <v>5683</v>
      </c>
    </row>
    <row r="995" spans="1:3" ht="14.25">
      <c r="A995" s="25" t="s">
        <v>3639</v>
      </c>
      <c r="B995" s="322" t="s">
        <v>1907</v>
      </c>
      <c r="C995" t="s">
        <v>5703</v>
      </c>
    </row>
    <row r="996" spans="1:3">
      <c r="A996" s="26" t="s">
        <v>2717</v>
      </c>
      <c r="B996" s="304" t="s">
        <v>704</v>
      </c>
    </row>
    <row r="997" spans="1:3">
      <c r="A997" s="21" t="s">
        <v>2708</v>
      </c>
      <c r="B997" s="335" t="s">
        <v>5714</v>
      </c>
    </row>
    <row r="999" spans="1:3" ht="15.75">
      <c r="A999" s="24" t="s">
        <v>5684</v>
      </c>
    </row>
    <row r="1000" spans="1:3" ht="14.25">
      <c r="A1000" s="25" t="s">
        <v>2732</v>
      </c>
      <c r="B1000" s="322" t="s">
        <v>1907</v>
      </c>
      <c r="C1000" t="s">
        <v>5704</v>
      </c>
    </row>
    <row r="1001" spans="1:3">
      <c r="A1001" s="26" t="s">
        <v>1345</v>
      </c>
      <c r="B1001" s="304" t="s">
        <v>704</v>
      </c>
    </row>
    <row r="1002" spans="1:3">
      <c r="A1002" s="21" t="s">
        <v>3618</v>
      </c>
      <c r="B1002" s="335" t="s">
        <v>5715</v>
      </c>
    </row>
    <row r="1004" spans="1:3" ht="15.75">
      <c r="A1004" s="377" t="s">
        <v>5685</v>
      </c>
    </row>
    <row r="1005" spans="1:3" ht="14.25">
      <c r="A1005" s="25" t="s">
        <v>1665</v>
      </c>
      <c r="B1005" s="322" t="s">
        <v>1907</v>
      </c>
      <c r="C1005" t="s">
        <v>5705</v>
      </c>
    </row>
    <row r="1006" spans="1:3">
      <c r="A1006" s="26" t="s">
        <v>2717</v>
      </c>
      <c r="B1006" s="304" t="s">
        <v>704</v>
      </c>
    </row>
    <row r="1007" spans="1:3">
      <c r="A1007" s="21" t="s">
        <v>3639</v>
      </c>
      <c r="B1007" s="335" t="s">
        <v>5716</v>
      </c>
    </row>
    <row r="1009" spans="1:3" ht="15.75">
      <c r="A1009" s="377" t="s">
        <v>5686</v>
      </c>
    </row>
    <row r="1010" spans="1:3" ht="14.25">
      <c r="A1010" s="25" t="s">
        <v>668</v>
      </c>
      <c r="B1010" s="322" t="s">
        <v>1907</v>
      </c>
      <c r="C1010" t="s">
        <v>5706</v>
      </c>
    </row>
    <row r="1011" spans="1:3">
      <c r="A1011" s="26" t="s">
        <v>2733</v>
      </c>
      <c r="B1011" s="304" t="s">
        <v>704</v>
      </c>
    </row>
    <row r="1012" spans="1:3">
      <c r="A1012" s="21" t="s">
        <v>2716</v>
      </c>
      <c r="B1012" s="335" t="s">
        <v>5717</v>
      </c>
    </row>
    <row r="1014" spans="1:3" ht="15.75">
      <c r="A1014" s="24" t="s">
        <v>5687</v>
      </c>
    </row>
    <row r="1015" spans="1:3" ht="14.25">
      <c r="A1015" s="25" t="s">
        <v>2707</v>
      </c>
      <c r="B1015" s="322" t="s">
        <v>1907</v>
      </c>
      <c r="C1015" t="s">
        <v>5707</v>
      </c>
    </row>
    <row r="1016" spans="1:3">
      <c r="A1016" s="26" t="s">
        <v>669</v>
      </c>
      <c r="B1016" s="304" t="s">
        <v>704</v>
      </c>
    </row>
    <row r="1017" spans="1:3">
      <c r="A1017" s="21" t="s">
        <v>3141</v>
      </c>
      <c r="B1017" s="335" t="s">
        <v>5718</v>
      </c>
    </row>
    <row r="1019" spans="1:3" ht="15.75">
      <c r="A1019" s="499" t="s">
        <v>5688</v>
      </c>
      <c r="B1019" s="412"/>
    </row>
    <row r="1020" spans="1:3" ht="14.25">
      <c r="A1020" s="25" t="s">
        <v>162</v>
      </c>
      <c r="B1020" s="322" t="s">
        <v>1907</v>
      </c>
      <c r="C1020" t="s">
        <v>5708</v>
      </c>
    </row>
    <row r="1021" spans="1:3">
      <c r="A1021" s="26" t="s">
        <v>1658</v>
      </c>
      <c r="B1021" s="304" t="s">
        <v>142</v>
      </c>
    </row>
    <row r="1022" spans="1:3">
      <c r="A1022" s="21" t="s">
        <v>1654</v>
      </c>
      <c r="B1022" s="335" t="s">
        <v>4488</v>
      </c>
    </row>
    <row r="1024" spans="1:3" ht="15.75">
      <c r="A1024" s="499" t="s">
        <v>5689</v>
      </c>
      <c r="B1024" s="412"/>
    </row>
    <row r="1025" spans="1:8" ht="14.25">
      <c r="A1025" s="25" t="s">
        <v>1668</v>
      </c>
      <c r="B1025" s="322" t="s">
        <v>1907</v>
      </c>
      <c r="C1025" t="s">
        <v>5709</v>
      </c>
    </row>
    <row r="1026" spans="1:8">
      <c r="A1026" s="26" t="s">
        <v>1690</v>
      </c>
      <c r="B1026" s="304" t="s">
        <v>142</v>
      </c>
    </row>
    <row r="1027" spans="1:8">
      <c r="A1027" s="21" t="s">
        <v>2726</v>
      </c>
      <c r="B1027" s="335" t="s">
        <v>4497</v>
      </c>
    </row>
    <row r="1029" spans="1:8">
      <c r="A1029" s="341" t="s">
        <v>4307</v>
      </c>
    </row>
    <row r="1030" spans="1:8" ht="15.75">
      <c r="A1030" s="377" t="s">
        <v>5690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22" t="s">
        <v>1907</v>
      </c>
      <c r="H1031" t="s">
        <v>5780</v>
      </c>
    </row>
    <row r="1032" spans="1:8">
      <c r="A1032" s="25" t="s">
        <v>3634</v>
      </c>
      <c r="B1032" s="25" t="s">
        <v>694</v>
      </c>
      <c r="C1032" s="25" t="s">
        <v>2193</v>
      </c>
      <c r="D1032" s="25" t="s">
        <v>15</v>
      </c>
      <c r="E1032" s="25" t="s">
        <v>3640</v>
      </c>
      <c r="F1032" s="25" t="s">
        <v>31</v>
      </c>
      <c r="G1032" s="304" t="s">
        <v>704</v>
      </c>
    </row>
    <row r="1033" spans="1:8">
      <c r="A1033" s="26" t="s">
        <v>694</v>
      </c>
      <c r="B1033" s="26" t="s">
        <v>2209</v>
      </c>
      <c r="C1033" s="26" t="s">
        <v>682</v>
      </c>
      <c r="D1033" s="26" t="s">
        <v>3614</v>
      </c>
      <c r="E1033" s="26" t="s">
        <v>704</v>
      </c>
      <c r="F1033" s="26" t="s">
        <v>15</v>
      </c>
      <c r="G1033" s="335" t="s">
        <v>5771</v>
      </c>
    </row>
    <row r="1034" spans="1:8">
      <c r="A1034" s="21" t="s">
        <v>3640</v>
      </c>
      <c r="B1034" s="21" t="s">
        <v>3622</v>
      </c>
      <c r="C1034" s="21" t="s">
        <v>2720</v>
      </c>
      <c r="D1034" s="26" t="s">
        <v>1668</v>
      </c>
      <c r="E1034" s="21" t="s">
        <v>2212</v>
      </c>
      <c r="F1034" s="21" t="s">
        <v>704</v>
      </c>
    </row>
    <row r="1036" spans="1:8" ht="15.75">
      <c r="A1036" s="377" t="s">
        <v>5691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22" t="s">
        <v>1907</v>
      </c>
      <c r="H1037" t="s">
        <v>5781</v>
      </c>
    </row>
    <row r="1038" spans="1:8">
      <c r="A1038" s="25" t="s">
        <v>2733</v>
      </c>
      <c r="B1038" s="25" t="s">
        <v>2733</v>
      </c>
      <c r="C1038" s="25" t="s">
        <v>2733</v>
      </c>
      <c r="D1038" s="25" t="s">
        <v>2733</v>
      </c>
      <c r="E1038" s="25" t="s">
        <v>658</v>
      </c>
      <c r="F1038" s="25" t="s">
        <v>2733</v>
      </c>
      <c r="G1038" s="304" t="s">
        <v>704</v>
      </c>
    </row>
    <row r="1039" spans="1:8">
      <c r="A1039" s="26" t="s">
        <v>2724</v>
      </c>
      <c r="B1039" s="26" t="s">
        <v>2724</v>
      </c>
      <c r="C1039" s="26" t="s">
        <v>2724</v>
      </c>
      <c r="D1039" s="26" t="s">
        <v>2724</v>
      </c>
      <c r="E1039" s="26" t="s">
        <v>1668</v>
      </c>
      <c r="F1039" s="26" t="s">
        <v>2719</v>
      </c>
      <c r="G1039" s="335" t="s">
        <v>5772</v>
      </c>
      <c r="H1039" s="3"/>
    </row>
    <row r="1040" spans="1:8">
      <c r="A1040" s="21" t="s">
        <v>3627</v>
      </c>
      <c r="B1040" s="21" t="s">
        <v>3632</v>
      </c>
      <c r="C1040" s="21" t="s">
        <v>3627</v>
      </c>
      <c r="D1040" s="21" t="s">
        <v>3632</v>
      </c>
      <c r="E1040" s="21" t="s">
        <v>2712</v>
      </c>
      <c r="F1040" s="21" t="s">
        <v>651</v>
      </c>
    </row>
    <row r="1041" spans="1:9">
      <c r="A1041" s="21" t="s">
        <v>3632</v>
      </c>
      <c r="B1041" s="21"/>
      <c r="C1041" s="21" t="s">
        <v>3632</v>
      </c>
      <c r="D1041" s="21"/>
      <c r="E1041" s="21"/>
      <c r="F1041" s="21"/>
    </row>
    <row r="1042" spans="1:9">
      <c r="A1042" s="21" t="s">
        <v>154</v>
      </c>
      <c r="B1042" s="21"/>
      <c r="C1042" s="21" t="s">
        <v>154</v>
      </c>
      <c r="D1042" s="21"/>
      <c r="E1042" s="21"/>
      <c r="F1042" s="21"/>
    </row>
    <row r="1043" spans="1:9">
      <c r="A1043" s="21" t="s">
        <v>1655</v>
      </c>
      <c r="B1043" s="21"/>
      <c r="C1043" s="21" t="s">
        <v>1655</v>
      </c>
      <c r="D1043" s="21"/>
      <c r="E1043" s="21"/>
      <c r="F1043" s="21"/>
    </row>
    <row r="1044" spans="1:9">
      <c r="A1044" s="21"/>
      <c r="B1044" s="21"/>
      <c r="C1044" s="21"/>
      <c r="D1044" s="21" t="s">
        <v>2459</v>
      </c>
      <c r="E1044" s="21"/>
      <c r="F1044" s="21"/>
    </row>
    <row r="1045" spans="1:9" ht="15.75">
      <c r="A1045" s="24" t="s">
        <v>5692</v>
      </c>
      <c r="I1045" t="s">
        <v>2459</v>
      </c>
    </row>
    <row r="1046" spans="1:9" ht="14.25">
      <c r="A1046" s="25" t="s">
        <v>694</v>
      </c>
      <c r="B1046" s="322" t="s">
        <v>1907</v>
      </c>
      <c r="C1046" t="s">
        <v>5782</v>
      </c>
    </row>
    <row r="1047" spans="1:9">
      <c r="A1047" s="26" t="s">
        <v>2195</v>
      </c>
      <c r="B1047" s="304" t="s">
        <v>704</v>
      </c>
    </row>
    <row r="1048" spans="1:9">
      <c r="A1048" s="21" t="s">
        <v>17</v>
      </c>
      <c r="B1048" s="335" t="s">
        <v>5773</v>
      </c>
    </row>
    <row r="1050" spans="1:9" ht="15.75">
      <c r="A1050" s="24" t="s">
        <v>5693</v>
      </c>
    </row>
    <row r="1051" spans="1:9" ht="14.25">
      <c r="A1051" s="25" t="s">
        <v>2724</v>
      </c>
      <c r="B1051" s="322" t="s">
        <v>1907</v>
      </c>
      <c r="C1051" t="s">
        <v>5783</v>
      </c>
    </row>
    <row r="1052" spans="1:9">
      <c r="A1052" s="26" t="s">
        <v>668</v>
      </c>
      <c r="B1052" s="304" t="s">
        <v>704</v>
      </c>
    </row>
    <row r="1053" spans="1:9">
      <c r="A1053" s="21" t="s">
        <v>2729</v>
      </c>
      <c r="B1053" s="335" t="s">
        <v>5774</v>
      </c>
    </row>
    <row r="1055" spans="1:9" ht="15.75">
      <c r="A1055" s="377" t="s">
        <v>5694</v>
      </c>
    </row>
    <row r="1056" spans="1:9" ht="14.25">
      <c r="A1056" s="254" t="s">
        <v>2052</v>
      </c>
      <c r="B1056" s="254" t="s">
        <v>2053</v>
      </c>
      <c r="C1056" s="254" t="s">
        <v>2054</v>
      </c>
      <c r="D1056" s="254" t="s">
        <v>40</v>
      </c>
      <c r="E1056" s="322" t="s">
        <v>1907</v>
      </c>
      <c r="F1056" t="s">
        <v>5784</v>
      </c>
    </row>
    <row r="1057" spans="1:6">
      <c r="A1057" s="25" t="s">
        <v>4242</v>
      </c>
      <c r="B1057" s="25" t="s">
        <v>4242</v>
      </c>
      <c r="C1057" s="25" t="s">
        <v>4242</v>
      </c>
      <c r="D1057" s="25" t="s">
        <v>2217</v>
      </c>
      <c r="E1057" s="304" t="s">
        <v>704</v>
      </c>
    </row>
    <row r="1058" spans="1:6">
      <c r="A1058" s="26" t="s">
        <v>4242</v>
      </c>
      <c r="B1058" s="26" t="s">
        <v>4242</v>
      </c>
      <c r="C1058" s="26" t="s">
        <v>4242</v>
      </c>
      <c r="D1058" s="26" t="s">
        <v>2732</v>
      </c>
      <c r="E1058" s="335" t="s">
        <v>5775</v>
      </c>
    </row>
    <row r="1059" spans="1:6">
      <c r="A1059" s="21" t="s">
        <v>4242</v>
      </c>
      <c r="B1059" s="21" t="s">
        <v>4242</v>
      </c>
      <c r="C1059" s="21" t="s">
        <v>4242</v>
      </c>
      <c r="D1059" s="26" t="s">
        <v>2209</v>
      </c>
    </row>
    <row r="1060" spans="1:6">
      <c r="A1060" s="21"/>
      <c r="B1060" s="21"/>
      <c r="C1060" s="21"/>
      <c r="D1060" s="21"/>
    </row>
    <row r="1061" spans="1:6" ht="15.75">
      <c r="A1061" s="377" t="s">
        <v>5695</v>
      </c>
    </row>
    <row r="1062" spans="1:6" ht="14.25">
      <c r="A1062" s="25" t="s">
        <v>3633</v>
      </c>
      <c r="B1062" s="322" t="s">
        <v>1907</v>
      </c>
      <c r="C1062" t="s">
        <v>5785</v>
      </c>
    </row>
    <row r="1063" spans="1:6">
      <c r="A1063" s="26" t="s">
        <v>639</v>
      </c>
      <c r="B1063" s="304" t="s">
        <v>704</v>
      </c>
    </row>
    <row r="1064" spans="1:6">
      <c r="A1064" s="21" t="s">
        <v>3623</v>
      </c>
      <c r="B1064" s="335" t="s">
        <v>5776</v>
      </c>
    </row>
    <row r="1065" spans="1:6">
      <c r="F1065" t="s">
        <v>2459</v>
      </c>
    </row>
    <row r="1066" spans="1:6" ht="15.75">
      <c r="A1066" s="377" t="s">
        <v>5696</v>
      </c>
    </row>
    <row r="1067" spans="1:6" ht="14.25">
      <c r="A1067" s="25" t="s">
        <v>668</v>
      </c>
      <c r="B1067" s="322" t="s">
        <v>1907</v>
      </c>
      <c r="C1067" t="s">
        <v>5786</v>
      </c>
    </row>
    <row r="1068" spans="1:6">
      <c r="A1068" s="26" t="s">
        <v>2195</v>
      </c>
      <c r="B1068" s="304" t="s">
        <v>704</v>
      </c>
    </row>
    <row r="1069" spans="1:6">
      <c r="A1069" s="21" t="s">
        <v>3623</v>
      </c>
      <c r="B1069" s="335" t="s">
        <v>5777</v>
      </c>
    </row>
    <row r="1071" spans="1:6" ht="15.75">
      <c r="A1071" s="24" t="s">
        <v>5697</v>
      </c>
    </row>
    <row r="1072" spans="1:6" ht="14.25">
      <c r="A1072" s="25" t="s">
        <v>3634</v>
      </c>
      <c r="B1072" s="322" t="s">
        <v>1907</v>
      </c>
      <c r="C1072" t="s">
        <v>5787</v>
      </c>
    </row>
    <row r="1073" spans="1:4">
      <c r="A1073" s="26" t="s">
        <v>153</v>
      </c>
      <c r="B1073" s="304" t="s">
        <v>704</v>
      </c>
    </row>
    <row r="1074" spans="1:4">
      <c r="A1074" s="21" t="s">
        <v>694</v>
      </c>
      <c r="B1074" s="335" t="s">
        <v>5778</v>
      </c>
    </row>
    <row r="1076" spans="1:4" ht="15.75">
      <c r="A1076" s="24" t="s">
        <v>5698</v>
      </c>
      <c r="C1076" t="s">
        <v>2459</v>
      </c>
    </row>
    <row r="1077" spans="1:4" ht="14.25">
      <c r="A1077" s="25" t="s">
        <v>633</v>
      </c>
      <c r="B1077" s="322" t="s">
        <v>1907</v>
      </c>
      <c r="C1077" t="s">
        <v>5788</v>
      </c>
    </row>
    <row r="1078" spans="1:4">
      <c r="A1078" s="26" t="s">
        <v>639</v>
      </c>
      <c r="B1078" s="304" t="s">
        <v>704</v>
      </c>
    </row>
    <row r="1079" spans="1:4">
      <c r="A1079" s="21" t="s">
        <v>1665</v>
      </c>
      <c r="B1079" s="335" t="s">
        <v>5779</v>
      </c>
    </row>
    <row r="1081" spans="1:4">
      <c r="A1081" s="341" t="s">
        <v>4308</v>
      </c>
      <c r="D1081" t="s">
        <v>2459</v>
      </c>
    </row>
    <row r="1082" spans="1:4" ht="15.75">
      <c r="A1082" s="377" t="s">
        <v>5769</v>
      </c>
    </row>
    <row r="1083" spans="1:4" ht="14.25">
      <c r="A1083" s="25" t="s">
        <v>2729</v>
      </c>
      <c r="B1083" s="322" t="s">
        <v>1907</v>
      </c>
      <c r="C1083" t="s">
        <v>5805</v>
      </c>
    </row>
    <row r="1084" spans="1:4">
      <c r="A1084" s="26" t="s">
        <v>2717</v>
      </c>
      <c r="B1084" s="304" t="s">
        <v>704</v>
      </c>
    </row>
    <row r="1085" spans="1:4">
      <c r="A1085" s="21" t="s">
        <v>2716</v>
      </c>
      <c r="B1085" s="335" t="s">
        <v>5803</v>
      </c>
    </row>
    <row r="1087" spans="1:4" ht="15.75">
      <c r="A1087" s="377" t="s">
        <v>5770</v>
      </c>
    </row>
    <row r="1088" spans="1:4" ht="14.25">
      <c r="A1088" s="25" t="s">
        <v>3630</v>
      </c>
      <c r="B1088" s="322" t="s">
        <v>1907</v>
      </c>
      <c r="C1088" t="s">
        <v>5806</v>
      </c>
    </row>
    <row r="1089" spans="1:2">
      <c r="A1089" s="26" t="s">
        <v>153</v>
      </c>
      <c r="B1089" s="304" t="s">
        <v>704</v>
      </c>
    </row>
    <row r="1090" spans="1:2">
      <c r="A1090" s="21" t="s">
        <v>3622</v>
      </c>
      <c r="B1090" s="335" t="s">
        <v>5804</v>
      </c>
    </row>
    <row r="1092" spans="1:2">
      <c r="A1092" s="341" t="s">
        <v>4309</v>
      </c>
    </row>
  </sheetData>
  <sortState xmlns:xlrd2="http://schemas.microsoft.com/office/spreadsheetml/2017/richdata2" ref="C1040:C1043">
    <sortCondition ref="C1040:C1043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7D64A839-9ABA-45A9-B7FF-5015147CDE5C}"/>
    <hyperlink ref="A1036" r:id="rId123" display="https://www.procyclingstats.com/race/okolo-slovenska/2025/overview" xr:uid="{02474ADE-6B35-462A-A658-9D3C62F5EA61}"/>
    <hyperlink ref="A1055" r:id="rId124" display="https://www.procyclingstats.com/race/tour-of-huangshan/2025/overview" xr:uid="{4F7212DE-DD3C-4DE5-A6C2-C4D54EB4CE13}"/>
    <hyperlink ref="A1061" r:id="rId125" display="https://www.procyclingstats.com/race/gp-impanis-van-petegem/2025/overview" xr:uid="{F8749D0E-FCB9-4934-928E-6B110CB76751}"/>
    <hyperlink ref="A1066" r:id="rId126" display="https://www.procyclingstats.com/race/gp-d-isbergues/2025/overview" xr:uid="{F7D0D16B-F199-4C43-93FD-3B9D1BDF2741}"/>
    <hyperlink ref="A1082" r:id="rId127" display="https://www.procyclingstats.com/race/omloop-van-het-houtland-lichtervelde/2025/overview" xr:uid="{63957D34-0AA9-4ABA-8110-F06DA1C6BEBD}"/>
    <hyperlink ref="A1087" r:id="rId128" display="https://www.procyclingstats.com/race/paris-chauny-classique/2025/overview" xr:uid="{3D856318-9781-49FB-AD92-CA5FF39B5142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9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1408"/>
  <sheetViews>
    <sheetView zoomScaleNormal="100" workbookViewId="0">
      <pane xSplit="4" topLeftCell="E1" activePane="topRight" state="frozen"/>
      <selection pane="topRight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28" width="11.7109375" customWidth="1"/>
    <col min="29" max="29" width="11.85546875" customWidth="1"/>
    <col min="30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1" width="11.7109375" customWidth="1"/>
    <col min="52" max="52" width="11.85546875" customWidth="1"/>
    <col min="53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9" s="29" customFormat="1" ht="30">
      <c r="A1" s="29" t="s">
        <v>174</v>
      </c>
      <c r="E1" s="100"/>
    </row>
    <row r="4" spans="1:29" ht="20.25">
      <c r="A4" s="30" t="s">
        <v>171</v>
      </c>
      <c r="D4" s="31" t="s">
        <v>40</v>
      </c>
      <c r="E4" s="102" t="s">
        <v>2256</v>
      </c>
      <c r="F4" s="102" t="s">
        <v>3140</v>
      </c>
      <c r="G4" s="102" t="s">
        <v>4489</v>
      </c>
      <c r="H4" s="102" t="s">
        <v>4538</v>
      </c>
      <c r="I4" s="102" t="s">
        <v>4592</v>
      </c>
      <c r="J4" s="102" t="s">
        <v>4593</v>
      </c>
      <c r="K4" s="102" t="s">
        <v>4594</v>
      </c>
      <c r="L4" s="102" t="s">
        <v>4652</v>
      </c>
      <c r="M4" s="102" t="s">
        <v>4653</v>
      </c>
      <c r="N4" s="102" t="s">
        <v>4698</v>
      </c>
      <c r="O4" s="102" t="s">
        <v>4759</v>
      </c>
      <c r="P4" s="102" t="s">
        <v>176</v>
      </c>
      <c r="Q4" s="102" t="s">
        <v>4804</v>
      </c>
      <c r="R4" s="102" t="s">
        <v>4847</v>
      </c>
      <c r="S4" s="102" t="s">
        <v>5125</v>
      </c>
      <c r="T4" s="102" t="s">
        <v>5307</v>
      </c>
      <c r="U4" s="102" t="s">
        <v>5490</v>
      </c>
      <c r="V4" s="102" t="s">
        <v>5596</v>
      </c>
      <c r="W4" s="102" t="s">
        <v>209</v>
      </c>
      <c r="X4" s="102" t="s">
        <v>210</v>
      </c>
    </row>
    <row r="5" spans="1:29" ht="15.75">
      <c r="A5" s="285" t="s">
        <v>1657</v>
      </c>
      <c r="B5" s="3"/>
      <c r="C5" s="3"/>
      <c r="D5" s="32">
        <f>SUM(E5:DZ5)</f>
        <v>4995.5500000000011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9">
        <v>130.69999999999999</v>
      </c>
      <c r="X5" s="9">
        <v>344</v>
      </c>
      <c r="Y5" s="285"/>
      <c r="Z5" s="61"/>
      <c r="AB5" s="270"/>
      <c r="AC5" s="61"/>
    </row>
    <row r="6" spans="1:29" ht="15.75">
      <c r="A6" s="106" t="s">
        <v>1346</v>
      </c>
      <c r="B6" s="3"/>
      <c r="C6" s="3"/>
      <c r="D6" s="32">
        <f t="shared" ref="D6:D69" si="0">SUM(E6:DZ6)</f>
        <v>4726.2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9">
        <v>195.75</v>
      </c>
      <c r="X6" s="9">
        <v>221.45</v>
      </c>
      <c r="Y6" s="502"/>
      <c r="Z6" s="61"/>
      <c r="AB6" s="270"/>
      <c r="AC6" s="61"/>
    </row>
    <row r="7" spans="1:29" ht="15.75">
      <c r="A7" s="284" t="s">
        <v>3613</v>
      </c>
      <c r="B7" s="3"/>
      <c r="C7" s="3"/>
      <c r="D7" s="32">
        <f t="shared" si="0"/>
        <v>7754.4500000000016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9">
        <v>184.3</v>
      </c>
      <c r="X7" s="9">
        <v>262.5</v>
      </c>
      <c r="Y7" s="284"/>
      <c r="Z7" s="61"/>
      <c r="AB7" s="270"/>
      <c r="AC7" s="61"/>
    </row>
    <row r="8" spans="1:29" ht="15.75">
      <c r="A8" s="106" t="s">
        <v>1337</v>
      </c>
      <c r="B8" s="3"/>
      <c r="C8" s="3"/>
      <c r="D8" s="32">
        <f t="shared" si="0"/>
        <v>6434.2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9">
        <v>174.8</v>
      </c>
      <c r="X8" s="9">
        <v>273.40000000000003</v>
      </c>
      <c r="Y8" s="502"/>
      <c r="Z8" s="402"/>
      <c r="AB8" s="270"/>
      <c r="AC8" s="61"/>
    </row>
    <row r="9" spans="1:29" ht="15.75">
      <c r="A9" s="107" t="s">
        <v>2195</v>
      </c>
      <c r="B9" s="3"/>
      <c r="C9" s="3"/>
      <c r="D9" s="32">
        <f t="shared" si="0"/>
        <v>6339.2000000000007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9">
        <v>159.10000000000002</v>
      </c>
      <c r="X9" s="9">
        <v>261.5</v>
      </c>
      <c r="Y9" s="107"/>
      <c r="Z9" s="61"/>
      <c r="AB9" s="270"/>
      <c r="AC9" s="61"/>
    </row>
    <row r="10" spans="1:29" ht="15.75">
      <c r="A10" s="285" t="s">
        <v>1</v>
      </c>
      <c r="B10" s="3"/>
      <c r="C10" s="3"/>
      <c r="D10" s="32">
        <f t="shared" si="0"/>
        <v>4329.8999999999996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9">
        <v>46</v>
      </c>
      <c r="X10" s="9">
        <v>493.9</v>
      </c>
      <c r="Y10" s="285"/>
      <c r="Z10" s="61"/>
      <c r="AB10" s="270"/>
      <c r="AC10" s="61"/>
    </row>
    <row r="11" spans="1:29" ht="15.75">
      <c r="A11" s="285" t="s">
        <v>1656</v>
      </c>
      <c r="B11" s="3"/>
      <c r="C11" s="3"/>
      <c r="D11" s="32">
        <f t="shared" si="0"/>
        <v>5365.35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9">
        <v>172.8</v>
      </c>
      <c r="X11" s="9">
        <v>271.09999999999997</v>
      </c>
      <c r="Y11" s="285"/>
      <c r="Z11" s="61"/>
      <c r="AB11" s="270"/>
      <c r="AC11" s="61"/>
    </row>
    <row r="12" spans="1:29" ht="15.75">
      <c r="A12" s="285" t="s">
        <v>1664</v>
      </c>
      <c r="B12" s="3"/>
      <c r="C12" s="3"/>
      <c r="D12" s="32">
        <f t="shared" si="0"/>
        <v>6011.6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9">
        <v>143.80000000000001</v>
      </c>
      <c r="X12" s="9">
        <v>296</v>
      </c>
      <c r="Y12" s="285"/>
      <c r="Z12" s="61"/>
      <c r="AB12" s="270"/>
      <c r="AC12" s="61"/>
    </row>
    <row r="13" spans="1:29" ht="15.75">
      <c r="A13" s="284" t="s">
        <v>3614</v>
      </c>
      <c r="B13" s="3"/>
      <c r="C13" s="3"/>
      <c r="D13" s="32">
        <f t="shared" si="0"/>
        <v>6443.9000000000005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9">
        <v>135</v>
      </c>
      <c r="X13" s="9">
        <v>296.39999999999998</v>
      </c>
      <c r="Y13" s="284"/>
      <c r="Z13" s="61"/>
      <c r="AB13" s="270"/>
      <c r="AC13" s="61"/>
    </row>
    <row r="14" spans="1:29" ht="15.75">
      <c r="A14" s="107" t="s">
        <v>2716</v>
      </c>
      <c r="B14" s="3"/>
      <c r="C14" s="3"/>
      <c r="D14" s="32">
        <f t="shared" si="0"/>
        <v>7341.2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9">
        <v>128.1</v>
      </c>
      <c r="X14" s="9">
        <v>260</v>
      </c>
      <c r="Y14" s="107"/>
      <c r="Z14" s="61"/>
      <c r="AB14" s="270"/>
      <c r="AC14" s="61"/>
    </row>
    <row r="15" spans="1:29" ht="15.75">
      <c r="A15" s="107" t="s">
        <v>3615</v>
      </c>
      <c r="B15" s="3"/>
      <c r="C15" s="3"/>
      <c r="D15" s="32">
        <f t="shared" si="0"/>
        <v>7118.3000000000011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9">
        <v>300</v>
      </c>
      <c r="X15" s="9">
        <v>167.10000000000002</v>
      </c>
      <c r="Y15" s="107"/>
      <c r="Z15" s="61"/>
      <c r="AB15" s="270"/>
      <c r="AC15" s="61"/>
    </row>
    <row r="16" spans="1:29" ht="15.75">
      <c r="A16" s="106" t="s">
        <v>1342</v>
      </c>
      <c r="B16" s="3"/>
      <c r="C16" s="3"/>
      <c r="D16" s="32">
        <f t="shared" si="0"/>
        <v>6754.6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9">
        <v>208</v>
      </c>
      <c r="X16" s="9">
        <v>234</v>
      </c>
      <c r="Y16" s="502"/>
      <c r="Z16" s="61"/>
      <c r="AB16" s="270"/>
      <c r="AC16" s="61"/>
    </row>
    <row r="17" spans="1:29" ht="15.75">
      <c r="A17" s="107" t="s">
        <v>2847</v>
      </c>
      <c r="B17" s="3"/>
      <c r="C17" s="3"/>
      <c r="D17" s="32">
        <f t="shared" si="0"/>
        <v>6157.55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9">
        <v>82.5</v>
      </c>
      <c r="X17" s="9">
        <v>190.5</v>
      </c>
      <c r="Y17" s="107"/>
      <c r="Z17" s="61"/>
      <c r="AB17" s="270"/>
      <c r="AC17" s="61"/>
    </row>
    <row r="18" spans="1:29" ht="15.75">
      <c r="A18" s="107" t="s">
        <v>675</v>
      </c>
      <c r="B18" s="3"/>
      <c r="C18" s="3"/>
      <c r="D18" s="32">
        <f t="shared" si="0"/>
        <v>6907.5999999999995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9">
        <v>397.7</v>
      </c>
      <c r="X18" s="9">
        <v>277</v>
      </c>
      <c r="Y18" s="107"/>
      <c r="Z18" s="61"/>
      <c r="AB18" s="270"/>
      <c r="AC18" s="61"/>
    </row>
    <row r="19" spans="1:29" ht="15.75">
      <c r="A19" s="107" t="s">
        <v>2706</v>
      </c>
      <c r="B19" s="3"/>
      <c r="C19" s="3"/>
      <c r="D19" s="32">
        <f t="shared" si="0"/>
        <v>5649.0999999999995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9">
        <v>132.4</v>
      </c>
      <c r="X19" s="9">
        <v>239</v>
      </c>
      <c r="Y19" s="107"/>
      <c r="Z19" s="61"/>
      <c r="AB19" s="270"/>
      <c r="AC19" s="61"/>
    </row>
    <row r="20" spans="1:29" ht="15.75">
      <c r="A20" s="284" t="s">
        <v>3616</v>
      </c>
      <c r="B20" s="3"/>
      <c r="C20" s="3"/>
      <c r="D20" s="32">
        <f t="shared" si="0"/>
        <v>6448.9000000000005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9">
        <v>192.2</v>
      </c>
      <c r="X20" s="9">
        <v>288.8</v>
      </c>
      <c r="Y20" s="284"/>
      <c r="Z20" s="61"/>
      <c r="AB20" s="270"/>
      <c r="AC20" s="61"/>
    </row>
    <row r="21" spans="1:29" ht="15.75">
      <c r="A21" s="285" t="s">
        <v>1653</v>
      </c>
      <c r="B21" s="3"/>
      <c r="C21" s="3"/>
      <c r="D21" s="32">
        <f t="shared" si="0"/>
        <v>6765.45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9">
        <v>108.2</v>
      </c>
      <c r="X21" s="9">
        <v>165</v>
      </c>
      <c r="Y21" s="285"/>
      <c r="Z21" s="61"/>
      <c r="AB21" s="270"/>
      <c r="AC21" s="61"/>
    </row>
    <row r="22" spans="1:29" ht="15.75">
      <c r="A22" s="107" t="s">
        <v>2196</v>
      </c>
      <c r="B22" s="3"/>
      <c r="C22" s="3"/>
      <c r="D22" s="32">
        <f t="shared" si="0"/>
        <v>4981.5499999999993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9">
        <v>138.5</v>
      </c>
      <c r="X22" s="9">
        <v>257.7</v>
      </c>
      <c r="Y22" s="107"/>
      <c r="Z22" s="61"/>
      <c r="AB22" s="270"/>
      <c r="AC22" s="61"/>
    </row>
    <row r="23" spans="1:29" ht="15.75">
      <c r="A23" s="107" t="s">
        <v>153</v>
      </c>
      <c r="B23" s="3"/>
      <c r="C23" s="3"/>
      <c r="D23" s="32">
        <f t="shared" si="0"/>
        <v>7443.5999999999995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9">
        <v>209.3</v>
      </c>
      <c r="X23" s="9">
        <v>211.20000000000002</v>
      </c>
      <c r="Y23" s="107"/>
      <c r="Z23" s="61"/>
      <c r="AB23" s="270"/>
      <c r="AC23" s="61"/>
    </row>
    <row r="24" spans="1:29" ht="15.75">
      <c r="A24" s="285" t="s">
        <v>1665</v>
      </c>
      <c r="B24" s="3"/>
      <c r="C24" s="3"/>
      <c r="D24" s="32">
        <f t="shared" si="0"/>
        <v>4614.1000000000004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9">
        <v>280.60000000000002</v>
      </c>
      <c r="X24" s="9">
        <v>338.6</v>
      </c>
      <c r="Y24" s="285"/>
      <c r="Z24" s="61"/>
      <c r="AB24" s="270"/>
      <c r="AC24" s="61"/>
    </row>
    <row r="25" spans="1:29" ht="15.75">
      <c r="A25" s="284" t="s">
        <v>3617</v>
      </c>
      <c r="B25" s="3"/>
      <c r="C25" s="3"/>
      <c r="D25" s="32">
        <f t="shared" si="0"/>
        <v>6567.9500000000007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9">
        <v>310.2</v>
      </c>
      <c r="X25" s="9">
        <v>379.5</v>
      </c>
      <c r="Y25" s="284"/>
      <c r="Z25" s="61"/>
      <c r="AB25" s="270"/>
      <c r="AC25" s="61"/>
    </row>
    <row r="26" spans="1:29" ht="15.75">
      <c r="A26" s="107" t="s">
        <v>2212</v>
      </c>
      <c r="B26" s="3"/>
      <c r="C26" s="3"/>
      <c r="D26" s="32">
        <f t="shared" si="0"/>
        <v>6764.1999999999989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9">
        <v>215.9</v>
      </c>
      <c r="X26" s="9">
        <v>216</v>
      </c>
      <c r="Y26" s="107"/>
      <c r="Z26" s="61"/>
      <c r="AB26" s="270"/>
      <c r="AC26" s="61"/>
    </row>
    <row r="27" spans="1:29" ht="15.75">
      <c r="A27" s="284" t="s">
        <v>3618</v>
      </c>
      <c r="B27" s="3"/>
      <c r="C27" s="3"/>
      <c r="D27" s="32">
        <f t="shared" si="0"/>
        <v>6209.9500000000007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9">
        <v>132.70000000000002</v>
      </c>
      <c r="X27" s="9">
        <v>165</v>
      </c>
      <c r="Y27" s="284"/>
      <c r="Z27" s="61"/>
      <c r="AB27" s="270"/>
      <c r="AC27" s="61"/>
    </row>
    <row r="28" spans="1:29" ht="15.75">
      <c r="A28" s="107" t="s">
        <v>2719</v>
      </c>
      <c r="B28" s="3"/>
      <c r="C28" s="3"/>
      <c r="D28" s="32">
        <f t="shared" si="0"/>
        <v>6475.05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9">
        <v>117.2</v>
      </c>
      <c r="X28" s="9">
        <v>291</v>
      </c>
      <c r="Y28" s="107"/>
      <c r="Z28" s="61"/>
      <c r="AB28" s="270"/>
      <c r="AC28" s="61"/>
    </row>
    <row r="29" spans="1:29" ht="15.75">
      <c r="A29" s="285" t="s">
        <v>1661</v>
      </c>
      <c r="B29" s="3"/>
      <c r="C29" s="3"/>
      <c r="D29" s="32">
        <f t="shared" si="0"/>
        <v>4845.3000000000011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9">
        <v>139.80000000000001</v>
      </c>
      <c r="X29" s="9">
        <v>174.20000000000002</v>
      </c>
      <c r="Y29" s="285"/>
      <c r="Z29" s="61"/>
      <c r="AB29" s="270"/>
      <c r="AC29" s="61"/>
    </row>
    <row r="30" spans="1:29" ht="15.75">
      <c r="A30" s="285" t="s">
        <v>11</v>
      </c>
      <c r="B30" s="3"/>
      <c r="C30" s="3"/>
      <c r="D30" s="32">
        <f t="shared" si="0"/>
        <v>5478.7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9">
        <v>261.39999999999998</v>
      </c>
      <c r="X30" s="9">
        <v>270.60000000000002</v>
      </c>
      <c r="Y30" s="285"/>
      <c r="Z30" s="61"/>
      <c r="AB30" s="270"/>
      <c r="AC30" s="61"/>
    </row>
    <row r="31" spans="1:29" ht="15.75">
      <c r="A31" s="107" t="s">
        <v>2197</v>
      </c>
      <c r="B31" s="3"/>
      <c r="C31" s="3"/>
      <c r="D31" s="32">
        <f t="shared" si="0"/>
        <v>6784.2500000000009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9">
        <v>361.6</v>
      </c>
      <c r="X31" s="9">
        <v>476.5</v>
      </c>
      <c r="Y31" s="107"/>
      <c r="Z31" s="61"/>
      <c r="AB31" s="270"/>
      <c r="AC31" s="61"/>
    </row>
    <row r="32" spans="1:29" ht="15.75">
      <c r="A32" s="285" t="s">
        <v>1666</v>
      </c>
      <c r="B32" s="3"/>
      <c r="C32" s="3"/>
      <c r="D32" s="32">
        <f t="shared" si="0"/>
        <v>7352.4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9">
        <v>31.5</v>
      </c>
      <c r="X32" s="9">
        <v>150</v>
      </c>
      <c r="Y32" s="285"/>
      <c r="Z32" s="61"/>
      <c r="AB32" s="270"/>
      <c r="AC32" s="61"/>
    </row>
    <row r="33" spans="1:29" ht="15.75">
      <c r="A33" s="106" t="s">
        <v>1344</v>
      </c>
      <c r="B33" s="3"/>
      <c r="C33" s="3"/>
      <c r="D33" s="32">
        <f t="shared" si="0"/>
        <v>5365.3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9">
        <v>169</v>
      </c>
      <c r="X33" s="9">
        <v>150</v>
      </c>
      <c r="Y33" s="502"/>
      <c r="Z33" s="61"/>
      <c r="AB33" s="270"/>
      <c r="AC33" s="61"/>
    </row>
    <row r="34" spans="1:29" ht="15.75">
      <c r="A34" s="107" t="s">
        <v>633</v>
      </c>
      <c r="B34" s="3"/>
      <c r="C34" s="3"/>
      <c r="D34" s="32">
        <f t="shared" si="0"/>
        <v>5776.2500000000009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9">
        <v>287</v>
      </c>
      <c r="X34" s="9">
        <v>253.6</v>
      </c>
      <c r="Y34" s="107"/>
      <c r="Z34" s="61"/>
      <c r="AB34" s="270"/>
      <c r="AC34" s="61"/>
    </row>
    <row r="35" spans="1:29" ht="15.75">
      <c r="A35" s="285" t="s">
        <v>1658</v>
      </c>
      <c r="B35" s="3"/>
      <c r="C35" s="3"/>
      <c r="D35" s="32">
        <f t="shared" si="0"/>
        <v>5924.0499999999993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9">
        <v>428</v>
      </c>
      <c r="X35" s="9">
        <v>331.5</v>
      </c>
      <c r="Y35" s="285"/>
      <c r="Z35" s="61"/>
      <c r="AB35" s="270"/>
      <c r="AC35" s="61"/>
    </row>
    <row r="36" spans="1:29" ht="15.75">
      <c r="A36" s="107" t="s">
        <v>2715</v>
      </c>
      <c r="B36" s="3"/>
      <c r="C36" s="3"/>
      <c r="D36" s="32">
        <f t="shared" si="0"/>
        <v>5931.8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9">
        <v>237</v>
      </c>
      <c r="X36" s="9">
        <v>152.80000000000001</v>
      </c>
      <c r="Y36" s="107"/>
      <c r="Z36" s="61"/>
      <c r="AB36" s="270"/>
      <c r="AC36" s="61"/>
    </row>
    <row r="37" spans="1:29" ht="15.75">
      <c r="A37" s="284" t="s">
        <v>3619</v>
      </c>
      <c r="B37" s="3"/>
      <c r="C37" s="3"/>
      <c r="D37" s="32">
        <f t="shared" si="0"/>
        <v>5204.5000000000009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9">
        <v>183.79999999999998</v>
      </c>
      <c r="X37" s="9">
        <v>371.3</v>
      </c>
      <c r="Y37" s="284"/>
      <c r="Z37" s="61"/>
      <c r="AB37" s="270"/>
      <c r="AC37" s="61"/>
    </row>
    <row r="38" spans="1:29" ht="15.75">
      <c r="A38" s="107" t="s">
        <v>687</v>
      </c>
      <c r="B38" s="3"/>
      <c r="C38" s="3"/>
      <c r="D38" s="32">
        <f t="shared" si="0"/>
        <v>6639.0999999999995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9">
        <v>95.2</v>
      </c>
      <c r="X38" s="9">
        <v>373.7</v>
      </c>
      <c r="Y38" s="107"/>
      <c r="Z38" s="61"/>
      <c r="AB38" s="270"/>
      <c r="AC38" s="61"/>
    </row>
    <row r="39" spans="1:29" ht="15.75">
      <c r="A39" s="107" t="s">
        <v>639</v>
      </c>
      <c r="B39" s="3"/>
      <c r="C39" s="3"/>
      <c r="D39" s="32">
        <f t="shared" si="0"/>
        <v>4937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9">
        <v>263.95</v>
      </c>
      <c r="X39" s="9">
        <v>145.80000000000001</v>
      </c>
      <c r="Y39" s="107"/>
      <c r="Z39" s="61"/>
      <c r="AB39" s="270"/>
      <c r="AC39" s="61"/>
    </row>
    <row r="40" spans="1:29" ht="15.75">
      <c r="A40" s="284" t="s">
        <v>3648</v>
      </c>
      <c r="B40" s="3"/>
      <c r="C40" s="3"/>
      <c r="D40" s="32">
        <f t="shared" si="0"/>
        <v>6818.7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9">
        <v>316</v>
      </c>
      <c r="X40" s="9">
        <v>372.00000000000006</v>
      </c>
      <c r="Y40" s="284"/>
      <c r="Z40" s="61"/>
      <c r="AB40" s="270"/>
      <c r="AC40" s="61"/>
    </row>
    <row r="41" spans="1:29" ht="15.75">
      <c r="A41" s="285" t="s">
        <v>15</v>
      </c>
      <c r="B41" s="3"/>
      <c r="C41" s="3"/>
      <c r="D41" s="32">
        <f t="shared" si="0"/>
        <v>5622.2999999999993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9">
        <v>88.7</v>
      </c>
      <c r="X41" s="9">
        <v>205.2</v>
      </c>
      <c r="Y41" s="285"/>
      <c r="Z41" s="61"/>
      <c r="AB41" s="270"/>
      <c r="AC41" s="61"/>
    </row>
    <row r="42" spans="1:29" ht="15.75">
      <c r="A42" s="107" t="s">
        <v>2724</v>
      </c>
      <c r="B42" s="3"/>
      <c r="C42" s="3"/>
      <c r="D42" s="32">
        <f t="shared" si="0"/>
        <v>6423.3500000000013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9">
        <v>80.3</v>
      </c>
      <c r="X42" s="9">
        <v>217</v>
      </c>
      <c r="Y42" s="107"/>
      <c r="Z42" s="61"/>
      <c r="AB42" s="270"/>
      <c r="AC42" s="61"/>
    </row>
    <row r="43" spans="1:29" ht="15.75">
      <c r="A43" s="284" t="s">
        <v>3620</v>
      </c>
      <c r="B43" s="3"/>
      <c r="C43" s="3"/>
      <c r="D43" s="32">
        <f t="shared" si="0"/>
        <v>4952.2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9">
        <v>31.5</v>
      </c>
      <c r="X43" s="9">
        <v>166.8</v>
      </c>
      <c r="Y43" s="284"/>
      <c r="Z43" s="61"/>
      <c r="AB43" s="270"/>
      <c r="AC43" s="61"/>
    </row>
    <row r="44" spans="1:29" ht="15.75">
      <c r="A44" s="107" t="s">
        <v>2216</v>
      </c>
      <c r="B44" s="3"/>
      <c r="C44" s="3"/>
      <c r="D44" s="32">
        <f t="shared" si="0"/>
        <v>6972.95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9">
        <v>31.5</v>
      </c>
      <c r="X44" s="9">
        <v>150</v>
      </c>
      <c r="Y44" s="107"/>
      <c r="Z44" s="61"/>
      <c r="AB44" s="270"/>
      <c r="AC44" s="61"/>
    </row>
    <row r="45" spans="1:29" ht="15.75">
      <c r="A45" s="284" t="s">
        <v>3621</v>
      </c>
      <c r="B45" s="3"/>
      <c r="C45" s="3"/>
      <c r="D45" s="32">
        <f t="shared" si="0"/>
        <v>6151.7500000000009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9">
        <v>191.8</v>
      </c>
      <c r="X45" s="9">
        <v>373.5</v>
      </c>
      <c r="Y45" s="284"/>
      <c r="Z45" s="61"/>
      <c r="AB45" s="270"/>
      <c r="AC45" s="61"/>
    </row>
    <row r="46" spans="1:29" ht="15.75">
      <c r="A46" s="285" t="s">
        <v>1654</v>
      </c>
      <c r="B46" s="3"/>
      <c r="C46" s="3"/>
      <c r="D46" s="32">
        <f t="shared" si="0"/>
        <v>4236.1500000000005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9">
        <v>403.9</v>
      </c>
      <c r="X46" s="9">
        <v>517.29999999999995</v>
      </c>
      <c r="Y46" s="285"/>
      <c r="Z46" s="61"/>
      <c r="AB46" s="270"/>
      <c r="AC46" s="61"/>
    </row>
    <row r="47" spans="1:29" ht="15.75">
      <c r="A47" s="285" t="s">
        <v>17</v>
      </c>
      <c r="B47" s="3"/>
      <c r="C47" s="3"/>
      <c r="D47" s="32">
        <f t="shared" si="0"/>
        <v>6019.0999999999995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9">
        <v>94.3</v>
      </c>
      <c r="X47" s="9">
        <v>172</v>
      </c>
      <c r="Y47" s="285"/>
      <c r="Z47" s="61"/>
      <c r="AB47" s="270"/>
      <c r="AC47" s="61"/>
    </row>
    <row r="48" spans="1:29" ht="15.75">
      <c r="A48" s="284" t="s">
        <v>3622</v>
      </c>
      <c r="B48" s="3"/>
      <c r="C48" s="3"/>
      <c r="D48" s="32">
        <f t="shared" si="0"/>
        <v>6295.9000000000005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9">
        <v>266.5</v>
      </c>
      <c r="X48" s="9">
        <v>208.3</v>
      </c>
      <c r="Y48" s="284"/>
      <c r="Z48" s="61"/>
      <c r="AB48" s="270"/>
      <c r="AC48" s="61"/>
    </row>
    <row r="49" spans="1:29" ht="15.75">
      <c r="A49" s="107" t="s">
        <v>162</v>
      </c>
      <c r="B49" s="3"/>
      <c r="C49" s="3"/>
      <c r="D49" s="32">
        <f t="shared" si="0"/>
        <v>5280.8000000000011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9">
        <v>488.5</v>
      </c>
      <c r="X49" s="9">
        <v>181.1</v>
      </c>
      <c r="Y49" s="107"/>
      <c r="Z49" s="61"/>
      <c r="AB49" s="270"/>
      <c r="AC49" s="61"/>
    </row>
    <row r="50" spans="1:29" ht="15.75">
      <c r="A50" s="107" t="s">
        <v>2201</v>
      </c>
      <c r="B50" s="3"/>
      <c r="C50" s="3"/>
      <c r="D50" s="32">
        <f t="shared" si="0"/>
        <v>5957.0999999999995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9">
        <v>84.4</v>
      </c>
      <c r="X50" s="9">
        <v>214</v>
      </c>
      <c r="Y50" s="107"/>
      <c r="Z50" s="61"/>
      <c r="AB50" s="270"/>
      <c r="AC50" s="61"/>
    </row>
    <row r="51" spans="1:29" ht="15.75">
      <c r="A51" s="284" t="s">
        <v>3623</v>
      </c>
      <c r="B51" s="3"/>
      <c r="C51" s="3"/>
      <c r="D51" s="32">
        <f t="shared" si="0"/>
        <v>8025.5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9">
        <v>175.6</v>
      </c>
      <c r="X51" s="9">
        <v>202</v>
      </c>
      <c r="Y51" s="284"/>
      <c r="Z51" s="61"/>
      <c r="AB51" s="270"/>
      <c r="AC51" s="61"/>
    </row>
    <row r="52" spans="1:29" ht="15.75">
      <c r="A52" s="107" t="s">
        <v>2718</v>
      </c>
      <c r="B52" s="3"/>
      <c r="C52" s="3"/>
      <c r="D52" s="32">
        <f t="shared" si="0"/>
        <v>6347.5999999999985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9">
        <v>91.5</v>
      </c>
      <c r="X52" s="9">
        <v>159.9</v>
      </c>
      <c r="Y52" s="107"/>
      <c r="Z52" s="61"/>
      <c r="AB52" s="270"/>
      <c r="AC52" s="61"/>
    </row>
    <row r="53" spans="1:29" ht="15.75">
      <c r="A53" s="107" t="s">
        <v>2220</v>
      </c>
      <c r="B53" s="3"/>
      <c r="C53" s="3"/>
      <c r="D53" s="32">
        <f t="shared" si="0"/>
        <v>6632.1000000000013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9">
        <v>224.99999999999997</v>
      </c>
      <c r="X53" s="9">
        <v>150</v>
      </c>
      <c r="Y53" s="107"/>
      <c r="Z53" s="61"/>
      <c r="AB53" s="270"/>
      <c r="AC53" s="61"/>
    </row>
    <row r="54" spans="1:29" ht="15.75">
      <c r="A54" s="107" t="s">
        <v>2710</v>
      </c>
      <c r="B54" s="3"/>
      <c r="C54" s="3"/>
      <c r="D54" s="32">
        <f t="shared" si="0"/>
        <v>6141.1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9">
        <v>32</v>
      </c>
      <c r="X54" s="9">
        <v>208.5</v>
      </c>
      <c r="Y54" s="107"/>
      <c r="Z54" s="61"/>
      <c r="AB54" s="270"/>
      <c r="AC54" s="61"/>
    </row>
    <row r="55" spans="1:29" ht="15.75">
      <c r="A55" s="284" t="s">
        <v>3624</v>
      </c>
      <c r="B55" s="3"/>
      <c r="C55" s="3"/>
      <c r="D55" s="32">
        <f t="shared" si="0"/>
        <v>6248.8499999999995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9">
        <v>134.30000000000001</v>
      </c>
      <c r="X55" s="9">
        <v>288</v>
      </c>
      <c r="Y55" s="284"/>
      <c r="Z55" s="61"/>
      <c r="AB55" s="270"/>
      <c r="AC55" s="61"/>
    </row>
    <row r="56" spans="1:29" ht="15.75">
      <c r="A56" s="107" t="s">
        <v>2200</v>
      </c>
      <c r="B56" s="3"/>
      <c r="C56" s="3"/>
      <c r="D56" s="32">
        <f t="shared" si="0"/>
        <v>6366.0499999999993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9">
        <v>221.39999999999998</v>
      </c>
      <c r="X56" s="9">
        <v>341.1</v>
      </c>
      <c r="Y56" s="107"/>
      <c r="Z56" s="61"/>
      <c r="AB56" s="270"/>
      <c r="AC56" s="61"/>
    </row>
    <row r="57" spans="1:29" ht="15.75">
      <c r="A57" s="284" t="s">
        <v>3625</v>
      </c>
      <c r="B57" s="3"/>
      <c r="C57" s="3"/>
      <c r="D57" s="32">
        <f t="shared" si="0"/>
        <v>5871.6499999999978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9">
        <v>218.40000000000003</v>
      </c>
      <c r="X57" s="9">
        <v>286.7</v>
      </c>
      <c r="Y57" s="284"/>
      <c r="Z57" s="61"/>
      <c r="AB57" s="270"/>
      <c r="AC57" s="61"/>
    </row>
    <row r="58" spans="1:29" ht="15.75">
      <c r="A58" s="107" t="s">
        <v>2732</v>
      </c>
      <c r="B58" s="3"/>
      <c r="C58" s="3"/>
      <c r="D58" s="32">
        <f t="shared" si="0"/>
        <v>6381.7000000000007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9">
        <v>297.2</v>
      </c>
      <c r="X58" s="9">
        <v>150</v>
      </c>
      <c r="Y58" s="107"/>
      <c r="Z58" s="61"/>
      <c r="AB58" s="270"/>
      <c r="AC58" s="61"/>
    </row>
    <row r="59" spans="1:29" ht="15.75">
      <c r="A59" s="107" t="s">
        <v>704</v>
      </c>
      <c r="B59" s="3"/>
      <c r="C59" s="3"/>
      <c r="D59" s="32">
        <f t="shared" si="0"/>
        <v>6256.3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9">
        <v>126.5</v>
      </c>
      <c r="X59" s="9">
        <v>205.2</v>
      </c>
      <c r="Y59" s="107"/>
      <c r="Z59" s="61"/>
      <c r="AB59" s="270"/>
      <c r="AC59" s="61"/>
    </row>
    <row r="60" spans="1:29" ht="15.75">
      <c r="A60" s="107" t="s">
        <v>2731</v>
      </c>
      <c r="B60" s="3"/>
      <c r="C60" s="3"/>
      <c r="D60" s="32">
        <f t="shared" si="0"/>
        <v>5597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9">
        <v>339</v>
      </c>
      <c r="X60" s="9">
        <v>161.19999999999999</v>
      </c>
      <c r="Y60" s="107"/>
      <c r="Z60" s="61"/>
      <c r="AB60" s="270"/>
      <c r="AC60" s="61"/>
    </row>
    <row r="61" spans="1:29" ht="15.75">
      <c r="A61" s="285" t="s">
        <v>2325</v>
      </c>
      <c r="B61" s="3"/>
      <c r="C61" s="3"/>
      <c r="D61" s="32">
        <f t="shared" si="0"/>
        <v>6398.5999999999995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9">
        <v>27.3</v>
      </c>
      <c r="X61" s="9">
        <v>166.5</v>
      </c>
      <c r="Y61" s="285"/>
      <c r="Z61" s="61"/>
      <c r="AB61" s="270"/>
      <c r="AC61" s="61"/>
    </row>
    <row r="62" spans="1:29" ht="15.75">
      <c r="A62" s="107" t="s">
        <v>3626</v>
      </c>
      <c r="B62" s="3"/>
      <c r="C62" s="3"/>
      <c r="D62" s="32">
        <f t="shared" si="0"/>
        <v>6212.0000000000009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9">
        <v>216.60000000000002</v>
      </c>
      <c r="X62" s="9">
        <v>279.29999999999995</v>
      </c>
      <c r="Y62" s="107"/>
      <c r="Z62" s="61"/>
      <c r="AB62" s="270"/>
      <c r="AC62" s="61"/>
    </row>
    <row r="63" spans="1:29" ht="15.75">
      <c r="A63" s="107" t="s">
        <v>2714</v>
      </c>
      <c r="B63" s="3"/>
      <c r="C63" s="3"/>
      <c r="D63" s="32">
        <f t="shared" si="0"/>
        <v>5600.2000000000007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9">
        <v>7.7000000000000011</v>
      </c>
      <c r="X63" s="9">
        <v>364.40000000000003</v>
      </c>
      <c r="Y63" s="107"/>
      <c r="Z63" s="61"/>
      <c r="AB63" s="270"/>
      <c r="AC63" s="61"/>
    </row>
    <row r="64" spans="1:29" ht="15.75">
      <c r="A64" s="107" t="s">
        <v>700</v>
      </c>
      <c r="B64" s="3"/>
      <c r="C64" s="3"/>
      <c r="D64" s="32">
        <f t="shared" si="0"/>
        <v>7901.5000000000009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9">
        <v>325.5</v>
      </c>
      <c r="X64" s="9">
        <v>440.59999999999997</v>
      </c>
      <c r="Y64" s="107"/>
      <c r="Z64" s="61"/>
      <c r="AB64" s="270"/>
      <c r="AC64" s="61"/>
    </row>
    <row r="65" spans="1:29" ht="15.75">
      <c r="A65" s="284" t="s">
        <v>21</v>
      </c>
      <c r="B65" s="3"/>
      <c r="C65" s="3"/>
      <c r="D65" s="32">
        <f t="shared" si="0"/>
        <v>6333.7999999999993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9">
        <v>218</v>
      </c>
      <c r="X65" s="9">
        <v>360</v>
      </c>
      <c r="Y65" s="284"/>
      <c r="Z65" s="61"/>
      <c r="AB65" s="270"/>
      <c r="AC65" s="61"/>
    </row>
    <row r="66" spans="1:29" ht="15.75">
      <c r="A66" s="107" t="s">
        <v>141</v>
      </c>
      <c r="B66" s="3"/>
      <c r="C66" s="3"/>
      <c r="D66" s="32">
        <f t="shared" si="0"/>
        <v>4828.1000000000004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9">
        <v>53.099999999999994</v>
      </c>
      <c r="X66" s="9">
        <v>152.4</v>
      </c>
      <c r="Y66" s="107"/>
      <c r="Z66" s="61"/>
      <c r="AB66" s="270"/>
      <c r="AC66" s="61"/>
    </row>
    <row r="67" spans="1:29" ht="15.75">
      <c r="A67" s="107" t="s">
        <v>2193</v>
      </c>
      <c r="B67" s="3"/>
      <c r="C67" s="3"/>
      <c r="D67" s="32">
        <f t="shared" si="0"/>
        <v>3217.7000000000003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9">
        <v>292.2</v>
      </c>
      <c r="X67" s="9">
        <v>321.5</v>
      </c>
      <c r="Y67" s="107"/>
      <c r="Z67" s="61"/>
      <c r="AB67" s="270"/>
      <c r="AC67" s="61"/>
    </row>
    <row r="68" spans="1:29" ht="15.75">
      <c r="A68" s="285" t="s">
        <v>1667</v>
      </c>
      <c r="B68" s="3"/>
      <c r="C68" s="3"/>
      <c r="D68" s="32">
        <f t="shared" si="0"/>
        <v>4374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9">
        <v>198.6</v>
      </c>
      <c r="X68" s="9">
        <v>126</v>
      </c>
      <c r="Y68" s="285"/>
      <c r="Z68" s="61"/>
      <c r="AB68" s="270"/>
      <c r="AC68" s="61"/>
    </row>
    <row r="69" spans="1:29" ht="15.75">
      <c r="A69" s="284" t="s">
        <v>3627</v>
      </c>
      <c r="B69" s="3"/>
      <c r="C69" s="3"/>
      <c r="D69" s="32">
        <f t="shared" si="0"/>
        <v>6329.6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9">
        <v>172</v>
      </c>
      <c r="X69" s="9">
        <v>150</v>
      </c>
      <c r="Y69" s="284"/>
      <c r="Z69" s="61"/>
      <c r="AB69" s="270"/>
      <c r="AC69" s="61"/>
    </row>
    <row r="70" spans="1:29" ht="15.75">
      <c r="A70" s="107" t="s">
        <v>2725</v>
      </c>
      <c r="B70" s="3"/>
      <c r="C70" s="3"/>
      <c r="D70" s="32">
        <f t="shared" ref="D70:D133" si="1">SUM(E70:DZ70)</f>
        <v>5413.15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9">
        <v>98.699999999999989</v>
      </c>
      <c r="X70" s="9">
        <v>168</v>
      </c>
      <c r="Y70" s="107"/>
      <c r="Z70" s="61"/>
      <c r="AB70" s="270"/>
      <c r="AC70" s="61"/>
    </row>
    <row r="71" spans="1:29" ht="15.75">
      <c r="A71" s="107" t="s">
        <v>2203</v>
      </c>
      <c r="B71" s="3"/>
      <c r="C71" s="3"/>
      <c r="D71" s="32">
        <f t="shared" si="1"/>
        <v>5540.1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9">
        <v>39.200000000000003</v>
      </c>
      <c r="X71" s="9">
        <v>185.2</v>
      </c>
      <c r="Y71" s="107"/>
      <c r="Z71" s="61"/>
      <c r="AB71" s="270"/>
      <c r="AC71" s="61"/>
    </row>
    <row r="72" spans="1:29" ht="15.75">
      <c r="A72" s="285" t="s">
        <v>1668</v>
      </c>
      <c r="B72" s="3"/>
      <c r="C72" s="3"/>
      <c r="D72" s="32">
        <f t="shared" si="1"/>
        <v>5891.7499999999991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9">
        <v>122.15</v>
      </c>
      <c r="X72" s="9">
        <v>615.25</v>
      </c>
      <c r="Y72" s="285"/>
      <c r="Z72" s="61"/>
      <c r="AB72" s="270"/>
      <c r="AC72" s="61"/>
    </row>
    <row r="73" spans="1:29" ht="15.75">
      <c r="A73" s="284" t="s">
        <v>3628</v>
      </c>
      <c r="B73" s="3"/>
      <c r="C73" s="3"/>
      <c r="D73" s="32">
        <f t="shared" si="1"/>
        <v>8099.15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9">
        <v>322</v>
      </c>
      <c r="X73" s="9">
        <v>420</v>
      </c>
      <c r="Y73" s="284"/>
      <c r="Z73" s="61"/>
      <c r="AB73" s="270"/>
      <c r="AC73" s="61"/>
    </row>
    <row r="74" spans="1:29" ht="15.75">
      <c r="A74" s="284" t="s">
        <v>3629</v>
      </c>
      <c r="B74" s="3"/>
      <c r="C74" s="3"/>
      <c r="D74" s="32">
        <f t="shared" si="1"/>
        <v>6376.1499999999987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9">
        <v>112.8</v>
      </c>
      <c r="X74" s="9">
        <v>422.3</v>
      </c>
      <c r="Y74" s="284"/>
      <c r="Z74" s="61"/>
      <c r="AB74" s="270"/>
      <c r="AC74" s="61"/>
    </row>
    <row r="75" spans="1:29" ht="15.75">
      <c r="A75" s="107" t="s">
        <v>667</v>
      </c>
      <c r="B75" s="3"/>
      <c r="C75" s="3"/>
      <c r="D75" s="32">
        <f t="shared" si="1"/>
        <v>6396.05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9">
        <v>120.4</v>
      </c>
      <c r="X75" s="9">
        <v>214.6</v>
      </c>
      <c r="Y75" s="107"/>
      <c r="Z75" s="61"/>
      <c r="AB75" s="270"/>
      <c r="AC75" s="61"/>
    </row>
    <row r="76" spans="1:29" ht="15.75">
      <c r="A76" s="107" t="s">
        <v>2202</v>
      </c>
      <c r="B76" s="3"/>
      <c r="C76" s="3"/>
      <c r="D76" s="32">
        <f t="shared" si="1"/>
        <v>5664.8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9">
        <v>147.30000000000001</v>
      </c>
      <c r="X76" s="9">
        <v>240.6</v>
      </c>
      <c r="Y76" s="107"/>
      <c r="Z76" s="61"/>
      <c r="AB76" s="270"/>
      <c r="AC76" s="61"/>
    </row>
    <row r="77" spans="1:29" ht="15.75">
      <c r="A77" s="107" t="s">
        <v>2209</v>
      </c>
      <c r="B77" s="3"/>
      <c r="C77" s="3"/>
      <c r="D77" s="32">
        <f t="shared" si="1"/>
        <v>6617.65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9">
        <v>194</v>
      </c>
      <c r="X77" s="9">
        <v>235.8</v>
      </c>
      <c r="Y77" s="107"/>
      <c r="Z77" s="61"/>
      <c r="AB77" s="270"/>
      <c r="AC77" s="61"/>
    </row>
    <row r="78" spans="1:29" ht="15.75">
      <c r="A78" s="107" t="s">
        <v>668</v>
      </c>
      <c r="B78" s="3"/>
      <c r="C78" s="3"/>
      <c r="D78" s="32">
        <f t="shared" si="1"/>
        <v>7193.7999999999984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9">
        <v>74.699999999999989</v>
      </c>
      <c r="X78" s="9">
        <v>188</v>
      </c>
      <c r="Y78" s="107"/>
      <c r="Z78" s="61"/>
      <c r="AB78" s="270"/>
      <c r="AC78" s="61"/>
    </row>
    <row r="79" spans="1:29" ht="15.75">
      <c r="A79" s="107" t="s">
        <v>3630</v>
      </c>
      <c r="B79" s="3"/>
      <c r="C79" s="3"/>
      <c r="D79" s="32">
        <f t="shared" si="1"/>
        <v>7653.800000000002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9">
        <v>220</v>
      </c>
      <c r="X79" s="9">
        <v>353.1</v>
      </c>
      <c r="Y79" s="107"/>
      <c r="Z79" s="61"/>
      <c r="AB79" s="270"/>
      <c r="AC79" s="61"/>
    </row>
    <row r="80" spans="1:29" ht="15.75">
      <c r="A80" s="285" t="s">
        <v>23</v>
      </c>
      <c r="B80" s="3"/>
      <c r="C80" s="3"/>
      <c r="D80" s="32">
        <f t="shared" si="1"/>
        <v>5654.6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9">
        <v>255.79999999999998</v>
      </c>
      <c r="X80" s="9">
        <v>241.1</v>
      </c>
      <c r="Y80" s="285"/>
      <c r="Z80" s="61"/>
      <c r="AB80" s="270"/>
      <c r="AC80" s="61"/>
    </row>
    <row r="81" spans="1:29" ht="15.75">
      <c r="A81" s="285" t="s">
        <v>25</v>
      </c>
      <c r="B81" s="3"/>
      <c r="C81" s="3"/>
      <c r="D81" s="32">
        <f t="shared" si="1"/>
        <v>6193.3000000000011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9">
        <v>305.7</v>
      </c>
      <c r="X81" s="9">
        <v>165.6</v>
      </c>
      <c r="Y81" s="285"/>
      <c r="Z81" s="61"/>
      <c r="AB81" s="270"/>
      <c r="AC81" s="61"/>
    </row>
    <row r="82" spans="1:29" ht="15.75">
      <c r="A82" s="107" t="s">
        <v>2711</v>
      </c>
      <c r="B82" s="3"/>
      <c r="C82" s="3"/>
      <c r="D82" s="32">
        <f t="shared" si="1"/>
        <v>6507.05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9">
        <v>115.80000000000001</v>
      </c>
      <c r="X82" s="9">
        <v>167.6</v>
      </c>
      <c r="Y82" s="107"/>
      <c r="Z82" s="61"/>
      <c r="AB82" s="270"/>
      <c r="AC82" s="61"/>
    </row>
    <row r="83" spans="1:29" ht="15.75">
      <c r="A83" s="106" t="s">
        <v>1343</v>
      </c>
      <c r="B83" s="3"/>
      <c r="C83" s="3"/>
      <c r="D83" s="32">
        <f t="shared" si="1"/>
        <v>5900.5999999999995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9">
        <v>39.9</v>
      </c>
      <c r="X83" s="9">
        <v>305</v>
      </c>
      <c r="Y83" s="502"/>
      <c r="Z83" s="61"/>
      <c r="AB83" s="270"/>
      <c r="AC83" s="61"/>
    </row>
    <row r="84" spans="1:29" ht="15.75">
      <c r="A84" s="106" t="s">
        <v>1345</v>
      </c>
      <c r="B84" s="3"/>
      <c r="C84" s="3"/>
      <c r="D84" s="32">
        <f t="shared" si="1"/>
        <v>6941.5499999999993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9">
        <v>29.4</v>
      </c>
      <c r="X84" s="9">
        <v>166.3</v>
      </c>
      <c r="Y84" s="502"/>
      <c r="Z84" s="61"/>
      <c r="AB84" s="270"/>
      <c r="AC84" s="61"/>
    </row>
    <row r="85" spans="1:29" ht="15.75">
      <c r="A85" s="107" t="s">
        <v>2712</v>
      </c>
      <c r="B85" s="3"/>
      <c r="C85" s="3"/>
      <c r="D85" s="32">
        <f t="shared" si="1"/>
        <v>6621.6500000000005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9">
        <v>136.19999999999999</v>
      </c>
      <c r="X85" s="9">
        <v>376.3</v>
      </c>
      <c r="Y85" s="107"/>
      <c r="Z85" s="61"/>
      <c r="AB85" s="270"/>
      <c r="AC85" s="61"/>
    </row>
    <row r="86" spans="1:29" ht="15.75">
      <c r="A86" s="284" t="s">
        <v>3631</v>
      </c>
      <c r="B86" s="3"/>
      <c r="C86" s="3"/>
      <c r="D86" s="32">
        <f t="shared" si="1"/>
        <v>5936.25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9">
        <v>31.5</v>
      </c>
      <c r="X86" s="9">
        <v>246.6</v>
      </c>
      <c r="Y86" s="284"/>
      <c r="Z86" s="61"/>
      <c r="AB86" s="270"/>
      <c r="AC86" s="61"/>
    </row>
    <row r="87" spans="1:29" ht="15.75">
      <c r="A87" s="284" t="s">
        <v>3632</v>
      </c>
      <c r="B87" s="3"/>
      <c r="C87" s="3"/>
      <c r="D87" s="32">
        <f t="shared" si="1"/>
        <v>7530.4500000000025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9">
        <v>169.6</v>
      </c>
      <c r="X87" s="9">
        <v>331.59999999999997</v>
      </c>
      <c r="Y87" s="284"/>
      <c r="Z87" s="61"/>
      <c r="AB87" s="270"/>
      <c r="AC87" s="61"/>
    </row>
    <row r="88" spans="1:29" ht="15.75">
      <c r="A88" s="107" t="s">
        <v>2198</v>
      </c>
      <c r="B88" s="3"/>
      <c r="C88" s="3"/>
      <c r="D88" s="32">
        <f t="shared" si="1"/>
        <v>4367.45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9">
        <v>195.59999999999997</v>
      </c>
      <c r="X88" s="9">
        <v>435.9</v>
      </c>
      <c r="Y88" s="107"/>
      <c r="Z88" s="61"/>
      <c r="AB88" s="270"/>
      <c r="AC88" s="61"/>
    </row>
    <row r="89" spans="1:29" ht="15.75">
      <c r="A89" s="107" t="s">
        <v>651</v>
      </c>
      <c r="B89" s="3"/>
      <c r="C89" s="3"/>
      <c r="D89" s="32">
        <f t="shared" si="1"/>
        <v>6398.6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9">
        <v>163.4</v>
      </c>
      <c r="X89" s="9">
        <v>152.80000000000001</v>
      </c>
      <c r="Y89" s="107"/>
      <c r="Z89" s="61"/>
      <c r="AB89" s="270"/>
      <c r="AC89" s="61"/>
    </row>
    <row r="90" spans="1:29" ht="15.75">
      <c r="A90" s="107" t="s">
        <v>682</v>
      </c>
      <c r="B90" s="3"/>
      <c r="C90" s="3"/>
      <c r="D90" s="32">
        <f t="shared" si="1"/>
        <v>5665.9999999999991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9">
        <v>386.09999999999997</v>
      </c>
      <c r="X90" s="9">
        <v>312.2</v>
      </c>
      <c r="Y90" s="107"/>
      <c r="Z90" s="61"/>
      <c r="AB90" s="270"/>
      <c r="AC90" s="61"/>
    </row>
    <row r="91" spans="1:29" ht="15.75">
      <c r="A91" s="107" t="s">
        <v>2707</v>
      </c>
      <c r="B91" s="3"/>
      <c r="C91" s="3"/>
      <c r="D91" s="32">
        <f t="shared" si="1"/>
        <v>5882.25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9">
        <v>194.5</v>
      </c>
      <c r="X91" s="9">
        <v>222.1</v>
      </c>
      <c r="Y91" s="107"/>
      <c r="Z91" s="61"/>
      <c r="AB91" s="270"/>
      <c r="AC91" s="61"/>
    </row>
    <row r="92" spans="1:29" ht="15.75">
      <c r="A92" s="107" t="s">
        <v>2733</v>
      </c>
      <c r="B92" s="3"/>
      <c r="C92" s="3"/>
      <c r="D92" s="32">
        <f t="shared" si="1"/>
        <v>7076.0999999999995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9">
        <v>159.69999999999999</v>
      </c>
      <c r="X92" s="9">
        <v>257.60000000000002</v>
      </c>
      <c r="Y92" s="107"/>
      <c r="Z92" s="61"/>
      <c r="AB92" s="270"/>
      <c r="AC92" s="61"/>
    </row>
    <row r="93" spans="1:29" ht="15.75">
      <c r="A93" s="284" t="s">
        <v>3633</v>
      </c>
      <c r="B93" s="3"/>
      <c r="C93" s="3"/>
      <c r="D93" s="32">
        <f t="shared" si="1"/>
        <v>6924.1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9">
        <v>109.2</v>
      </c>
      <c r="X93" s="9">
        <v>237.3</v>
      </c>
      <c r="Y93" s="284"/>
      <c r="Z93" s="61"/>
      <c r="AB93" s="270"/>
      <c r="AC93" s="61"/>
    </row>
    <row r="94" spans="1:29" ht="15.75">
      <c r="A94" s="284" t="s">
        <v>3634</v>
      </c>
      <c r="B94" s="3"/>
      <c r="C94" s="3"/>
      <c r="D94" s="32">
        <f t="shared" si="1"/>
        <v>6530.4499999999989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9">
        <v>189.65000000000003</v>
      </c>
      <c r="X94" s="9">
        <v>222.9</v>
      </c>
      <c r="Y94" s="284"/>
      <c r="Z94" s="61"/>
      <c r="AB94" s="270"/>
      <c r="AC94" s="61"/>
    </row>
    <row r="95" spans="1:29" ht="15.75">
      <c r="A95" s="107" t="s">
        <v>154</v>
      </c>
      <c r="B95" s="3"/>
      <c r="C95" s="3"/>
      <c r="D95" s="32">
        <f t="shared" si="1"/>
        <v>6227.8499999999995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9">
        <v>250.4</v>
      </c>
      <c r="X95" s="9">
        <v>174.20000000000002</v>
      </c>
      <c r="Y95" s="107"/>
      <c r="Z95" s="61"/>
      <c r="AB95" s="270"/>
      <c r="AC95" s="61"/>
    </row>
    <row r="96" spans="1:29" ht="15.75">
      <c r="A96" s="107" t="s">
        <v>2210</v>
      </c>
      <c r="B96" s="3"/>
      <c r="C96" s="3"/>
      <c r="D96" s="32">
        <f t="shared" si="1"/>
        <v>7585.4999999999991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9">
        <v>283.90000000000003</v>
      </c>
      <c r="X96" s="9">
        <v>254.5</v>
      </c>
      <c r="Y96" s="107"/>
      <c r="Z96" s="61"/>
      <c r="AB96" s="270"/>
      <c r="AC96" s="61"/>
    </row>
    <row r="97" spans="1:29" ht="15.75">
      <c r="A97" s="107" t="s">
        <v>669</v>
      </c>
      <c r="B97" s="3"/>
      <c r="C97" s="3"/>
      <c r="D97" s="32">
        <f t="shared" si="1"/>
        <v>5363.6500000000005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9">
        <v>282.3</v>
      </c>
      <c r="X97" s="9">
        <v>264.7</v>
      </c>
      <c r="Y97" s="107"/>
      <c r="Z97" s="61"/>
      <c r="AB97" s="270"/>
      <c r="AC97" s="61"/>
    </row>
    <row r="98" spans="1:29" ht="15.75">
      <c r="A98" s="107" t="s">
        <v>2722</v>
      </c>
      <c r="B98" s="3"/>
      <c r="C98" s="3"/>
      <c r="D98" s="32">
        <f t="shared" si="1"/>
        <v>6141.6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9">
        <v>107.4</v>
      </c>
      <c r="X98" s="9">
        <v>152.6</v>
      </c>
      <c r="Y98" s="107"/>
      <c r="Z98" s="61"/>
      <c r="AB98" s="270"/>
      <c r="AC98" s="61"/>
    </row>
    <row r="99" spans="1:29" ht="15.75">
      <c r="A99" s="284" t="s">
        <v>142</v>
      </c>
      <c r="B99" s="3"/>
      <c r="C99" s="3"/>
      <c r="D99" s="32">
        <f t="shared" si="1"/>
        <v>6786.9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9">
        <v>240.60000000000002</v>
      </c>
      <c r="X99" s="9">
        <v>152.19999999999999</v>
      </c>
      <c r="Y99" s="284"/>
      <c r="Z99" s="61"/>
      <c r="AB99" s="270"/>
      <c r="AC99" s="61"/>
    </row>
    <row r="100" spans="1:29" ht="15.75">
      <c r="A100" s="106" t="s">
        <v>1349</v>
      </c>
      <c r="B100" s="3"/>
      <c r="C100" s="3"/>
      <c r="D100" s="32">
        <f t="shared" si="1"/>
        <v>7043.8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9">
        <v>158.80000000000001</v>
      </c>
      <c r="X100" s="9">
        <v>150</v>
      </c>
      <c r="Y100" s="502"/>
      <c r="Z100" s="61"/>
      <c r="AB100" s="270"/>
      <c r="AC100" s="61"/>
    </row>
    <row r="101" spans="1:29" ht="15.75">
      <c r="A101" s="107" t="s">
        <v>683</v>
      </c>
      <c r="B101" s="3"/>
      <c r="C101" s="3"/>
      <c r="D101" s="32">
        <f t="shared" si="1"/>
        <v>5314.2999999999984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9">
        <v>199.9</v>
      </c>
      <c r="X101" s="9">
        <v>195.79999999999998</v>
      </c>
      <c r="Y101" s="107"/>
      <c r="Z101" s="61"/>
      <c r="AB101" s="270"/>
      <c r="AC101" s="61"/>
    </row>
    <row r="102" spans="1:29" ht="15.75">
      <c r="A102" s="107" t="s">
        <v>2723</v>
      </c>
      <c r="B102" s="3"/>
      <c r="C102" s="3"/>
      <c r="D102" s="32">
        <f t="shared" si="1"/>
        <v>8008.7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9">
        <v>82.500000000000014</v>
      </c>
      <c r="X102" s="9">
        <v>294</v>
      </c>
      <c r="Y102" s="107"/>
      <c r="Z102" s="61"/>
      <c r="AB102" s="270"/>
      <c r="AC102" s="61"/>
    </row>
    <row r="103" spans="1:29" ht="15.75">
      <c r="A103" s="284" t="s">
        <v>3635</v>
      </c>
      <c r="B103" s="3"/>
      <c r="C103" s="3"/>
      <c r="D103" s="32">
        <f t="shared" si="1"/>
        <v>6888.6000000000013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9">
        <v>274.39999999999998</v>
      </c>
      <c r="X103" s="9">
        <v>451.6</v>
      </c>
      <c r="Y103" s="284"/>
      <c r="Z103" s="61"/>
      <c r="AB103" s="270"/>
      <c r="AC103" s="61"/>
    </row>
    <row r="104" spans="1:29" ht="15.75">
      <c r="A104" s="285" t="s">
        <v>1690</v>
      </c>
      <c r="B104" s="3"/>
      <c r="C104" s="3"/>
      <c r="D104" s="32">
        <f t="shared" si="1"/>
        <v>5122.9999999999991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9">
        <v>75.100000000000009</v>
      </c>
      <c r="X104" s="9">
        <v>527.9</v>
      </c>
      <c r="Y104" s="285"/>
      <c r="Z104" s="61"/>
      <c r="AB104" s="270"/>
      <c r="AC104" s="61"/>
    </row>
    <row r="105" spans="1:29" ht="15.75">
      <c r="A105" s="107" t="s">
        <v>654</v>
      </c>
      <c r="B105" s="3"/>
      <c r="C105" s="3"/>
      <c r="D105" s="32">
        <f t="shared" si="1"/>
        <v>6161.5999999999995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9">
        <v>79.2</v>
      </c>
      <c r="X105" s="9">
        <v>368</v>
      </c>
      <c r="Y105" s="107"/>
      <c r="Z105" s="61"/>
      <c r="AB105" s="270"/>
      <c r="AC105" s="61"/>
    </row>
    <row r="106" spans="1:29" ht="15.75">
      <c r="A106" s="107" t="s">
        <v>653</v>
      </c>
      <c r="B106" s="3"/>
      <c r="C106" s="3"/>
      <c r="D106" s="32">
        <f t="shared" si="1"/>
        <v>5291.1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9">
        <v>44.7</v>
      </c>
      <c r="X106" s="9">
        <v>152.80000000000001</v>
      </c>
      <c r="Y106" s="107"/>
      <c r="Z106" s="61"/>
      <c r="AB106" s="270"/>
      <c r="AC106" s="61"/>
    </row>
    <row r="107" spans="1:29" ht="15.75">
      <c r="A107" s="285" t="s">
        <v>1753</v>
      </c>
      <c r="B107" s="3"/>
      <c r="C107" s="3"/>
      <c r="D107" s="32">
        <f t="shared" si="1"/>
        <v>5047.45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9">
        <v>160.5</v>
      </c>
      <c r="X107" s="9">
        <v>242.3</v>
      </c>
      <c r="Y107" s="285"/>
      <c r="Z107" s="61"/>
      <c r="AB107" s="270"/>
      <c r="AC107" s="61"/>
    </row>
    <row r="108" spans="1:29" ht="15.75">
      <c r="A108" s="107" t="s">
        <v>638</v>
      </c>
      <c r="B108" s="3"/>
      <c r="C108" s="3"/>
      <c r="D108" s="32">
        <f t="shared" si="1"/>
        <v>6355.6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9">
        <v>150.30000000000001</v>
      </c>
      <c r="X108" s="9">
        <v>283.3</v>
      </c>
      <c r="Y108" s="107"/>
      <c r="Z108" s="61"/>
      <c r="AB108" s="270"/>
      <c r="AC108" s="61"/>
    </row>
    <row r="109" spans="1:29" ht="15.75">
      <c r="A109" s="285" t="s">
        <v>1649</v>
      </c>
      <c r="B109" s="3"/>
      <c r="C109" s="3"/>
      <c r="D109" s="32">
        <f t="shared" si="1"/>
        <v>5708.7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9">
        <v>129.80000000000001</v>
      </c>
      <c r="X109" s="9">
        <v>311.39999999999998</v>
      </c>
      <c r="Y109" s="285"/>
      <c r="Z109" s="61"/>
      <c r="AB109" s="270"/>
      <c r="AC109" s="61"/>
    </row>
    <row r="110" spans="1:29" ht="15.75">
      <c r="A110" s="107" t="s">
        <v>2713</v>
      </c>
      <c r="B110" s="3"/>
      <c r="C110" s="3"/>
      <c r="D110" s="32">
        <f t="shared" si="1"/>
        <v>5299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9">
        <v>177.30000000000004</v>
      </c>
      <c r="X110" s="9">
        <v>357.4</v>
      </c>
      <c r="Y110" s="107"/>
      <c r="Z110" s="61"/>
      <c r="AB110" s="270"/>
      <c r="AC110" s="61"/>
    </row>
    <row r="111" spans="1:29" ht="15.75">
      <c r="A111" s="107" t="s">
        <v>2831</v>
      </c>
      <c r="B111" s="3"/>
      <c r="C111" s="3"/>
      <c r="D111" s="32">
        <f t="shared" si="1"/>
        <v>5436.9000000000005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9">
        <v>228.1</v>
      </c>
      <c r="X111" s="9">
        <v>295.60000000000002</v>
      </c>
      <c r="Y111" s="107"/>
      <c r="Z111" s="61"/>
      <c r="AB111" s="270"/>
      <c r="AC111" s="61"/>
    </row>
    <row r="112" spans="1:29" ht="15.75">
      <c r="A112" s="284" t="s">
        <v>3636</v>
      </c>
      <c r="B112" s="3"/>
      <c r="C112" s="3"/>
      <c r="D112" s="32">
        <f t="shared" si="1"/>
        <v>5522.8499999999995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9">
        <v>107.4</v>
      </c>
      <c r="X112" s="9">
        <v>301</v>
      </c>
      <c r="Y112" s="284"/>
      <c r="Z112" s="61"/>
      <c r="AB112" s="270"/>
      <c r="AC112" s="61"/>
    </row>
    <row r="113" spans="1:29" ht="15.75">
      <c r="A113" s="284" t="s">
        <v>3637</v>
      </c>
      <c r="B113" s="3"/>
      <c r="C113" s="3"/>
      <c r="D113" s="32">
        <f t="shared" si="1"/>
        <v>6679.85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9">
        <v>94.3</v>
      </c>
      <c r="X113" s="9">
        <v>228</v>
      </c>
      <c r="Y113" s="284"/>
      <c r="Z113" s="61"/>
      <c r="AB113" s="270"/>
      <c r="AC113" s="61"/>
    </row>
    <row r="114" spans="1:29" ht="15.75">
      <c r="A114" s="285" t="s">
        <v>31</v>
      </c>
      <c r="B114" s="3"/>
      <c r="C114" s="3"/>
      <c r="D114" s="32">
        <f t="shared" si="1"/>
        <v>5866.2499999999991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9">
        <v>121.5</v>
      </c>
      <c r="X114" s="9">
        <v>296.7</v>
      </c>
      <c r="Y114" s="285"/>
      <c r="Z114" s="61"/>
      <c r="AB114" s="270"/>
      <c r="AC114" s="61"/>
    </row>
    <row r="115" spans="1:29" ht="15.75">
      <c r="A115" s="107" t="s">
        <v>2717</v>
      </c>
      <c r="B115" s="3"/>
      <c r="C115" s="3"/>
      <c r="D115" s="32">
        <f t="shared" si="1"/>
        <v>5356.9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9">
        <v>116.5</v>
      </c>
      <c r="X115" s="9">
        <v>189</v>
      </c>
      <c r="Y115" s="107"/>
      <c r="Z115" s="61"/>
      <c r="AB115" s="270"/>
      <c r="AC115" s="61"/>
    </row>
    <row r="116" spans="1:29" ht="15.75">
      <c r="A116" s="107" t="s">
        <v>694</v>
      </c>
      <c r="B116" s="3"/>
      <c r="C116" s="3"/>
      <c r="D116" s="32">
        <f t="shared" si="1"/>
        <v>6363.7000000000007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9">
        <v>189.8</v>
      </c>
      <c r="X116" s="9">
        <v>192</v>
      </c>
      <c r="Y116" s="107"/>
      <c r="Z116" s="61"/>
      <c r="AB116" s="270"/>
      <c r="AC116" s="61"/>
    </row>
    <row r="117" spans="1:29" ht="15.75">
      <c r="A117" s="284" t="s">
        <v>3638</v>
      </c>
      <c r="B117" s="3"/>
      <c r="C117" s="3"/>
      <c r="D117" s="32">
        <f t="shared" si="1"/>
        <v>6967.8499999999995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9">
        <v>304.8</v>
      </c>
      <c r="X117" s="9">
        <v>414.59999999999997</v>
      </c>
      <c r="Y117" s="284"/>
      <c r="Z117" s="61"/>
      <c r="AB117" s="270"/>
      <c r="AC117" s="61"/>
    </row>
    <row r="118" spans="1:29" ht="15.75">
      <c r="A118" s="107" t="s">
        <v>3678</v>
      </c>
      <c r="B118" s="3"/>
      <c r="C118" s="3"/>
      <c r="D118" s="32">
        <f t="shared" si="1"/>
        <v>6851.5000000000009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9">
        <v>118.2</v>
      </c>
      <c r="X118" s="9">
        <v>203.3</v>
      </c>
      <c r="Y118" s="107"/>
      <c r="Z118" s="61"/>
      <c r="AB118" s="270"/>
      <c r="AC118" s="61"/>
    </row>
    <row r="119" spans="1:29" ht="15.75">
      <c r="A119" s="107" t="s">
        <v>686</v>
      </c>
      <c r="B119" s="3"/>
      <c r="C119" s="3"/>
      <c r="D119" s="32">
        <f t="shared" si="1"/>
        <v>6690.0499999999993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9">
        <v>329.4</v>
      </c>
      <c r="X119" s="9">
        <v>416.5</v>
      </c>
      <c r="Y119" s="107"/>
      <c r="Z119" s="61"/>
      <c r="AB119" s="270"/>
      <c r="AC119" s="61"/>
    </row>
    <row r="120" spans="1:29" ht="15.75">
      <c r="A120" s="285" t="s">
        <v>33</v>
      </c>
      <c r="B120" s="3"/>
      <c r="C120" s="3"/>
      <c r="D120" s="32">
        <f t="shared" si="1"/>
        <v>5389.4000000000015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9">
        <v>53.099999999999994</v>
      </c>
      <c r="X120" s="9">
        <v>150</v>
      </c>
      <c r="Y120" s="285"/>
      <c r="Z120" s="61"/>
      <c r="AB120" s="270"/>
      <c r="AC120" s="61"/>
    </row>
    <row r="121" spans="1:29" ht="15.75">
      <c r="A121" s="285" t="s">
        <v>37</v>
      </c>
      <c r="B121" s="3"/>
      <c r="C121" s="3"/>
      <c r="D121" s="32">
        <f t="shared" si="1"/>
        <v>6789.1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9">
        <v>97.8</v>
      </c>
      <c r="X121" s="9">
        <v>151.1</v>
      </c>
      <c r="Y121" s="285"/>
      <c r="Z121" s="61"/>
      <c r="AB121" s="270"/>
      <c r="AC121" s="61"/>
    </row>
    <row r="122" spans="1:29" ht="15.75">
      <c r="A122" s="284" t="s">
        <v>143</v>
      </c>
      <c r="B122" s="3"/>
      <c r="C122" s="3"/>
      <c r="D122" s="32">
        <f t="shared" si="1"/>
        <v>6207.1500000000005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9">
        <v>118</v>
      </c>
      <c r="X122" s="9">
        <v>329.3</v>
      </c>
      <c r="Y122" s="284"/>
      <c r="Z122" s="61"/>
      <c r="AB122" s="270"/>
      <c r="AC122" s="61"/>
    </row>
    <row r="123" spans="1:29" ht="15.75">
      <c r="A123" s="284" t="s">
        <v>3639</v>
      </c>
      <c r="B123" s="3"/>
      <c r="C123" s="3"/>
      <c r="D123" s="32">
        <f t="shared" si="1"/>
        <v>5985.2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9">
        <v>259.60000000000002</v>
      </c>
      <c r="X123" s="9">
        <v>216.3</v>
      </c>
      <c r="Y123" s="284"/>
      <c r="Z123" s="61"/>
      <c r="AB123" s="270"/>
      <c r="AC123" s="61"/>
    </row>
    <row r="124" spans="1:29" ht="15.75">
      <c r="A124" s="107" t="s">
        <v>2720</v>
      </c>
      <c r="B124" s="3"/>
      <c r="C124" s="3"/>
      <c r="D124" s="32">
        <f t="shared" si="1"/>
        <v>5049.1499999999996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9">
        <v>272.39999999999998</v>
      </c>
      <c r="X124" s="9">
        <v>280.7</v>
      </c>
      <c r="Y124" s="107"/>
      <c r="Z124" s="61"/>
      <c r="AB124" s="270"/>
      <c r="AC124" s="61"/>
    </row>
    <row r="125" spans="1:29" ht="15.75">
      <c r="A125" s="106" t="s">
        <v>1351</v>
      </c>
      <c r="B125" s="3"/>
      <c r="C125" s="3"/>
      <c r="D125" s="32">
        <f t="shared" si="1"/>
        <v>7025.1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9">
        <v>85.5</v>
      </c>
      <c r="X125" s="9">
        <v>150</v>
      </c>
      <c r="Y125" s="502"/>
      <c r="Z125" s="61"/>
      <c r="AB125" s="270"/>
      <c r="AC125" s="61"/>
    </row>
    <row r="126" spans="1:29" ht="15.75">
      <c r="A126" s="107" t="s">
        <v>2721</v>
      </c>
      <c r="B126" s="3"/>
      <c r="C126" s="3"/>
      <c r="D126" s="32">
        <f t="shared" si="1"/>
        <v>5612.2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9">
        <v>93.4</v>
      </c>
      <c r="X126" s="9">
        <v>206.6</v>
      </c>
      <c r="Y126" s="107"/>
      <c r="Z126" s="61"/>
      <c r="AB126" s="270"/>
      <c r="AC126" s="61"/>
    </row>
    <row r="127" spans="1:29" ht="15.75">
      <c r="A127" s="284" t="s">
        <v>3640</v>
      </c>
      <c r="B127" s="3"/>
      <c r="C127" s="3"/>
      <c r="D127" s="32">
        <f t="shared" si="1"/>
        <v>6378.7499999999991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9">
        <v>303.5</v>
      </c>
      <c r="X127" s="9">
        <v>239.7</v>
      </c>
      <c r="Y127" s="284"/>
      <c r="Z127" s="61"/>
      <c r="AB127" s="270"/>
      <c r="AC127" s="61"/>
    </row>
    <row r="128" spans="1:29" ht="15.75">
      <c r="A128" s="107" t="s">
        <v>2726</v>
      </c>
      <c r="B128" s="3"/>
      <c r="C128" s="3"/>
      <c r="D128" s="32">
        <f t="shared" si="1"/>
        <v>7021.0999999999985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9">
        <v>308.89999999999998</v>
      </c>
      <c r="X128" s="9">
        <v>523.19999999999993</v>
      </c>
      <c r="Y128" s="107"/>
      <c r="Z128" s="61"/>
      <c r="AB128" s="270"/>
      <c r="AC128" s="61"/>
    </row>
    <row r="129" spans="1:29" ht="15.75">
      <c r="A129" s="285" t="s">
        <v>1671</v>
      </c>
      <c r="B129" s="3"/>
      <c r="C129" s="3"/>
      <c r="D129" s="32">
        <f t="shared" si="1"/>
        <v>5950.45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9">
        <v>65.599999999999994</v>
      </c>
      <c r="X129" s="9">
        <v>474.8</v>
      </c>
      <c r="Y129" s="285"/>
      <c r="Z129" s="61"/>
      <c r="AB129" s="270"/>
      <c r="AC129" s="61"/>
    </row>
    <row r="130" spans="1:29" ht="15.75">
      <c r="A130" s="107" t="s">
        <v>180</v>
      </c>
      <c r="B130" s="3"/>
      <c r="C130" s="3"/>
      <c r="D130" s="32">
        <f t="shared" si="1"/>
        <v>6364.2499999999991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9">
        <v>74.900000000000006</v>
      </c>
      <c r="X130" s="9">
        <v>291.5</v>
      </c>
      <c r="Y130" s="107"/>
      <c r="Z130" s="61"/>
      <c r="AB130" s="270"/>
      <c r="AC130" s="61"/>
    </row>
    <row r="131" spans="1:29" ht="15.75">
      <c r="A131" s="107" t="s">
        <v>2709</v>
      </c>
      <c r="B131" s="3"/>
      <c r="C131" s="3"/>
      <c r="D131" s="32">
        <f t="shared" si="1"/>
        <v>8051.2000000000016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9">
        <v>135.5</v>
      </c>
      <c r="X131" s="9">
        <v>333.7</v>
      </c>
      <c r="Y131" s="107"/>
      <c r="Z131" s="61"/>
      <c r="AB131" s="270"/>
      <c r="AC131" s="61"/>
    </row>
    <row r="132" spans="1:29" ht="15.75">
      <c r="A132" s="107" t="s">
        <v>2217</v>
      </c>
      <c r="B132" s="3"/>
      <c r="C132" s="3"/>
      <c r="D132" s="32">
        <f t="shared" si="1"/>
        <v>5302.5500000000011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9">
        <v>35</v>
      </c>
      <c r="X132" s="9">
        <v>316.3</v>
      </c>
      <c r="Y132" s="107"/>
      <c r="Z132" s="61"/>
      <c r="AB132" s="270"/>
      <c r="AC132" s="61"/>
    </row>
    <row r="133" spans="1:29" ht="15.75">
      <c r="A133" s="107" t="s">
        <v>2728</v>
      </c>
      <c r="B133" s="3"/>
      <c r="C133" s="3"/>
      <c r="D133" s="32">
        <f t="shared" si="1"/>
        <v>5424.9999999999991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9">
        <v>202.2</v>
      </c>
      <c r="X133" s="9">
        <v>242.3</v>
      </c>
      <c r="Y133" s="107"/>
      <c r="Z133" s="61"/>
      <c r="AB133" s="270"/>
      <c r="AC133" s="61"/>
    </row>
    <row r="134" spans="1:29" ht="15.75">
      <c r="A134" s="107" t="s">
        <v>155</v>
      </c>
      <c r="B134" s="3"/>
      <c r="C134" s="3"/>
      <c r="D134" s="32">
        <f t="shared" ref="D134:D140" si="2">SUM(E134:DZ134)</f>
        <v>5164.2999999999993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9">
        <v>23.1</v>
      </c>
      <c r="X134" s="9">
        <v>164.3</v>
      </c>
      <c r="Y134" s="107"/>
      <c r="Z134" s="61"/>
      <c r="AB134" s="270"/>
      <c r="AC134" s="61"/>
    </row>
    <row r="135" spans="1:29" ht="15.75">
      <c r="A135" s="284" t="s">
        <v>3641</v>
      </c>
      <c r="B135" s="3"/>
      <c r="C135" s="3"/>
      <c r="D135" s="32">
        <f t="shared" si="2"/>
        <v>6699.4500000000007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9">
        <v>277.60000000000002</v>
      </c>
      <c r="X135" s="9">
        <v>269.8</v>
      </c>
      <c r="Y135" s="284"/>
      <c r="Z135" s="61"/>
      <c r="AB135" s="270"/>
      <c r="AC135" s="61"/>
    </row>
    <row r="136" spans="1:29" ht="15.75">
      <c r="A136" s="107" t="s">
        <v>2729</v>
      </c>
      <c r="B136" s="3"/>
      <c r="C136" s="3"/>
      <c r="D136" s="32">
        <f t="shared" si="2"/>
        <v>7415.45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9">
        <v>136.9</v>
      </c>
      <c r="X136" s="9">
        <v>245</v>
      </c>
      <c r="Y136" s="107"/>
      <c r="Z136" s="61"/>
      <c r="AB136" s="270"/>
      <c r="AC136" s="61"/>
    </row>
    <row r="137" spans="1:29" ht="15.75">
      <c r="A137" s="107" t="s">
        <v>2727</v>
      </c>
      <c r="B137" s="3"/>
      <c r="C137" s="3"/>
      <c r="D137" s="32">
        <f t="shared" si="2"/>
        <v>5678.7999999999993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9">
        <v>74.900000000000006</v>
      </c>
      <c r="X137" s="9">
        <v>202</v>
      </c>
      <c r="Y137" s="107"/>
      <c r="Z137" s="61"/>
      <c r="AB137" s="270"/>
      <c r="AC137" s="61"/>
    </row>
    <row r="138" spans="1:29" ht="15.75">
      <c r="A138" s="107" t="s">
        <v>2708</v>
      </c>
      <c r="B138" s="3"/>
      <c r="C138" s="3"/>
      <c r="D138" s="32">
        <f t="shared" si="2"/>
        <v>6771.25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9">
        <v>96.9</v>
      </c>
      <c r="X138" s="9">
        <v>222.6</v>
      </c>
      <c r="Y138" s="107"/>
      <c r="Z138" s="61"/>
      <c r="AB138" s="270"/>
      <c r="AC138" s="61"/>
    </row>
    <row r="139" spans="1:29" ht="15.75">
      <c r="A139" s="107" t="s">
        <v>658</v>
      </c>
      <c r="B139" s="3"/>
      <c r="C139" s="3"/>
      <c r="D139" s="32">
        <f t="shared" si="2"/>
        <v>6341.7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9">
        <v>138.6</v>
      </c>
      <c r="X139" s="9">
        <v>415.6</v>
      </c>
      <c r="Y139" s="107"/>
      <c r="Z139" s="61"/>
      <c r="AB139" s="270"/>
      <c r="AC139" s="61"/>
    </row>
    <row r="140" spans="1:29" ht="15.75">
      <c r="A140" s="285" t="s">
        <v>1655</v>
      </c>
      <c r="B140" s="3"/>
      <c r="C140" s="3"/>
      <c r="D140" s="32">
        <f t="shared" si="2"/>
        <v>7189.55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9">
        <v>195.3</v>
      </c>
      <c r="X140" s="9">
        <v>221.3</v>
      </c>
      <c r="Y140" s="285"/>
      <c r="Z140" s="61"/>
      <c r="AB140" s="270"/>
      <c r="AC140" s="61"/>
    </row>
    <row r="141" spans="1:29" ht="15.75">
      <c r="A141" s="58"/>
      <c r="B141" s="3"/>
      <c r="C141" s="3"/>
      <c r="D141" s="32"/>
      <c r="E141" s="158"/>
      <c r="F141" s="158"/>
    </row>
    <row r="142" spans="1:29" ht="15.75">
      <c r="D142" s="32"/>
    </row>
    <row r="143" spans="1:29" ht="15.75">
      <c r="D143" s="32"/>
    </row>
    <row r="144" spans="1:29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4514</v>
      </c>
      <c r="I144" s="102" t="s">
        <v>4597</v>
      </c>
      <c r="J144" s="102" t="s">
        <v>4699</v>
      </c>
      <c r="K144" s="102" t="s">
        <v>4800</v>
      </c>
      <c r="L144" s="102" t="s">
        <v>4801</v>
      </c>
      <c r="M144" s="102" t="s">
        <v>5126</v>
      </c>
      <c r="N144" s="102" t="s">
        <v>5406</v>
      </c>
      <c r="O144" s="102" t="s">
        <v>5377</v>
      </c>
    </row>
    <row r="145" spans="1:20" ht="15.75">
      <c r="A145" s="285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5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502"/>
      <c r="Q146" s="61"/>
      <c r="S146" s="270"/>
      <c r="T146" s="61"/>
    </row>
    <row r="147" spans="1:20" ht="15.75">
      <c r="A147" s="284" t="s">
        <v>3613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4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502"/>
      <c r="Q148" s="402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5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5"/>
      <c r="Q150" s="61"/>
      <c r="S150" s="270"/>
      <c r="T150" s="61"/>
    </row>
    <row r="151" spans="1:20" ht="15.75">
      <c r="A151" s="285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5"/>
      <c r="Q151" s="61"/>
      <c r="S151" s="270"/>
      <c r="T151" s="61"/>
    </row>
    <row r="152" spans="1:20" ht="15.75">
      <c r="A152" s="285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5"/>
      <c r="Q152" s="61"/>
      <c r="S152" s="270"/>
      <c r="T152" s="61"/>
    </row>
    <row r="153" spans="1:20" ht="15.75">
      <c r="A153" s="284" t="s">
        <v>3614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4"/>
      <c r="Q153" s="61"/>
      <c r="S153" s="270"/>
      <c r="T153" s="61"/>
    </row>
    <row r="154" spans="1:20" ht="15.75">
      <c r="A154" s="107" t="s">
        <v>2716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3615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502"/>
      <c r="Q156" s="61"/>
      <c r="S156" s="270"/>
      <c r="T156" s="61"/>
    </row>
    <row r="157" spans="1:20" ht="15.75">
      <c r="A157" s="107" t="s">
        <v>2847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2706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4" t="s">
        <v>3616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4"/>
      <c r="Q160" s="61"/>
      <c r="S160" s="270"/>
      <c r="T160" s="61"/>
    </row>
    <row r="161" spans="1:20" ht="15.75">
      <c r="A161" s="285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5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5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5"/>
      <c r="Q164" s="61"/>
      <c r="S164" s="270"/>
      <c r="T164" s="61"/>
    </row>
    <row r="165" spans="1:20" ht="15.75">
      <c r="A165" s="284" t="s">
        <v>3617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4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4" t="s">
        <v>3618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4"/>
      <c r="Q167" s="61"/>
      <c r="S167" s="270"/>
      <c r="T167" s="61"/>
    </row>
    <row r="168" spans="1:20" ht="15.75">
      <c r="A168" s="107" t="s">
        <v>2719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5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5"/>
      <c r="Q169" s="61"/>
      <c r="S169" s="270"/>
      <c r="T169" s="61"/>
    </row>
    <row r="170" spans="1:20" ht="15.75">
      <c r="A170" s="285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5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5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5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502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5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5"/>
      <c r="Q175" s="61"/>
      <c r="S175" s="270"/>
      <c r="T175" s="61"/>
    </row>
    <row r="176" spans="1:20" ht="15.75">
      <c r="A176" s="107" t="s">
        <v>2715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4" t="s">
        <v>3619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4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4" t="s">
        <v>3648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4"/>
      <c r="Q180" s="61"/>
      <c r="S180" s="270"/>
      <c r="T180" s="61"/>
    </row>
    <row r="181" spans="1:20" ht="15.75">
      <c r="A181" s="285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5"/>
      <c r="Q181" s="61"/>
      <c r="S181" s="270"/>
      <c r="T181" s="61"/>
    </row>
    <row r="182" spans="1:20" ht="15.75">
      <c r="A182" s="107" t="s">
        <v>2724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4" t="s">
        <v>3620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4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4" t="s">
        <v>3621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4"/>
      <c r="Q185" s="61"/>
      <c r="S185" s="270"/>
      <c r="T185" s="61"/>
    </row>
    <row r="186" spans="1:20" ht="15.75">
      <c r="A186" s="285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5"/>
      <c r="Q186" s="61"/>
      <c r="S186" s="270"/>
      <c r="T186" s="61"/>
    </row>
    <row r="187" spans="1:20" ht="15.75">
      <c r="A187" s="285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5"/>
      <c r="Q187" s="61"/>
      <c r="S187" s="270"/>
      <c r="T187" s="61"/>
    </row>
    <row r="188" spans="1:20" ht="15.75">
      <c r="A188" s="284" t="s">
        <v>3622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4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4" t="s">
        <v>3623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4"/>
      <c r="Q191" s="61"/>
      <c r="S191" s="270"/>
      <c r="T191" s="61"/>
    </row>
    <row r="192" spans="1:20" ht="15.75">
      <c r="A192" s="107" t="s">
        <v>2718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2220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2710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4" t="s">
        <v>3624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4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4" t="s">
        <v>3625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4"/>
      <c r="Q197" s="61"/>
      <c r="S197" s="270"/>
      <c r="T197" s="61"/>
    </row>
    <row r="198" spans="1:20" ht="15.75">
      <c r="A198" s="107" t="s">
        <v>2732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2731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5" t="s">
        <v>2325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5"/>
      <c r="Q201" s="61"/>
      <c r="S201" s="270"/>
      <c r="T201" s="61"/>
    </row>
    <row r="202" spans="1:20" ht="15.75">
      <c r="A202" s="107" t="s">
        <v>3626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2714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4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4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5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5"/>
      <c r="Q208" s="61"/>
      <c r="S208" s="270"/>
      <c r="T208" s="61"/>
    </row>
    <row r="209" spans="1:20" ht="15.75">
      <c r="A209" s="284" t="s">
        <v>3627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4"/>
      <c r="Q209" s="61"/>
      <c r="S209" s="270"/>
      <c r="T209" s="61"/>
    </row>
    <row r="210" spans="1:20" ht="15.75">
      <c r="A210" s="107" t="s">
        <v>2725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5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5"/>
      <c r="Q212" s="61"/>
      <c r="S212" s="270"/>
      <c r="T212" s="61"/>
    </row>
    <row r="213" spans="1:20" ht="15.75">
      <c r="A213" s="284" t="s">
        <v>3628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4"/>
      <c r="Q213" s="61"/>
      <c r="S213" s="270"/>
      <c r="T213" s="61"/>
    </row>
    <row r="214" spans="1:20" ht="15.75">
      <c r="A214" s="284" t="s">
        <v>3629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4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3630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5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5"/>
      <c r="Q220" s="61"/>
      <c r="S220" s="270"/>
      <c r="T220" s="61"/>
    </row>
    <row r="221" spans="1:20" ht="15.75">
      <c r="A221" s="285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5"/>
      <c r="Q221" s="61"/>
      <c r="S221" s="270"/>
      <c r="T221" s="61"/>
    </row>
    <row r="222" spans="1:20" ht="15.75">
      <c r="A222" s="107" t="s">
        <v>2711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502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502"/>
      <c r="Q224" s="61"/>
      <c r="S224" s="270"/>
      <c r="T224" s="61"/>
    </row>
    <row r="225" spans="1:20" ht="15.75">
      <c r="A225" s="107" t="s">
        <v>2712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4" t="s">
        <v>3631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4"/>
      <c r="Q226" s="61"/>
      <c r="S226" s="270"/>
      <c r="T226" s="61"/>
    </row>
    <row r="227" spans="1:20" ht="15.75">
      <c r="A227" s="284" t="s">
        <v>3632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4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2707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2733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4" t="s">
        <v>3633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4"/>
      <c r="Q233" s="61"/>
      <c r="S233" s="270"/>
      <c r="T233" s="61"/>
    </row>
    <row r="234" spans="1:20" ht="15.75">
      <c r="A234" s="284" t="s">
        <v>3634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4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2722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4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4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502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2723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4" t="s">
        <v>3635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4"/>
      <c r="Q243" s="61"/>
      <c r="S243" s="270"/>
      <c r="T243" s="61"/>
    </row>
    <row r="244" spans="1:20" ht="15.75">
      <c r="A244" s="285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5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5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5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5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5"/>
      <c r="Q249" s="61"/>
      <c r="S249" s="270"/>
      <c r="T249" s="61"/>
    </row>
    <row r="250" spans="1:20" ht="15.75">
      <c r="A250" s="107" t="s">
        <v>2713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2831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4" t="s">
        <v>3636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4"/>
      <c r="Q252" s="61"/>
      <c r="S252" s="270"/>
      <c r="T252" s="61"/>
    </row>
    <row r="253" spans="1:20" ht="15.75">
      <c r="A253" s="284" t="s">
        <v>3637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4"/>
      <c r="Q253" s="61"/>
      <c r="S253" s="270"/>
      <c r="T253" s="61"/>
    </row>
    <row r="254" spans="1:20" ht="15.75">
      <c r="A254" s="285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5"/>
      <c r="Q254" s="61"/>
      <c r="S254" s="270"/>
      <c r="T254" s="61"/>
    </row>
    <row r="255" spans="1:20" ht="15.75">
      <c r="A255" s="107" t="s">
        <v>2717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4" t="s">
        <v>3638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4"/>
      <c r="Q257" s="61"/>
      <c r="S257" s="270"/>
      <c r="T257" s="61"/>
    </row>
    <row r="258" spans="1:20" ht="15.75">
      <c r="A258" s="107" t="s">
        <v>3678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5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5"/>
      <c r="Q260" s="61"/>
      <c r="S260" s="270"/>
      <c r="T260" s="61"/>
    </row>
    <row r="261" spans="1:20" ht="15.75">
      <c r="A261" s="285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5"/>
      <c r="Q261" s="61"/>
      <c r="S261" s="270"/>
      <c r="T261" s="61"/>
    </row>
    <row r="262" spans="1:20" ht="15.75">
      <c r="A262" s="284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4"/>
      <c r="Q262" s="61"/>
      <c r="S262" s="270"/>
      <c r="T262" s="61"/>
    </row>
    <row r="263" spans="1:20" ht="15.75">
      <c r="A263" s="284" t="s">
        <v>3639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4"/>
      <c r="Q263" s="61"/>
      <c r="S263" s="270"/>
      <c r="T263" s="61"/>
    </row>
    <row r="264" spans="1:20" ht="15.75">
      <c r="A264" s="107" t="s">
        <v>2720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502"/>
      <c r="Q265" s="61"/>
      <c r="S265" s="270"/>
      <c r="T265" s="61"/>
    </row>
    <row r="266" spans="1:20" ht="15.75">
      <c r="A266" s="107" t="s">
        <v>2721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4" t="s">
        <v>3640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4"/>
      <c r="Q267" s="61"/>
      <c r="S267" s="270"/>
      <c r="T267" s="61"/>
    </row>
    <row r="268" spans="1:20" ht="15.75">
      <c r="A268" s="107" t="s">
        <v>2726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5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5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2709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36" ht="15.75">
      <c r="A273" s="107" t="s">
        <v>2728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36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36" ht="15.75">
      <c r="A275" s="284" t="s">
        <v>3641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4"/>
      <c r="Q275" s="61"/>
      <c r="S275" s="270"/>
      <c r="T275" s="61"/>
    </row>
    <row r="276" spans="1:36" ht="15.75">
      <c r="A276" s="107" t="s">
        <v>2729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36" ht="15.75">
      <c r="A277" s="107" t="s">
        <v>2727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36" ht="15.75">
      <c r="A278" s="107" t="s">
        <v>2708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36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36" ht="15.75">
      <c r="A280" s="285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5"/>
      <c r="Q280" s="61"/>
      <c r="S280" s="270"/>
      <c r="T280" s="61"/>
    </row>
    <row r="281" spans="1:36" ht="15.75">
      <c r="D281" s="32"/>
    </row>
    <row r="282" spans="1:36" ht="15.75">
      <c r="D282" s="32"/>
    </row>
    <row r="283" spans="1:36" ht="15.75">
      <c r="D283" s="32"/>
    </row>
    <row r="284" spans="1:36" s="30" customFormat="1" ht="20.25">
      <c r="A284" s="30" t="s">
        <v>1241</v>
      </c>
      <c r="B284"/>
      <c r="C284"/>
      <c r="D284" s="31" t="s">
        <v>40</v>
      </c>
      <c r="E284" s="102" t="s">
        <v>4341</v>
      </c>
      <c r="F284" s="102" t="s">
        <v>4343</v>
      </c>
      <c r="G284" s="102" t="s">
        <v>4453</v>
      </c>
      <c r="H284" s="102" t="s">
        <v>4452</v>
      </c>
      <c r="I284" s="102" t="s">
        <v>4443</v>
      </c>
      <c r="J284" s="102" t="s">
        <v>4491</v>
      </c>
      <c r="K284" s="102" t="s">
        <v>4173</v>
      </c>
      <c r="L284" s="102" t="s">
        <v>4541</v>
      </c>
      <c r="M284" s="102" t="s">
        <v>4540</v>
      </c>
      <c r="N284" s="102" t="s">
        <v>4537</v>
      </c>
      <c r="O284" s="102" t="s">
        <v>4654</v>
      </c>
      <c r="P284" s="102" t="s">
        <v>4702</v>
      </c>
      <c r="Q284" s="102" t="s">
        <v>3206</v>
      </c>
      <c r="R284" s="102" t="s">
        <v>4898</v>
      </c>
      <c r="S284" s="102" t="s">
        <v>4899</v>
      </c>
      <c r="T284" s="102" t="s">
        <v>4934</v>
      </c>
      <c r="U284" s="102" t="s">
        <v>5070</v>
      </c>
      <c r="V284" s="102" t="s">
        <v>5091</v>
      </c>
      <c r="W284" s="102" t="s">
        <v>5487</v>
      </c>
      <c r="X284" s="102" t="s">
        <v>5651</v>
      </c>
      <c r="Y284" s="102" t="s">
        <v>5652</v>
      </c>
      <c r="Z284" s="102" t="s">
        <v>5677</v>
      </c>
      <c r="AA284" s="102" t="s">
        <v>5679</v>
      </c>
      <c r="AB284" s="102" t="s">
        <v>5750</v>
      </c>
      <c r="AC284" s="102" t="s">
        <v>5753</v>
      </c>
    </row>
    <row r="285" spans="1:36" ht="15.75">
      <c r="A285" s="285" t="s">
        <v>1657</v>
      </c>
      <c r="B285" s="3"/>
      <c r="C285" s="3"/>
      <c r="D285" s="32">
        <f t="shared" ref="D285:D316" si="7">SUM(E285:DZ285)</f>
        <v>1271.9999999999998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9">
        <v>85</v>
      </c>
      <c r="Y285" s="9">
        <v>78.2</v>
      </c>
      <c r="Z285" s="9">
        <v>98.8</v>
      </c>
      <c r="AA285" s="9">
        <v>75.8</v>
      </c>
      <c r="AB285" s="9">
        <v>9.1</v>
      </c>
      <c r="AC285" s="9">
        <v>42</v>
      </c>
      <c r="AD285" s="285"/>
      <c r="AE285" s="61"/>
      <c r="AG285" s="270"/>
      <c r="AH285" s="61"/>
      <c r="AJ285" s="49"/>
    </row>
    <row r="286" spans="1:36" ht="15.75">
      <c r="A286" s="106" t="s">
        <v>1346</v>
      </c>
      <c r="B286" s="3"/>
      <c r="C286" s="3"/>
      <c r="D286" s="32">
        <f t="shared" si="7"/>
        <v>821.50000000000011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9">
        <v>12.6</v>
      </c>
      <c r="Y286" s="9">
        <v>0</v>
      </c>
      <c r="Z286" s="9">
        <v>20.000000000000004</v>
      </c>
      <c r="AA286" s="9">
        <v>0</v>
      </c>
      <c r="AB286" s="9">
        <v>60.1</v>
      </c>
      <c r="AC286" s="9">
        <v>81</v>
      </c>
      <c r="AD286" s="502"/>
      <c r="AE286" s="61"/>
      <c r="AG286" s="270"/>
      <c r="AH286" s="61"/>
      <c r="AJ286" s="49"/>
    </row>
    <row r="287" spans="1:36" ht="15.75">
      <c r="A287" s="284" t="s">
        <v>3613</v>
      </c>
      <c r="B287" s="3"/>
      <c r="C287" s="3"/>
      <c r="D287" s="32">
        <f t="shared" si="7"/>
        <v>1014.3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9">
        <v>0</v>
      </c>
      <c r="Y287" s="9">
        <v>56</v>
      </c>
      <c r="Z287" s="9">
        <v>56</v>
      </c>
      <c r="AA287" s="9">
        <v>4.5</v>
      </c>
      <c r="AB287" s="9">
        <v>70</v>
      </c>
      <c r="AC287" s="9">
        <v>64.5</v>
      </c>
      <c r="AD287" s="284"/>
      <c r="AE287" s="61"/>
      <c r="AG287" s="270"/>
      <c r="AH287" s="61"/>
      <c r="AJ287" s="49"/>
    </row>
    <row r="288" spans="1:36" ht="15.75">
      <c r="A288" s="106" t="s">
        <v>1337</v>
      </c>
      <c r="B288" s="3"/>
      <c r="C288" s="3"/>
      <c r="D288" s="32">
        <f t="shared" si="7"/>
        <v>1224.5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9">
        <v>39.700000000000003</v>
      </c>
      <c r="Y288" s="9">
        <v>44</v>
      </c>
      <c r="Z288" s="9">
        <v>53.9</v>
      </c>
      <c r="AA288" s="9">
        <v>0</v>
      </c>
      <c r="AB288" s="9">
        <v>48</v>
      </c>
      <c r="AC288" s="9">
        <v>90</v>
      </c>
      <c r="AD288" s="502"/>
      <c r="AE288" s="402"/>
      <c r="AG288" s="270"/>
      <c r="AH288" s="61"/>
      <c r="AJ288" s="49"/>
    </row>
    <row r="289" spans="1:36" ht="15.75">
      <c r="A289" s="107" t="s">
        <v>2195</v>
      </c>
      <c r="B289" s="3"/>
      <c r="C289" s="3"/>
      <c r="D289" s="32">
        <f t="shared" si="7"/>
        <v>1727.45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9">
        <v>9.9</v>
      </c>
      <c r="Y289" s="9">
        <v>44</v>
      </c>
      <c r="Z289" s="9">
        <v>63.1</v>
      </c>
      <c r="AA289" s="9">
        <v>28.200000000000003</v>
      </c>
      <c r="AB289" s="9">
        <v>180.7</v>
      </c>
      <c r="AC289" s="9">
        <v>132</v>
      </c>
      <c r="AD289" s="107"/>
      <c r="AE289" s="61"/>
      <c r="AG289" s="270"/>
      <c r="AH289" s="61"/>
      <c r="AJ289" s="49"/>
    </row>
    <row r="290" spans="1:36" ht="15.75">
      <c r="A290" s="285" t="s">
        <v>1</v>
      </c>
      <c r="B290" s="3"/>
      <c r="C290" s="3"/>
      <c r="D290" s="32">
        <f t="shared" si="7"/>
        <v>759.50000000000011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9">
        <v>35</v>
      </c>
      <c r="Y290" s="9">
        <v>56</v>
      </c>
      <c r="Z290" s="9">
        <v>71.599999999999994</v>
      </c>
      <c r="AA290" s="9">
        <v>47.7</v>
      </c>
      <c r="AB290" s="9">
        <v>91.5</v>
      </c>
      <c r="AC290" s="9">
        <v>0</v>
      </c>
      <c r="AD290" s="285"/>
      <c r="AE290" s="61"/>
      <c r="AG290" s="270"/>
      <c r="AH290" s="61"/>
      <c r="AJ290" s="49"/>
    </row>
    <row r="291" spans="1:36" ht="15.75">
      <c r="A291" s="285" t="s">
        <v>1656</v>
      </c>
      <c r="B291" s="3"/>
      <c r="C291" s="3"/>
      <c r="D291" s="32">
        <f t="shared" si="7"/>
        <v>609.80000000000007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9">
        <v>2.4</v>
      </c>
      <c r="Y291" s="9">
        <v>0</v>
      </c>
      <c r="Z291" s="9">
        <v>14.3</v>
      </c>
      <c r="AA291" s="9">
        <v>16.5</v>
      </c>
      <c r="AB291" s="9">
        <v>1.1000000000000001</v>
      </c>
      <c r="AC291" s="9">
        <v>0</v>
      </c>
      <c r="AD291" s="285"/>
      <c r="AE291" s="61"/>
      <c r="AG291" s="270"/>
      <c r="AH291" s="61"/>
      <c r="AJ291" s="49"/>
    </row>
    <row r="292" spans="1:36" ht="15.75">
      <c r="A292" s="285" t="s">
        <v>1664</v>
      </c>
      <c r="B292" s="3"/>
      <c r="C292" s="3"/>
      <c r="D292" s="32">
        <f t="shared" si="7"/>
        <v>1085.9000000000001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9">
        <v>0</v>
      </c>
      <c r="Y292" s="9">
        <v>60</v>
      </c>
      <c r="Z292" s="9">
        <v>60</v>
      </c>
      <c r="AA292" s="9">
        <v>0</v>
      </c>
      <c r="AB292" s="9">
        <v>48</v>
      </c>
      <c r="AC292" s="9">
        <v>48</v>
      </c>
      <c r="AD292" s="285"/>
      <c r="AE292" s="61"/>
      <c r="AG292" s="270"/>
      <c r="AH292" s="61"/>
      <c r="AJ292" s="49"/>
    </row>
    <row r="293" spans="1:36" ht="15.75">
      <c r="A293" s="284" t="s">
        <v>3614</v>
      </c>
      <c r="B293" s="3"/>
      <c r="C293" s="3"/>
      <c r="D293" s="32">
        <f t="shared" si="7"/>
        <v>872.69999999999993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9">
        <v>63.9</v>
      </c>
      <c r="Y293" s="9">
        <v>0</v>
      </c>
      <c r="Z293" s="9">
        <v>10.799999999999999</v>
      </c>
      <c r="AA293" s="9">
        <v>81.5</v>
      </c>
      <c r="AB293" s="9">
        <v>9.0000000000000018</v>
      </c>
      <c r="AC293" s="9">
        <v>10.7</v>
      </c>
      <c r="AD293" s="284"/>
      <c r="AE293" s="61"/>
      <c r="AG293" s="270"/>
      <c r="AH293" s="61"/>
      <c r="AJ293" s="49"/>
    </row>
    <row r="294" spans="1:36" ht="15.75">
      <c r="A294" s="107" t="s">
        <v>2716</v>
      </c>
      <c r="B294" s="3"/>
      <c r="C294" s="3"/>
      <c r="D294" s="32">
        <f t="shared" si="7"/>
        <v>1727.4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9">
        <v>11.700000000000001</v>
      </c>
      <c r="Y294" s="9">
        <v>46.8</v>
      </c>
      <c r="Z294" s="9">
        <v>16.5</v>
      </c>
      <c r="AA294" s="9">
        <v>133.5</v>
      </c>
      <c r="AB294" s="9">
        <v>43.8</v>
      </c>
      <c r="AC294" s="9">
        <v>43.4</v>
      </c>
      <c r="AD294" s="107"/>
      <c r="AE294" s="61"/>
      <c r="AG294" s="270"/>
      <c r="AH294" s="61"/>
      <c r="AJ294" s="49"/>
    </row>
    <row r="295" spans="1:36" ht="15.75">
      <c r="A295" s="107" t="s">
        <v>3615</v>
      </c>
      <c r="B295" s="3"/>
      <c r="C295" s="3"/>
      <c r="D295" s="32">
        <f t="shared" si="7"/>
        <v>923.19999999999982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9">
        <v>28</v>
      </c>
      <c r="Y295" s="9">
        <v>4.8</v>
      </c>
      <c r="Z295" s="9">
        <v>19.2</v>
      </c>
      <c r="AA295" s="9">
        <v>30</v>
      </c>
      <c r="AB295" s="9">
        <v>44</v>
      </c>
      <c r="AC295" s="9">
        <v>44</v>
      </c>
      <c r="AD295" s="107"/>
      <c r="AE295" s="61"/>
      <c r="AG295" s="270"/>
      <c r="AH295" s="61"/>
      <c r="AJ295" s="49"/>
    </row>
    <row r="296" spans="1:36" ht="15.75">
      <c r="A296" s="106" t="s">
        <v>1342</v>
      </c>
      <c r="B296" s="3"/>
      <c r="C296" s="3"/>
      <c r="D296" s="32">
        <f t="shared" si="7"/>
        <v>1275.3000000000002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9">
        <v>39</v>
      </c>
      <c r="Y296" s="9">
        <v>0</v>
      </c>
      <c r="Z296" s="9">
        <v>27.5</v>
      </c>
      <c r="AA296" s="9">
        <v>114.7</v>
      </c>
      <c r="AB296" s="9">
        <v>9.1</v>
      </c>
      <c r="AC296" s="9">
        <v>4.4000000000000004</v>
      </c>
      <c r="AD296" s="502"/>
      <c r="AE296" s="61"/>
      <c r="AG296" s="270"/>
      <c r="AH296" s="61"/>
      <c r="AJ296" s="49"/>
    </row>
    <row r="297" spans="1:36" ht="15.75">
      <c r="A297" s="107" t="s">
        <v>2847</v>
      </c>
      <c r="B297" s="3"/>
      <c r="C297" s="3"/>
      <c r="D297" s="32">
        <f t="shared" si="7"/>
        <v>1011.0999999999999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9">
        <v>9.9</v>
      </c>
      <c r="Y297" s="9">
        <v>0</v>
      </c>
      <c r="Z297" s="9">
        <v>0</v>
      </c>
      <c r="AA297" s="9">
        <v>95.3</v>
      </c>
      <c r="AB297" s="9">
        <v>73.599999999999994</v>
      </c>
      <c r="AC297" s="9">
        <v>15.3</v>
      </c>
      <c r="AD297" s="107"/>
      <c r="AE297" s="61"/>
      <c r="AG297" s="270"/>
      <c r="AH297" s="61"/>
      <c r="AJ297" s="49"/>
    </row>
    <row r="298" spans="1:36" ht="15.75">
      <c r="A298" s="107" t="s">
        <v>675</v>
      </c>
      <c r="B298" s="3"/>
      <c r="C298" s="3"/>
      <c r="D298" s="32">
        <f t="shared" si="7"/>
        <v>873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9">
        <v>12.6</v>
      </c>
      <c r="Y298" s="9">
        <v>0</v>
      </c>
      <c r="Z298" s="9">
        <v>70.7</v>
      </c>
      <c r="AA298" s="9">
        <v>42.9</v>
      </c>
      <c r="AB298" s="9">
        <v>0</v>
      </c>
      <c r="AC298" s="9">
        <v>34.4</v>
      </c>
      <c r="AD298" s="107"/>
      <c r="AE298" s="61"/>
      <c r="AG298" s="270"/>
      <c r="AH298" s="61"/>
      <c r="AJ298" s="49"/>
    </row>
    <row r="299" spans="1:36" ht="15.75">
      <c r="A299" s="107" t="s">
        <v>2706</v>
      </c>
      <c r="B299" s="3"/>
      <c r="C299" s="3"/>
      <c r="D299" s="32">
        <f t="shared" si="7"/>
        <v>1462.9999999999998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9">
        <v>0</v>
      </c>
      <c r="Y299" s="9">
        <v>52</v>
      </c>
      <c r="Z299" s="9">
        <v>66.3</v>
      </c>
      <c r="AA299" s="9">
        <v>30</v>
      </c>
      <c r="AB299" s="9">
        <v>100.5</v>
      </c>
      <c r="AC299" s="9">
        <v>87</v>
      </c>
      <c r="AD299" s="107"/>
      <c r="AE299" s="61"/>
      <c r="AG299" s="270"/>
      <c r="AH299" s="61"/>
      <c r="AJ299" s="49"/>
    </row>
    <row r="300" spans="1:36" ht="15.75">
      <c r="A300" s="284" t="s">
        <v>3616</v>
      </c>
      <c r="B300" s="3"/>
      <c r="C300" s="3"/>
      <c r="D300" s="32">
        <f t="shared" si="7"/>
        <v>697.39999999999986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9">
        <v>0</v>
      </c>
      <c r="Y300" s="9">
        <v>0</v>
      </c>
      <c r="Z300" s="9">
        <v>1.4</v>
      </c>
      <c r="AA300" s="9">
        <v>0</v>
      </c>
      <c r="AB300" s="9">
        <v>10.799999999999999</v>
      </c>
      <c r="AC300" s="9">
        <v>0</v>
      </c>
      <c r="AD300" s="284"/>
      <c r="AE300" s="61"/>
      <c r="AG300" s="270"/>
      <c r="AH300" s="61"/>
      <c r="AJ300" s="49"/>
    </row>
    <row r="301" spans="1:36" ht="15.75">
      <c r="A301" s="285" t="s">
        <v>1653</v>
      </c>
      <c r="B301" s="3"/>
      <c r="C301" s="3"/>
      <c r="D301" s="32">
        <f t="shared" si="7"/>
        <v>925.5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9">
        <v>0</v>
      </c>
      <c r="Y301" s="9">
        <v>0</v>
      </c>
      <c r="Z301" s="9">
        <v>28.1</v>
      </c>
      <c r="AA301" s="9">
        <v>5.2</v>
      </c>
      <c r="AB301" s="9">
        <v>45.5</v>
      </c>
      <c r="AC301" s="9">
        <v>49</v>
      </c>
      <c r="AD301" s="285"/>
      <c r="AE301" s="61"/>
      <c r="AG301" s="270"/>
      <c r="AH301" s="61"/>
      <c r="AJ301" s="49"/>
    </row>
    <row r="302" spans="1:36" ht="15.75">
      <c r="A302" s="107" t="s">
        <v>2196</v>
      </c>
      <c r="B302" s="3"/>
      <c r="C302" s="3"/>
      <c r="D302" s="32">
        <f t="shared" si="7"/>
        <v>1016.55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9">
        <v>0</v>
      </c>
      <c r="Y302" s="9">
        <v>52</v>
      </c>
      <c r="Z302" s="9">
        <v>59.5</v>
      </c>
      <c r="AA302" s="9">
        <v>92.2</v>
      </c>
      <c r="AB302" s="9">
        <v>0</v>
      </c>
      <c r="AC302" s="9">
        <v>14.3</v>
      </c>
      <c r="AD302" s="107"/>
      <c r="AE302" s="61"/>
      <c r="AG302" s="270"/>
      <c r="AH302" s="61"/>
      <c r="AJ302" s="49"/>
    </row>
    <row r="303" spans="1:36" ht="15.75">
      <c r="A303" s="107" t="s">
        <v>153</v>
      </c>
      <c r="B303" s="3"/>
      <c r="C303" s="3"/>
      <c r="D303" s="32">
        <f t="shared" si="7"/>
        <v>1686.3000000000002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9">
        <v>24</v>
      </c>
      <c r="Y303" s="9">
        <v>60</v>
      </c>
      <c r="Z303" s="9">
        <v>60</v>
      </c>
      <c r="AA303" s="9">
        <v>110.5</v>
      </c>
      <c r="AB303" s="9">
        <v>136.4</v>
      </c>
      <c r="AC303" s="9">
        <v>142.4</v>
      </c>
      <c r="AD303" s="107"/>
      <c r="AE303" s="61"/>
      <c r="AG303" s="270"/>
      <c r="AH303" s="61"/>
      <c r="AJ303" s="49"/>
    </row>
    <row r="304" spans="1:36" ht="15.75">
      <c r="A304" s="285" t="s">
        <v>1665</v>
      </c>
      <c r="B304" s="3"/>
      <c r="C304" s="3"/>
      <c r="D304" s="32">
        <f t="shared" si="7"/>
        <v>879.7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9">
        <v>2.4</v>
      </c>
      <c r="Y304" s="9">
        <v>82.4</v>
      </c>
      <c r="Z304" s="9">
        <v>84.4</v>
      </c>
      <c r="AA304" s="9">
        <v>33.5</v>
      </c>
      <c r="AB304" s="9">
        <v>0</v>
      </c>
      <c r="AC304" s="9">
        <v>0</v>
      </c>
      <c r="AD304" s="285"/>
      <c r="AE304" s="61"/>
      <c r="AG304" s="270"/>
      <c r="AH304" s="61"/>
      <c r="AJ304" s="49"/>
    </row>
    <row r="305" spans="1:36" ht="15.75">
      <c r="A305" s="284" t="s">
        <v>3617</v>
      </c>
      <c r="B305" s="3"/>
      <c r="C305" s="3"/>
      <c r="D305" s="32">
        <f t="shared" si="7"/>
        <v>1749.3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9">
        <v>38.5</v>
      </c>
      <c r="Y305" s="9">
        <v>0</v>
      </c>
      <c r="Z305" s="9">
        <v>14.3</v>
      </c>
      <c r="AA305" s="9">
        <v>69.400000000000006</v>
      </c>
      <c r="AB305" s="9">
        <v>101</v>
      </c>
      <c r="AC305" s="9">
        <v>122.6</v>
      </c>
      <c r="AD305" s="284"/>
      <c r="AE305" s="61"/>
      <c r="AG305" s="270"/>
      <c r="AH305" s="61"/>
      <c r="AJ305" s="49"/>
    </row>
    <row r="306" spans="1:36" ht="15.75">
      <c r="A306" s="107" t="s">
        <v>2212</v>
      </c>
      <c r="B306" s="3"/>
      <c r="C306" s="3"/>
      <c r="D306" s="32">
        <f t="shared" si="7"/>
        <v>1349.2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9">
        <v>0</v>
      </c>
      <c r="Y306" s="9">
        <v>0</v>
      </c>
      <c r="Z306" s="9">
        <v>19.5</v>
      </c>
      <c r="AA306" s="9">
        <v>42.5</v>
      </c>
      <c r="AB306" s="9">
        <v>87.5</v>
      </c>
      <c r="AC306" s="9">
        <v>18.2</v>
      </c>
      <c r="AD306" s="107"/>
      <c r="AE306" s="61"/>
      <c r="AG306" s="270"/>
      <c r="AH306" s="61"/>
      <c r="AJ306" s="49"/>
    </row>
    <row r="307" spans="1:36" ht="15.75">
      <c r="A307" s="284" t="s">
        <v>3618</v>
      </c>
      <c r="B307" s="3"/>
      <c r="C307" s="3"/>
      <c r="D307" s="32">
        <f t="shared" si="7"/>
        <v>1152.4000000000001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9">
        <v>49.8</v>
      </c>
      <c r="Y307" s="9">
        <v>62.3</v>
      </c>
      <c r="Z307" s="9">
        <v>113.5</v>
      </c>
      <c r="AA307" s="9">
        <v>45.5</v>
      </c>
      <c r="AB307" s="9">
        <v>27.500000000000004</v>
      </c>
      <c r="AC307" s="9">
        <v>0</v>
      </c>
      <c r="AD307" s="284"/>
      <c r="AE307" s="61"/>
      <c r="AG307" s="270"/>
      <c r="AH307" s="61"/>
      <c r="AJ307" s="49"/>
    </row>
    <row r="308" spans="1:36" ht="15.75">
      <c r="A308" s="107" t="s">
        <v>2719</v>
      </c>
      <c r="B308" s="3"/>
      <c r="C308" s="3"/>
      <c r="D308" s="32">
        <f t="shared" si="7"/>
        <v>1199.8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9">
        <v>0</v>
      </c>
      <c r="Y308" s="9">
        <v>0</v>
      </c>
      <c r="Z308" s="9">
        <v>13.2</v>
      </c>
      <c r="AA308" s="9">
        <v>52</v>
      </c>
      <c r="AB308" s="9">
        <v>0</v>
      </c>
      <c r="AC308" s="9">
        <v>4.8</v>
      </c>
      <c r="AD308" s="107"/>
      <c r="AE308" s="61"/>
      <c r="AG308" s="270"/>
      <c r="AH308" s="61"/>
      <c r="AJ308" s="49"/>
    </row>
    <row r="309" spans="1:36" ht="15.75">
      <c r="A309" s="285" t="s">
        <v>1661</v>
      </c>
      <c r="B309" s="3"/>
      <c r="C309" s="3"/>
      <c r="D309" s="32">
        <f t="shared" si="7"/>
        <v>1029.1000000000001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9">
        <v>0</v>
      </c>
      <c r="Y309" s="9">
        <v>0</v>
      </c>
      <c r="Z309" s="9">
        <v>11.700000000000001</v>
      </c>
      <c r="AA309" s="9">
        <v>0</v>
      </c>
      <c r="AB309" s="9">
        <v>81</v>
      </c>
      <c r="AC309" s="9">
        <v>53.2</v>
      </c>
      <c r="AD309" s="285"/>
      <c r="AE309" s="61"/>
      <c r="AG309" s="270"/>
      <c r="AH309" s="61"/>
      <c r="AJ309" s="49"/>
    </row>
    <row r="310" spans="1:36" ht="15.75">
      <c r="A310" s="285" t="s">
        <v>11</v>
      </c>
      <c r="B310" s="3"/>
      <c r="C310" s="3"/>
      <c r="D310" s="32">
        <f t="shared" si="7"/>
        <v>1204.9000000000001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9">
        <v>0</v>
      </c>
      <c r="Y310" s="9">
        <v>48</v>
      </c>
      <c r="Z310" s="9">
        <v>54</v>
      </c>
      <c r="AA310" s="9">
        <v>55.9</v>
      </c>
      <c r="AB310" s="9">
        <v>48</v>
      </c>
      <c r="AC310" s="9">
        <v>48</v>
      </c>
      <c r="AD310" s="285"/>
      <c r="AE310" s="61"/>
      <c r="AG310" s="270"/>
      <c r="AH310" s="61"/>
      <c r="AJ310" s="49"/>
    </row>
    <row r="311" spans="1:36" ht="15.75">
      <c r="A311" s="107" t="s">
        <v>2197</v>
      </c>
      <c r="B311" s="3"/>
      <c r="C311" s="3"/>
      <c r="D311" s="32">
        <f t="shared" si="7"/>
        <v>811.1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9">
        <v>33.800000000000004</v>
      </c>
      <c r="Y311" s="9">
        <v>0</v>
      </c>
      <c r="Z311" s="9">
        <v>19.599999999999998</v>
      </c>
      <c r="AA311" s="9">
        <v>52.4</v>
      </c>
      <c r="AB311" s="9">
        <v>92.7</v>
      </c>
      <c r="AC311" s="9">
        <v>18</v>
      </c>
      <c r="AD311" s="107"/>
      <c r="AE311" s="61"/>
      <c r="AG311" s="270"/>
      <c r="AH311" s="61"/>
      <c r="AJ311" s="49"/>
    </row>
    <row r="312" spans="1:36" ht="15.75">
      <c r="A312" s="285" t="s">
        <v>1666</v>
      </c>
      <c r="B312" s="3"/>
      <c r="C312" s="3"/>
      <c r="D312" s="32">
        <f t="shared" si="7"/>
        <v>1182.9000000000001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9">
        <v>0</v>
      </c>
      <c r="Y312" s="9">
        <v>0</v>
      </c>
      <c r="Z312" s="9">
        <v>14.3</v>
      </c>
      <c r="AA312" s="9">
        <v>101.5</v>
      </c>
      <c r="AB312" s="9">
        <v>0</v>
      </c>
      <c r="AC312" s="9">
        <v>42</v>
      </c>
      <c r="AD312" s="285"/>
      <c r="AE312" s="61"/>
      <c r="AG312" s="270"/>
      <c r="AH312" s="61"/>
      <c r="AJ312" s="49"/>
    </row>
    <row r="313" spans="1:36" ht="15.75">
      <c r="A313" s="106" t="s">
        <v>1344</v>
      </c>
      <c r="B313" s="3"/>
      <c r="C313" s="3"/>
      <c r="D313" s="32">
        <f t="shared" si="7"/>
        <v>1010.3000000000001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9">
        <v>0</v>
      </c>
      <c r="Y313" s="9">
        <v>70.3</v>
      </c>
      <c r="Z313" s="9">
        <v>56</v>
      </c>
      <c r="AA313" s="9">
        <v>0</v>
      </c>
      <c r="AB313" s="9">
        <v>9.1</v>
      </c>
      <c r="AC313" s="9">
        <v>5.2</v>
      </c>
      <c r="AD313" s="502"/>
      <c r="AE313" s="61"/>
      <c r="AG313" s="270"/>
      <c r="AH313" s="61"/>
      <c r="AJ313" s="49"/>
    </row>
    <row r="314" spans="1:36" ht="15.75">
      <c r="A314" s="107" t="s">
        <v>633</v>
      </c>
      <c r="B314" s="3"/>
      <c r="C314" s="3"/>
      <c r="D314" s="32">
        <f t="shared" si="7"/>
        <v>912.70000000000016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9">
        <v>22</v>
      </c>
      <c r="Y314" s="9">
        <v>52.9</v>
      </c>
      <c r="Z314" s="9">
        <v>62</v>
      </c>
      <c r="AA314" s="9">
        <v>28</v>
      </c>
      <c r="AB314" s="9">
        <v>45.6</v>
      </c>
      <c r="AC314" s="9">
        <v>0</v>
      </c>
      <c r="AD314" s="107"/>
      <c r="AE314" s="61"/>
      <c r="AG314" s="270"/>
      <c r="AH314" s="61"/>
      <c r="AJ314" s="49"/>
    </row>
    <row r="315" spans="1:36" ht="15.75">
      <c r="A315" s="285" t="s">
        <v>1658</v>
      </c>
      <c r="B315" s="3"/>
      <c r="C315" s="3"/>
      <c r="D315" s="32">
        <f t="shared" si="7"/>
        <v>785.75000000000011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9">
        <v>0</v>
      </c>
      <c r="Y315" s="9">
        <v>0</v>
      </c>
      <c r="Z315" s="9">
        <v>18.2</v>
      </c>
      <c r="AA315" s="9">
        <v>0</v>
      </c>
      <c r="AB315" s="9">
        <v>44</v>
      </c>
      <c r="AC315" s="9">
        <v>68</v>
      </c>
      <c r="AD315" s="285"/>
      <c r="AE315" s="61"/>
      <c r="AG315" s="270"/>
      <c r="AH315" s="61"/>
      <c r="AJ315" s="49"/>
    </row>
    <row r="316" spans="1:36" ht="15.75">
      <c r="A316" s="107" t="s">
        <v>2715</v>
      </c>
      <c r="B316" s="3"/>
      <c r="C316" s="3"/>
      <c r="D316" s="32">
        <f t="shared" si="7"/>
        <v>1245.8999999999999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9">
        <v>38.799999999999997</v>
      </c>
      <c r="Y316" s="9">
        <v>67.599999999999994</v>
      </c>
      <c r="Z316" s="9">
        <v>70</v>
      </c>
      <c r="AA316" s="9">
        <v>52</v>
      </c>
      <c r="AB316" s="9">
        <v>7.7000000000000011</v>
      </c>
      <c r="AC316" s="9">
        <v>39</v>
      </c>
      <c r="AD316" s="107"/>
      <c r="AE316" s="61"/>
      <c r="AG316" s="270"/>
      <c r="AH316" s="61"/>
      <c r="AJ316" s="49"/>
    </row>
    <row r="317" spans="1:36" ht="15.75">
      <c r="A317" s="284" t="s">
        <v>3619</v>
      </c>
      <c r="B317" s="3"/>
      <c r="C317" s="3"/>
      <c r="D317" s="32">
        <f t="shared" ref="D317:D348" si="8">SUM(E317:DZ317)</f>
        <v>731.5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9">
        <v>48.3</v>
      </c>
      <c r="Y317" s="9">
        <v>0</v>
      </c>
      <c r="Z317" s="9">
        <v>19.5</v>
      </c>
      <c r="AA317" s="9">
        <v>42.1</v>
      </c>
      <c r="AB317" s="9">
        <v>0</v>
      </c>
      <c r="AC317" s="9">
        <v>39</v>
      </c>
      <c r="AD317" s="284"/>
      <c r="AE317" s="61"/>
      <c r="AG317" s="270"/>
      <c r="AH317" s="61"/>
      <c r="AJ317" s="49"/>
    </row>
    <row r="318" spans="1:36" ht="15.75">
      <c r="A318" s="107" t="s">
        <v>687</v>
      </c>
      <c r="B318" s="3"/>
      <c r="C318" s="3"/>
      <c r="D318" s="32">
        <f t="shared" si="8"/>
        <v>1574.3000000000002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9">
        <v>0</v>
      </c>
      <c r="Y318" s="9">
        <v>61.900000000000006</v>
      </c>
      <c r="Z318" s="9">
        <v>78.5</v>
      </c>
      <c r="AA318" s="9">
        <v>48.8</v>
      </c>
      <c r="AB318" s="9">
        <v>78</v>
      </c>
      <c r="AC318" s="9">
        <v>0</v>
      </c>
      <c r="AD318" s="107"/>
      <c r="AE318" s="61"/>
      <c r="AG318" s="270"/>
      <c r="AH318" s="61"/>
      <c r="AJ318" s="49"/>
    </row>
    <row r="319" spans="1:36" ht="15.75">
      <c r="A319" s="107" t="s">
        <v>639</v>
      </c>
      <c r="B319" s="3"/>
      <c r="C319" s="3"/>
      <c r="D319" s="32">
        <f t="shared" si="8"/>
        <v>1250.8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9">
        <v>0</v>
      </c>
      <c r="Y319" s="9">
        <v>54.650000000000006</v>
      </c>
      <c r="Z319" s="9">
        <v>24</v>
      </c>
      <c r="AA319" s="9">
        <v>50.7</v>
      </c>
      <c r="AB319" s="9">
        <v>60</v>
      </c>
      <c r="AC319" s="9">
        <v>153</v>
      </c>
      <c r="AD319" s="107"/>
      <c r="AE319" s="61"/>
      <c r="AG319" s="270"/>
      <c r="AH319" s="61"/>
      <c r="AJ319" s="49"/>
    </row>
    <row r="320" spans="1:36" ht="15.75">
      <c r="A320" s="284" t="s">
        <v>3648</v>
      </c>
      <c r="B320" s="3"/>
      <c r="C320" s="3"/>
      <c r="D320" s="32">
        <f t="shared" si="8"/>
        <v>1352.3999999999999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9">
        <v>36.799999999999997</v>
      </c>
      <c r="Y320" s="9">
        <v>23</v>
      </c>
      <c r="Z320" s="9">
        <v>77.099999999999994</v>
      </c>
      <c r="AA320" s="9">
        <v>0</v>
      </c>
      <c r="AB320" s="9">
        <v>60</v>
      </c>
      <c r="AC320" s="9">
        <v>76.900000000000006</v>
      </c>
      <c r="AD320" s="284"/>
      <c r="AE320" s="61"/>
      <c r="AG320" s="270"/>
      <c r="AH320" s="61"/>
      <c r="AJ320" s="49"/>
    </row>
    <row r="321" spans="1:36" ht="15.75">
      <c r="A321" s="285" t="s">
        <v>15</v>
      </c>
      <c r="B321" s="3"/>
      <c r="C321" s="3"/>
      <c r="D321" s="32">
        <f t="shared" si="8"/>
        <v>1162.0999999999999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9">
        <v>11.700000000000001</v>
      </c>
      <c r="Y321" s="9">
        <v>0</v>
      </c>
      <c r="Z321" s="9">
        <v>33</v>
      </c>
      <c r="AA321" s="9">
        <v>0</v>
      </c>
      <c r="AB321" s="9">
        <v>44</v>
      </c>
      <c r="AC321" s="9">
        <v>96.5</v>
      </c>
      <c r="AD321" s="285"/>
      <c r="AE321" s="61"/>
      <c r="AG321" s="270"/>
      <c r="AH321" s="61"/>
      <c r="AJ321" s="49"/>
    </row>
    <row r="322" spans="1:36" ht="15.75">
      <c r="A322" s="107" t="s">
        <v>2724</v>
      </c>
      <c r="B322" s="3"/>
      <c r="C322" s="3"/>
      <c r="D322" s="32">
        <f t="shared" si="8"/>
        <v>1319.6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9">
        <v>23.299999999999997</v>
      </c>
      <c r="Y322" s="9">
        <v>0</v>
      </c>
      <c r="Z322" s="9">
        <v>15.6</v>
      </c>
      <c r="AA322" s="9">
        <v>90.3</v>
      </c>
      <c r="AB322" s="9">
        <v>75</v>
      </c>
      <c r="AC322" s="9">
        <v>52.5</v>
      </c>
      <c r="AD322" s="107"/>
      <c r="AE322" s="61"/>
      <c r="AG322" s="270"/>
      <c r="AH322" s="61"/>
      <c r="AJ322" s="49"/>
    </row>
    <row r="323" spans="1:36" ht="15.75">
      <c r="A323" s="284" t="s">
        <v>3620</v>
      </c>
      <c r="B323" s="3"/>
      <c r="C323" s="3"/>
      <c r="D323" s="32">
        <f t="shared" si="8"/>
        <v>828.3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9">
        <v>0</v>
      </c>
      <c r="Y323" s="9">
        <v>0</v>
      </c>
      <c r="Z323" s="9">
        <v>14.3</v>
      </c>
      <c r="AA323" s="9">
        <v>5.2</v>
      </c>
      <c r="AB323" s="9">
        <v>45.5</v>
      </c>
      <c r="AC323" s="9">
        <v>0</v>
      </c>
      <c r="AD323" s="284"/>
      <c r="AE323" s="61"/>
      <c r="AG323" s="270"/>
      <c r="AH323" s="61"/>
      <c r="AJ323" s="49"/>
    </row>
    <row r="324" spans="1:36" ht="15.75">
      <c r="A324" s="107" t="s">
        <v>2216</v>
      </c>
      <c r="B324" s="3"/>
      <c r="C324" s="3"/>
      <c r="D324" s="32">
        <f t="shared" si="8"/>
        <v>1127.5999999999999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9">
        <v>0</v>
      </c>
      <c r="Y324" s="9">
        <v>44</v>
      </c>
      <c r="Z324" s="9">
        <v>55.7</v>
      </c>
      <c r="AA324" s="9">
        <v>56</v>
      </c>
      <c r="AB324" s="9">
        <v>0</v>
      </c>
      <c r="AC324" s="9">
        <v>45.5</v>
      </c>
      <c r="AD324" s="107"/>
      <c r="AE324" s="61"/>
      <c r="AG324" s="270"/>
      <c r="AH324" s="61"/>
      <c r="AJ324" s="49"/>
    </row>
    <row r="325" spans="1:36" ht="15.75">
      <c r="A325" s="284" t="s">
        <v>3621</v>
      </c>
      <c r="B325" s="3"/>
      <c r="C325" s="3"/>
      <c r="D325" s="32">
        <f t="shared" si="8"/>
        <v>1007.5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9">
        <v>38.5</v>
      </c>
      <c r="Y325" s="9">
        <v>15.6</v>
      </c>
      <c r="Z325" s="9">
        <v>67</v>
      </c>
      <c r="AA325" s="9">
        <v>33</v>
      </c>
      <c r="AB325" s="9">
        <v>40.299999999999997</v>
      </c>
      <c r="AC325" s="9">
        <v>22.5</v>
      </c>
      <c r="AD325" s="284"/>
      <c r="AE325" s="61"/>
      <c r="AG325" s="270"/>
      <c r="AH325" s="61"/>
      <c r="AJ325" s="49"/>
    </row>
    <row r="326" spans="1:36" ht="15.75">
      <c r="A326" s="285" t="s">
        <v>1654</v>
      </c>
      <c r="B326" s="3"/>
      <c r="C326" s="3"/>
      <c r="D326" s="32">
        <f t="shared" si="8"/>
        <v>922.3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9">
        <v>37.5</v>
      </c>
      <c r="Y326" s="9">
        <v>71.8</v>
      </c>
      <c r="Z326" s="9">
        <v>86.7</v>
      </c>
      <c r="AA326" s="9">
        <v>0</v>
      </c>
      <c r="AB326" s="9">
        <v>0</v>
      </c>
      <c r="AC326" s="9">
        <v>26</v>
      </c>
      <c r="AD326" s="285"/>
      <c r="AE326" s="61"/>
      <c r="AG326" s="270"/>
      <c r="AH326" s="61"/>
      <c r="AJ326" s="49"/>
    </row>
    <row r="327" spans="1:36" ht="15.75">
      <c r="A327" s="285" t="s">
        <v>17</v>
      </c>
      <c r="B327" s="3"/>
      <c r="C327" s="3"/>
      <c r="D327" s="32">
        <f t="shared" si="8"/>
        <v>1402.3000000000002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9">
        <v>0</v>
      </c>
      <c r="Y327" s="9">
        <v>56</v>
      </c>
      <c r="Z327" s="9">
        <v>111.5</v>
      </c>
      <c r="AA327" s="9">
        <v>4.4000000000000004</v>
      </c>
      <c r="AB327" s="9">
        <v>147</v>
      </c>
      <c r="AC327" s="9">
        <v>99.1</v>
      </c>
      <c r="AD327" s="285"/>
      <c r="AE327" s="61"/>
      <c r="AG327" s="270"/>
      <c r="AH327" s="61"/>
      <c r="AJ327" s="49"/>
    </row>
    <row r="328" spans="1:36" ht="15.75">
      <c r="A328" s="284" t="s">
        <v>3622</v>
      </c>
      <c r="B328" s="3"/>
      <c r="C328" s="3"/>
      <c r="D328" s="32">
        <f t="shared" si="8"/>
        <v>1275.0999999999999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9">
        <v>10.799999999999999</v>
      </c>
      <c r="Y328" s="9">
        <v>44</v>
      </c>
      <c r="Z328" s="9">
        <v>57.5</v>
      </c>
      <c r="AA328" s="9">
        <v>24</v>
      </c>
      <c r="AB328" s="9">
        <v>85.6</v>
      </c>
      <c r="AC328" s="9">
        <v>72</v>
      </c>
      <c r="AD328" s="284"/>
      <c r="AE328" s="61"/>
      <c r="AG328" s="270"/>
      <c r="AH328" s="61"/>
      <c r="AJ328" s="49"/>
    </row>
    <row r="329" spans="1:36" ht="15.75">
      <c r="A329" s="107" t="s">
        <v>162</v>
      </c>
      <c r="B329" s="3"/>
      <c r="C329" s="3"/>
      <c r="D329" s="32">
        <f t="shared" si="8"/>
        <v>1232.5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9">
        <v>2.4</v>
      </c>
      <c r="Y329" s="9">
        <v>0</v>
      </c>
      <c r="Z329" s="9">
        <v>30.3</v>
      </c>
      <c r="AA329" s="9">
        <v>119</v>
      </c>
      <c r="AB329" s="9">
        <v>61.1</v>
      </c>
      <c r="AC329" s="9">
        <v>104.5</v>
      </c>
      <c r="AD329" s="107"/>
      <c r="AE329" s="61"/>
      <c r="AG329" s="270"/>
      <c r="AH329" s="61"/>
      <c r="AJ329" s="49"/>
    </row>
    <row r="330" spans="1:36" ht="15.75">
      <c r="A330" s="107" t="s">
        <v>2201</v>
      </c>
      <c r="B330" s="3"/>
      <c r="C330" s="3"/>
      <c r="D330" s="32">
        <f t="shared" si="8"/>
        <v>1096.5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9">
        <v>28</v>
      </c>
      <c r="Y330" s="9">
        <v>6</v>
      </c>
      <c r="Z330" s="9">
        <v>18.2</v>
      </c>
      <c r="AA330" s="9">
        <v>42.8</v>
      </c>
      <c r="AB330" s="9">
        <v>53.3</v>
      </c>
      <c r="AC330" s="9">
        <v>78.5</v>
      </c>
      <c r="AD330" s="107"/>
      <c r="AE330" s="61"/>
      <c r="AG330" s="270"/>
      <c r="AH330" s="61"/>
      <c r="AJ330" s="49"/>
    </row>
    <row r="331" spans="1:36" ht="15.75">
      <c r="A331" s="284" t="s">
        <v>3623</v>
      </c>
      <c r="B331" s="3"/>
      <c r="C331" s="3"/>
      <c r="D331" s="32">
        <f t="shared" si="8"/>
        <v>1587.2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9">
        <v>12.6</v>
      </c>
      <c r="Y331" s="9">
        <v>75.5</v>
      </c>
      <c r="Z331" s="9">
        <v>58.8</v>
      </c>
      <c r="AA331" s="9">
        <v>90.2</v>
      </c>
      <c r="AB331" s="9">
        <v>56</v>
      </c>
      <c r="AC331" s="9">
        <v>147</v>
      </c>
      <c r="AD331" s="284"/>
      <c r="AE331" s="61"/>
      <c r="AG331" s="270"/>
      <c r="AH331" s="61"/>
      <c r="AJ331" s="49"/>
    </row>
    <row r="332" spans="1:36" ht="15.75">
      <c r="A332" s="107" t="s">
        <v>2718</v>
      </c>
      <c r="B332" s="3"/>
      <c r="C332" s="3"/>
      <c r="D332" s="32">
        <f t="shared" si="8"/>
        <v>1527.3999999999999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9">
        <v>0</v>
      </c>
      <c r="Y332" s="9">
        <v>56</v>
      </c>
      <c r="Z332" s="9">
        <v>73.3</v>
      </c>
      <c r="AA332" s="9">
        <v>44</v>
      </c>
      <c r="AB332" s="9">
        <v>88</v>
      </c>
      <c r="AC332" s="9">
        <v>103.1</v>
      </c>
      <c r="AD332" s="107"/>
      <c r="AE332" s="61"/>
      <c r="AG332" s="270"/>
      <c r="AH332" s="61"/>
      <c r="AJ332" s="49"/>
    </row>
    <row r="333" spans="1:36" ht="15.75">
      <c r="A333" s="107" t="s">
        <v>2220</v>
      </c>
      <c r="B333" s="3"/>
      <c r="C333" s="3"/>
      <c r="D333" s="32">
        <f t="shared" si="8"/>
        <v>1484.4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9">
        <v>0</v>
      </c>
      <c r="Y333" s="9">
        <v>4.1999999999999993</v>
      </c>
      <c r="Z333" s="9">
        <v>18.2</v>
      </c>
      <c r="AA333" s="9">
        <v>3.9000000000000004</v>
      </c>
      <c r="AB333" s="9">
        <v>117.1</v>
      </c>
      <c r="AC333" s="9">
        <v>72</v>
      </c>
      <c r="AD333" s="107"/>
      <c r="AE333" s="61"/>
      <c r="AG333" s="270"/>
      <c r="AH333" s="61"/>
      <c r="AJ333" s="49"/>
    </row>
    <row r="334" spans="1:36" ht="15.75">
      <c r="A334" s="107" t="s">
        <v>2710</v>
      </c>
      <c r="B334" s="3"/>
      <c r="C334" s="3"/>
      <c r="D334" s="32">
        <f t="shared" si="8"/>
        <v>1304.5999999999999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9">
        <v>0</v>
      </c>
      <c r="Y334" s="9">
        <v>14.3</v>
      </c>
      <c r="Z334" s="9">
        <v>28.6</v>
      </c>
      <c r="AA334" s="9">
        <v>110</v>
      </c>
      <c r="AB334" s="9">
        <v>11.700000000000001</v>
      </c>
      <c r="AC334" s="9">
        <v>0</v>
      </c>
      <c r="AD334" s="107"/>
      <c r="AE334" s="61"/>
      <c r="AG334" s="270"/>
      <c r="AH334" s="61"/>
      <c r="AJ334" s="49"/>
    </row>
    <row r="335" spans="1:36" ht="15.75">
      <c r="A335" s="284" t="s">
        <v>3624</v>
      </c>
      <c r="B335" s="3"/>
      <c r="C335" s="3"/>
      <c r="D335" s="32">
        <f t="shared" si="8"/>
        <v>1250.3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9">
        <v>10.799999999999999</v>
      </c>
      <c r="Y335" s="9">
        <v>51.5</v>
      </c>
      <c r="Z335" s="9">
        <v>44</v>
      </c>
      <c r="AA335" s="9">
        <v>67.5</v>
      </c>
      <c r="AB335" s="9">
        <v>21</v>
      </c>
      <c r="AC335" s="9">
        <v>0</v>
      </c>
      <c r="AD335" s="284"/>
      <c r="AE335" s="61"/>
      <c r="AG335" s="270"/>
      <c r="AH335" s="61"/>
      <c r="AJ335" s="49"/>
    </row>
    <row r="336" spans="1:36" ht="15.75">
      <c r="A336" s="107" t="s">
        <v>2200</v>
      </c>
      <c r="B336" s="3"/>
      <c r="C336" s="3"/>
      <c r="D336" s="32">
        <f t="shared" si="8"/>
        <v>1183.6000000000001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9">
        <v>49</v>
      </c>
      <c r="Y336" s="9">
        <v>0</v>
      </c>
      <c r="Z336" s="9">
        <v>0</v>
      </c>
      <c r="AA336" s="9">
        <v>0</v>
      </c>
      <c r="AB336" s="9">
        <v>1.2</v>
      </c>
      <c r="AC336" s="9">
        <v>25.5</v>
      </c>
      <c r="AD336" s="107"/>
      <c r="AE336" s="61"/>
      <c r="AG336" s="270"/>
      <c r="AH336" s="61"/>
      <c r="AJ336" s="49"/>
    </row>
    <row r="337" spans="1:36" ht="15.75">
      <c r="A337" s="284" t="s">
        <v>3625</v>
      </c>
      <c r="B337" s="3"/>
      <c r="C337" s="3"/>
      <c r="D337" s="32">
        <f t="shared" si="8"/>
        <v>1220.8000000000002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9">
        <v>52.5</v>
      </c>
      <c r="Y337" s="9">
        <v>7</v>
      </c>
      <c r="Z337" s="9">
        <v>18.2</v>
      </c>
      <c r="AA337" s="9">
        <v>9.1000000000000014</v>
      </c>
      <c r="AB337" s="9">
        <v>50.7</v>
      </c>
      <c r="AC337" s="9">
        <v>0</v>
      </c>
      <c r="AD337" s="284"/>
      <c r="AE337" s="61"/>
      <c r="AG337" s="270"/>
      <c r="AH337" s="61"/>
      <c r="AJ337" s="49"/>
    </row>
    <row r="338" spans="1:36" ht="15.75">
      <c r="A338" s="107" t="s">
        <v>2732</v>
      </c>
      <c r="B338" s="3"/>
      <c r="C338" s="3"/>
      <c r="D338" s="32">
        <f t="shared" si="8"/>
        <v>1565.7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9">
        <v>0</v>
      </c>
      <c r="Y338" s="9">
        <v>79.099999999999994</v>
      </c>
      <c r="Z338" s="9">
        <v>145.19999999999999</v>
      </c>
      <c r="AA338" s="9">
        <v>84.399999999999991</v>
      </c>
      <c r="AB338" s="9">
        <v>93.5</v>
      </c>
      <c r="AC338" s="9">
        <v>44</v>
      </c>
      <c r="AD338" s="107"/>
      <c r="AE338" s="61"/>
      <c r="AG338" s="270"/>
      <c r="AH338" s="61"/>
      <c r="AJ338" s="49"/>
    </row>
    <row r="339" spans="1:36" ht="15.75">
      <c r="A339" s="107" t="s">
        <v>704</v>
      </c>
      <c r="B339" s="3"/>
      <c r="C339" s="3"/>
      <c r="D339" s="32">
        <f t="shared" si="8"/>
        <v>1523.0999999999997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9">
        <v>11.700000000000001</v>
      </c>
      <c r="Y339" s="9">
        <v>52</v>
      </c>
      <c r="Z339" s="9">
        <v>93.1</v>
      </c>
      <c r="AA339" s="9">
        <v>48</v>
      </c>
      <c r="AB339" s="9">
        <v>53.8</v>
      </c>
      <c r="AC339" s="9">
        <v>96.5</v>
      </c>
      <c r="AD339" s="107"/>
      <c r="AE339" s="61"/>
      <c r="AG339" s="270"/>
      <c r="AH339" s="61"/>
      <c r="AJ339" s="49"/>
    </row>
    <row r="340" spans="1:36" ht="15.75">
      <c r="A340" s="107" t="s">
        <v>2731</v>
      </c>
      <c r="B340" s="3"/>
      <c r="C340" s="3"/>
      <c r="D340" s="32">
        <f t="shared" si="8"/>
        <v>774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9">
        <v>0</v>
      </c>
      <c r="Y340" s="9">
        <v>10.6</v>
      </c>
      <c r="Z340" s="9">
        <v>18.2</v>
      </c>
      <c r="AA340" s="9">
        <v>30</v>
      </c>
      <c r="AB340" s="9">
        <v>11.000000000000002</v>
      </c>
      <c r="AC340" s="9">
        <v>0</v>
      </c>
      <c r="AD340" s="107"/>
      <c r="AE340" s="61"/>
      <c r="AG340" s="270"/>
      <c r="AH340" s="61"/>
      <c r="AJ340" s="49"/>
    </row>
    <row r="341" spans="1:36" ht="15.75">
      <c r="A341" s="285" t="s">
        <v>2325</v>
      </c>
      <c r="B341" s="3"/>
      <c r="C341" s="3"/>
      <c r="D341" s="32">
        <f t="shared" si="8"/>
        <v>1482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9">
        <v>49</v>
      </c>
      <c r="Y341" s="9">
        <v>56</v>
      </c>
      <c r="Z341" s="9">
        <v>77</v>
      </c>
      <c r="AA341" s="9">
        <v>56</v>
      </c>
      <c r="AB341" s="9">
        <v>0</v>
      </c>
      <c r="AC341" s="9">
        <v>45.5</v>
      </c>
      <c r="AD341" s="285"/>
      <c r="AE341" s="61"/>
      <c r="AG341" s="270"/>
      <c r="AH341" s="61"/>
      <c r="AJ341" s="49"/>
    </row>
    <row r="342" spans="1:36" ht="15.75">
      <c r="A342" s="107" t="s">
        <v>3626</v>
      </c>
      <c r="B342" s="3"/>
      <c r="C342" s="3"/>
      <c r="D342" s="32">
        <f t="shared" si="8"/>
        <v>1169.9000000000001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9">
        <v>0</v>
      </c>
      <c r="Y342" s="9">
        <v>14.3</v>
      </c>
      <c r="Z342" s="9">
        <v>10.799999999999999</v>
      </c>
      <c r="AA342" s="9">
        <v>4.1999999999999993</v>
      </c>
      <c r="AB342" s="9">
        <v>67.7</v>
      </c>
      <c r="AC342" s="9">
        <v>66</v>
      </c>
      <c r="AD342" s="107"/>
      <c r="AE342" s="61"/>
      <c r="AG342" s="270"/>
      <c r="AH342" s="61"/>
      <c r="AJ342" s="49"/>
    </row>
    <row r="343" spans="1:36" ht="15.75">
      <c r="A343" s="107" t="s">
        <v>2714</v>
      </c>
      <c r="B343" s="3"/>
      <c r="C343" s="3"/>
      <c r="D343" s="32">
        <f t="shared" si="8"/>
        <v>1008.6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9">
        <v>35</v>
      </c>
      <c r="Y343" s="9">
        <v>93</v>
      </c>
      <c r="Z343" s="9">
        <v>78.5</v>
      </c>
      <c r="AA343" s="9">
        <v>0</v>
      </c>
      <c r="AB343" s="9">
        <v>0</v>
      </c>
      <c r="AC343" s="9">
        <v>49</v>
      </c>
      <c r="AD343" s="107"/>
      <c r="AE343" s="61"/>
      <c r="AG343" s="270"/>
      <c r="AH343" s="61"/>
      <c r="AJ343" s="49"/>
    </row>
    <row r="344" spans="1:36" ht="15.75">
      <c r="A344" s="107" t="s">
        <v>700</v>
      </c>
      <c r="B344" s="3"/>
      <c r="C344" s="3"/>
      <c r="D344" s="32">
        <f t="shared" si="8"/>
        <v>1435.1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9">
        <v>21.200000000000003</v>
      </c>
      <c r="Y344" s="9">
        <v>60</v>
      </c>
      <c r="Z344" s="9">
        <v>60</v>
      </c>
      <c r="AA344" s="9">
        <v>47.1</v>
      </c>
      <c r="AB344" s="9">
        <v>139</v>
      </c>
      <c r="AC344" s="9">
        <v>62.3</v>
      </c>
      <c r="AD344" s="107"/>
      <c r="AE344" s="61"/>
      <c r="AG344" s="270"/>
      <c r="AH344" s="61"/>
      <c r="AJ344" s="49"/>
    </row>
    <row r="345" spans="1:36" ht="15.75">
      <c r="A345" s="284" t="s">
        <v>21</v>
      </c>
      <c r="B345" s="3"/>
      <c r="C345" s="3"/>
      <c r="D345" s="32">
        <f t="shared" si="8"/>
        <v>1141.8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9">
        <v>0</v>
      </c>
      <c r="Y345" s="9">
        <v>56</v>
      </c>
      <c r="Z345" s="9">
        <v>73.8</v>
      </c>
      <c r="AA345" s="9">
        <v>0</v>
      </c>
      <c r="AB345" s="9">
        <v>0</v>
      </c>
      <c r="AC345" s="9">
        <v>49</v>
      </c>
      <c r="AD345" s="284"/>
      <c r="AE345" s="61"/>
      <c r="AG345" s="270"/>
      <c r="AH345" s="61"/>
      <c r="AJ345" s="49"/>
    </row>
    <row r="346" spans="1:36" ht="15.75">
      <c r="A346" s="107" t="s">
        <v>141</v>
      </c>
      <c r="B346" s="3"/>
      <c r="C346" s="3"/>
      <c r="D346" s="32">
        <f t="shared" si="8"/>
        <v>1100.0000000000002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9">
        <v>27.9</v>
      </c>
      <c r="Y346" s="9">
        <v>48</v>
      </c>
      <c r="Z346" s="9">
        <v>64.900000000000006</v>
      </c>
      <c r="AA346" s="9">
        <v>0</v>
      </c>
      <c r="AB346" s="9">
        <v>0</v>
      </c>
      <c r="AC346" s="9">
        <v>4.8</v>
      </c>
      <c r="AD346" s="107"/>
      <c r="AE346" s="61"/>
      <c r="AG346" s="270"/>
      <c r="AH346" s="61"/>
      <c r="AJ346" s="49"/>
    </row>
    <row r="347" spans="1:36" ht="15.75">
      <c r="A347" s="107" t="s">
        <v>2193</v>
      </c>
      <c r="B347" s="3"/>
      <c r="C347" s="3"/>
      <c r="D347" s="32">
        <f t="shared" si="8"/>
        <v>919.10000000000014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9">
        <v>41.6</v>
      </c>
      <c r="Y347" s="9">
        <v>26.9</v>
      </c>
      <c r="Z347" s="9">
        <v>24.6</v>
      </c>
      <c r="AA347" s="9">
        <v>64.7</v>
      </c>
      <c r="AB347" s="9">
        <v>42</v>
      </c>
      <c r="AC347" s="9">
        <v>0</v>
      </c>
      <c r="AD347" s="107"/>
      <c r="AE347" s="61"/>
      <c r="AG347" s="270"/>
      <c r="AH347" s="61"/>
      <c r="AJ347" s="49"/>
    </row>
    <row r="348" spans="1:36" ht="15.75">
      <c r="A348" s="285" t="s">
        <v>1667</v>
      </c>
      <c r="B348" s="3"/>
      <c r="C348" s="3"/>
      <c r="D348" s="32">
        <f t="shared" si="8"/>
        <v>875.49999999999989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9">
        <v>2.4</v>
      </c>
      <c r="Y348" s="9">
        <v>19.5</v>
      </c>
      <c r="Z348" s="9">
        <v>22.5</v>
      </c>
      <c r="AA348" s="9">
        <v>24.4</v>
      </c>
      <c r="AB348" s="9">
        <v>51</v>
      </c>
      <c r="AC348" s="9">
        <v>0</v>
      </c>
      <c r="AD348" s="285"/>
      <c r="AE348" s="61"/>
      <c r="AG348" s="270"/>
      <c r="AH348" s="61"/>
      <c r="AJ348" s="49"/>
    </row>
    <row r="349" spans="1:36" ht="15.75">
      <c r="A349" s="284" t="s">
        <v>3627</v>
      </c>
      <c r="B349" s="3"/>
      <c r="C349" s="3"/>
      <c r="D349" s="32">
        <f t="shared" ref="D349:D380" si="9">SUM(E349:DZ349)</f>
        <v>1384.0000000000002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9">
        <v>4.4000000000000004</v>
      </c>
      <c r="Y349" s="9">
        <v>48</v>
      </c>
      <c r="Z349" s="9">
        <v>48</v>
      </c>
      <c r="AA349" s="9">
        <v>60</v>
      </c>
      <c r="AB349" s="9">
        <v>44</v>
      </c>
      <c r="AC349" s="9">
        <v>48.4</v>
      </c>
      <c r="AD349" s="284"/>
      <c r="AE349" s="61"/>
      <c r="AG349" s="270"/>
      <c r="AH349" s="61"/>
      <c r="AJ349" s="49"/>
    </row>
    <row r="350" spans="1:36" ht="15.75">
      <c r="A350" s="107" t="s">
        <v>2725</v>
      </c>
      <c r="B350" s="3"/>
      <c r="C350" s="3"/>
      <c r="D350" s="32">
        <f t="shared" si="9"/>
        <v>1053.6999999999998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9">
        <v>30</v>
      </c>
      <c r="Y350" s="9">
        <v>60</v>
      </c>
      <c r="Z350" s="9">
        <v>70.8</v>
      </c>
      <c r="AA350" s="9">
        <v>3.3000000000000003</v>
      </c>
      <c r="AB350" s="9">
        <v>48</v>
      </c>
      <c r="AC350" s="9">
        <v>48</v>
      </c>
      <c r="AD350" s="107"/>
      <c r="AE350" s="61"/>
      <c r="AG350" s="270"/>
      <c r="AH350" s="61"/>
      <c r="AJ350" s="49"/>
    </row>
    <row r="351" spans="1:36" ht="15.75">
      <c r="A351" s="107" t="s">
        <v>2203</v>
      </c>
      <c r="B351" s="3"/>
      <c r="C351" s="3"/>
      <c r="D351" s="32">
        <f t="shared" si="9"/>
        <v>1010.4000000000001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9">
        <v>22</v>
      </c>
      <c r="Y351" s="9">
        <v>36</v>
      </c>
      <c r="Z351" s="9">
        <v>45</v>
      </c>
      <c r="AA351" s="9">
        <v>0</v>
      </c>
      <c r="AB351" s="9">
        <v>0</v>
      </c>
      <c r="AC351" s="9">
        <v>51.5</v>
      </c>
      <c r="AD351" s="107"/>
      <c r="AE351" s="61"/>
      <c r="AG351" s="270"/>
      <c r="AH351" s="61"/>
      <c r="AJ351" s="49"/>
    </row>
    <row r="352" spans="1:36" ht="15.75">
      <c r="A352" s="285" t="s">
        <v>1668</v>
      </c>
      <c r="B352" s="3"/>
      <c r="C352" s="3"/>
      <c r="D352" s="32">
        <f t="shared" si="9"/>
        <v>969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9">
        <v>27.500000000000004</v>
      </c>
      <c r="Y352" s="9">
        <v>0</v>
      </c>
      <c r="Z352" s="9">
        <v>0</v>
      </c>
      <c r="AA352" s="9">
        <v>0</v>
      </c>
      <c r="AB352" s="9">
        <v>2.8</v>
      </c>
      <c r="AC352" s="9">
        <v>52.5</v>
      </c>
      <c r="AD352" s="285"/>
      <c r="AE352" s="61"/>
      <c r="AG352" s="270"/>
      <c r="AH352" s="61"/>
      <c r="AJ352" s="49"/>
    </row>
    <row r="353" spans="1:36" ht="15.75">
      <c r="A353" s="284" t="s">
        <v>3628</v>
      </c>
      <c r="B353" s="3"/>
      <c r="C353" s="3"/>
      <c r="D353" s="32">
        <f t="shared" si="9"/>
        <v>942.79999999999984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9">
        <v>0</v>
      </c>
      <c r="Y353" s="9">
        <v>0</v>
      </c>
      <c r="Z353" s="9">
        <v>13.5</v>
      </c>
      <c r="AA353" s="9">
        <v>64.5</v>
      </c>
      <c r="AB353" s="9">
        <v>63.5</v>
      </c>
      <c r="AC353" s="9">
        <v>99.3</v>
      </c>
      <c r="AD353" s="284"/>
      <c r="AE353" s="61"/>
      <c r="AG353" s="270"/>
      <c r="AH353" s="61"/>
      <c r="AJ353" s="49"/>
    </row>
    <row r="354" spans="1:36" ht="15.75">
      <c r="A354" s="284" t="s">
        <v>3629</v>
      </c>
      <c r="B354" s="3"/>
      <c r="C354" s="3"/>
      <c r="D354" s="32">
        <f t="shared" si="9"/>
        <v>1188.8999999999999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9">
        <v>0</v>
      </c>
      <c r="Y354" s="9">
        <v>0</v>
      </c>
      <c r="Z354" s="9">
        <v>0</v>
      </c>
      <c r="AA354" s="9">
        <v>0</v>
      </c>
      <c r="AB354" s="9">
        <v>68.599999999999994</v>
      </c>
      <c r="AC354" s="9">
        <v>56</v>
      </c>
      <c r="AD354" s="284"/>
      <c r="AE354" s="61"/>
      <c r="AG354" s="270"/>
      <c r="AH354" s="61"/>
      <c r="AJ354" s="49"/>
    </row>
    <row r="355" spans="1:36" ht="15.75">
      <c r="A355" s="107" t="s">
        <v>667</v>
      </c>
      <c r="B355" s="3"/>
      <c r="C355" s="3"/>
      <c r="D355" s="32">
        <f t="shared" si="9"/>
        <v>1580.9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9">
        <v>22</v>
      </c>
      <c r="Y355" s="9">
        <v>48</v>
      </c>
      <c r="Z355" s="9">
        <v>54</v>
      </c>
      <c r="AA355" s="9">
        <v>38.5</v>
      </c>
      <c r="AB355" s="9">
        <v>16.5</v>
      </c>
      <c r="AC355" s="9">
        <v>42</v>
      </c>
      <c r="AD355" s="107"/>
      <c r="AE355" s="61"/>
      <c r="AG355" s="270"/>
      <c r="AH355" s="61"/>
      <c r="AJ355" s="49"/>
    </row>
    <row r="356" spans="1:36" ht="15.75">
      <c r="A356" s="107" t="s">
        <v>2202</v>
      </c>
      <c r="B356" s="3"/>
      <c r="C356" s="3"/>
      <c r="D356" s="32">
        <f t="shared" si="9"/>
        <v>995.6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9">
        <v>0</v>
      </c>
      <c r="Y356" s="9">
        <v>33</v>
      </c>
      <c r="Z356" s="9">
        <v>40.700000000000003</v>
      </c>
      <c r="AA356" s="9">
        <v>0</v>
      </c>
      <c r="AB356" s="9">
        <v>33</v>
      </c>
      <c r="AC356" s="9">
        <v>54.2</v>
      </c>
      <c r="AD356" s="107"/>
      <c r="AE356" s="61"/>
      <c r="AG356" s="270"/>
      <c r="AH356" s="61"/>
      <c r="AJ356" s="49"/>
    </row>
    <row r="357" spans="1:36" ht="15.75">
      <c r="A357" s="107" t="s">
        <v>2209</v>
      </c>
      <c r="B357" s="3"/>
      <c r="C357" s="3"/>
      <c r="D357" s="32">
        <f t="shared" si="9"/>
        <v>961.8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9">
        <v>0</v>
      </c>
      <c r="Y357" s="9">
        <v>5.5</v>
      </c>
      <c r="Z357" s="9">
        <v>0</v>
      </c>
      <c r="AA357" s="9">
        <v>40.200000000000003</v>
      </c>
      <c r="AB357" s="9">
        <v>58.4</v>
      </c>
      <c r="AC357" s="9">
        <v>56</v>
      </c>
      <c r="AD357" s="107"/>
      <c r="AE357" s="61"/>
      <c r="AG357" s="270"/>
      <c r="AH357" s="61"/>
      <c r="AJ357" s="49"/>
    </row>
    <row r="358" spans="1:36" ht="15.75">
      <c r="A358" s="107" t="s">
        <v>668</v>
      </c>
      <c r="B358" s="3"/>
      <c r="C358" s="3"/>
      <c r="D358" s="32">
        <f t="shared" si="9"/>
        <v>1884.2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9">
        <v>52.4</v>
      </c>
      <c r="Y358" s="9">
        <v>58.3</v>
      </c>
      <c r="Z358" s="9">
        <v>60.5</v>
      </c>
      <c r="AA358" s="9">
        <v>171.49999999999997</v>
      </c>
      <c r="AB358" s="9">
        <v>33</v>
      </c>
      <c r="AC358" s="9">
        <v>97.5</v>
      </c>
      <c r="AD358" s="107"/>
      <c r="AE358" s="61"/>
      <c r="AG358" s="270"/>
      <c r="AH358" s="61"/>
      <c r="AJ358" s="49"/>
    </row>
    <row r="359" spans="1:36" ht="15.75">
      <c r="A359" s="107" t="s">
        <v>3630</v>
      </c>
      <c r="B359" s="3"/>
      <c r="C359" s="3"/>
      <c r="D359" s="32">
        <f t="shared" si="9"/>
        <v>1413.6000000000001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9">
        <v>37.9</v>
      </c>
      <c r="Y359" s="9">
        <v>0</v>
      </c>
      <c r="Z359" s="9">
        <v>0</v>
      </c>
      <c r="AA359" s="9">
        <v>91</v>
      </c>
      <c r="AB359" s="9">
        <v>60</v>
      </c>
      <c r="AC359" s="9">
        <v>78.2</v>
      </c>
      <c r="AD359" s="107"/>
      <c r="AE359" s="61"/>
      <c r="AG359" s="270"/>
      <c r="AH359" s="61"/>
      <c r="AJ359" s="49"/>
    </row>
    <row r="360" spans="1:36" ht="15.75">
      <c r="A360" s="285" t="s">
        <v>23</v>
      </c>
      <c r="B360" s="3"/>
      <c r="C360" s="3"/>
      <c r="D360" s="32">
        <f t="shared" si="9"/>
        <v>1153.5000000000002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9">
        <v>85.2</v>
      </c>
      <c r="Y360" s="9">
        <v>0</v>
      </c>
      <c r="Z360" s="9">
        <v>18.2</v>
      </c>
      <c r="AA360" s="9">
        <v>4.4000000000000004</v>
      </c>
      <c r="AB360" s="9">
        <v>89.399999999999991</v>
      </c>
      <c r="AC360" s="9">
        <v>0</v>
      </c>
      <c r="AD360" s="285"/>
      <c r="AE360" s="61"/>
      <c r="AG360" s="270"/>
      <c r="AH360" s="61"/>
      <c r="AJ360" s="49"/>
    </row>
    <row r="361" spans="1:36" ht="15.75">
      <c r="A361" s="285" t="s">
        <v>25</v>
      </c>
      <c r="B361" s="3"/>
      <c r="C361" s="3"/>
      <c r="D361" s="32">
        <f t="shared" si="9"/>
        <v>1391.8999999999999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9">
        <v>12.6</v>
      </c>
      <c r="Y361" s="9">
        <v>64.099999999999994</v>
      </c>
      <c r="Z361" s="9">
        <v>62.8</v>
      </c>
      <c r="AA361" s="9">
        <v>0</v>
      </c>
      <c r="AB361" s="9">
        <v>52</v>
      </c>
      <c r="AC361" s="9">
        <v>52</v>
      </c>
      <c r="AD361" s="285"/>
      <c r="AE361" s="61"/>
      <c r="AG361" s="270"/>
      <c r="AH361" s="61"/>
      <c r="AJ361" s="49"/>
    </row>
    <row r="362" spans="1:36" ht="15.75">
      <c r="A362" s="107" t="s">
        <v>2711</v>
      </c>
      <c r="B362" s="3"/>
      <c r="C362" s="3"/>
      <c r="D362" s="32">
        <f t="shared" si="9"/>
        <v>1448.7000000000003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9">
        <v>26</v>
      </c>
      <c r="Y362" s="9">
        <v>60.2</v>
      </c>
      <c r="Z362" s="9">
        <v>70</v>
      </c>
      <c r="AA362" s="9">
        <v>27.2</v>
      </c>
      <c r="AB362" s="9">
        <v>135.9</v>
      </c>
      <c r="AC362" s="9">
        <v>44</v>
      </c>
      <c r="AD362" s="107"/>
      <c r="AE362" s="61"/>
      <c r="AG362" s="270"/>
      <c r="AH362" s="61"/>
      <c r="AJ362" s="49"/>
    </row>
    <row r="363" spans="1:36" ht="15.75">
      <c r="A363" s="106" t="s">
        <v>1343</v>
      </c>
      <c r="B363" s="3"/>
      <c r="C363" s="3"/>
      <c r="D363" s="32">
        <f t="shared" si="9"/>
        <v>989.29999999999984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9">
        <v>0</v>
      </c>
      <c r="Y363" s="9">
        <v>0</v>
      </c>
      <c r="Z363" s="9">
        <v>16.900000000000002</v>
      </c>
      <c r="AA363" s="9">
        <v>100.7</v>
      </c>
      <c r="AB363" s="9">
        <v>0</v>
      </c>
      <c r="AC363" s="9">
        <v>0</v>
      </c>
      <c r="AD363" s="502"/>
      <c r="AE363" s="61"/>
      <c r="AG363" s="270"/>
      <c r="AH363" s="61"/>
      <c r="AJ363" s="49"/>
    </row>
    <row r="364" spans="1:36" ht="15.75">
      <c r="A364" s="106" t="s">
        <v>1345</v>
      </c>
      <c r="B364" s="3"/>
      <c r="C364" s="3"/>
      <c r="D364" s="32">
        <f t="shared" si="9"/>
        <v>1157.4000000000001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9">
        <v>9.9</v>
      </c>
      <c r="Y364" s="9">
        <v>52</v>
      </c>
      <c r="Z364" s="9">
        <v>118</v>
      </c>
      <c r="AA364" s="9">
        <v>41.8</v>
      </c>
      <c r="AB364" s="9">
        <v>0</v>
      </c>
      <c r="AC364" s="9">
        <v>0</v>
      </c>
      <c r="AD364" s="502"/>
      <c r="AE364" s="61"/>
      <c r="AG364" s="270"/>
      <c r="AH364" s="61"/>
      <c r="AJ364" s="49"/>
    </row>
    <row r="365" spans="1:36" ht="15.75">
      <c r="A365" s="107" t="s">
        <v>2712</v>
      </c>
      <c r="B365" s="3"/>
      <c r="C365" s="3"/>
      <c r="D365" s="32">
        <f t="shared" si="9"/>
        <v>1235.0000000000002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9">
        <v>28</v>
      </c>
      <c r="Y365" s="9">
        <v>0</v>
      </c>
      <c r="Z365" s="9">
        <v>9.9</v>
      </c>
      <c r="AA365" s="9">
        <v>52</v>
      </c>
      <c r="AB365" s="9">
        <v>66.5</v>
      </c>
      <c r="AC365" s="9">
        <v>56</v>
      </c>
      <c r="AD365" s="107"/>
      <c r="AE365" s="61"/>
      <c r="AG365" s="270"/>
      <c r="AH365" s="61"/>
      <c r="AJ365" s="49"/>
    </row>
    <row r="366" spans="1:36" ht="15.75">
      <c r="A366" s="284" t="s">
        <v>3631</v>
      </c>
      <c r="B366" s="3"/>
      <c r="C366" s="3"/>
      <c r="D366" s="32">
        <f t="shared" si="9"/>
        <v>1257.4000000000001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9">
        <v>22</v>
      </c>
      <c r="Y366" s="9">
        <v>19.5</v>
      </c>
      <c r="Z366" s="9">
        <v>40.4</v>
      </c>
      <c r="AA366" s="9">
        <v>14.3</v>
      </c>
      <c r="AB366" s="9">
        <v>1.2</v>
      </c>
      <c r="AC366" s="9">
        <v>0</v>
      </c>
      <c r="AD366" s="284"/>
      <c r="AE366" s="61"/>
      <c r="AG366" s="270"/>
      <c r="AH366" s="61"/>
      <c r="AJ366" s="49"/>
    </row>
    <row r="367" spans="1:36" ht="15.75">
      <c r="A367" s="284" t="s">
        <v>3632</v>
      </c>
      <c r="B367" s="3"/>
      <c r="C367" s="3"/>
      <c r="D367" s="32">
        <f t="shared" si="9"/>
        <v>1242.3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9">
        <v>33.9</v>
      </c>
      <c r="Y367" s="9">
        <v>0</v>
      </c>
      <c r="Z367" s="9">
        <v>11.999999999999998</v>
      </c>
      <c r="AA367" s="9">
        <v>93.6</v>
      </c>
      <c r="AB367" s="9">
        <v>19</v>
      </c>
      <c r="AC367" s="9">
        <v>0</v>
      </c>
      <c r="AD367" s="284"/>
      <c r="AE367" s="61"/>
      <c r="AG367" s="270"/>
      <c r="AH367" s="61"/>
      <c r="AJ367" s="49"/>
    </row>
    <row r="368" spans="1:36" s="30" customFormat="1" ht="15.75" customHeight="1">
      <c r="A368" s="107" t="s">
        <v>2198</v>
      </c>
      <c r="B368" s="3"/>
      <c r="C368" s="3"/>
      <c r="D368" s="32">
        <f t="shared" si="9"/>
        <v>1205.5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9">
        <v>30.300000000000004</v>
      </c>
      <c r="Y368" s="9">
        <v>0</v>
      </c>
      <c r="Z368" s="9">
        <v>16.900000000000002</v>
      </c>
      <c r="AA368" s="9">
        <v>39.6</v>
      </c>
      <c r="AB368" s="9">
        <v>65.900000000000006</v>
      </c>
      <c r="AC368" s="9">
        <v>56</v>
      </c>
      <c r="AD368" s="107"/>
      <c r="AE368" s="61"/>
      <c r="AF368"/>
      <c r="AG368" s="270"/>
      <c r="AH368" s="61"/>
      <c r="AJ368" s="49"/>
    </row>
    <row r="369" spans="1:36" ht="15.75">
      <c r="A369" s="107" t="s">
        <v>651</v>
      </c>
      <c r="B369" s="3"/>
      <c r="C369" s="3"/>
      <c r="D369" s="32">
        <f t="shared" si="9"/>
        <v>1182.2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9">
        <v>28</v>
      </c>
      <c r="Y369" s="9">
        <v>32.5</v>
      </c>
      <c r="Z369" s="9">
        <v>15.6</v>
      </c>
      <c r="AA369" s="9">
        <v>56</v>
      </c>
      <c r="AB369" s="9">
        <v>44</v>
      </c>
      <c r="AC369" s="9">
        <v>44</v>
      </c>
      <c r="AD369" s="107"/>
      <c r="AE369" s="61"/>
      <c r="AG369" s="270"/>
      <c r="AH369" s="61"/>
      <c r="AJ369" s="49"/>
    </row>
    <row r="370" spans="1:36" ht="15.75">
      <c r="A370" s="107" t="s">
        <v>682</v>
      </c>
      <c r="B370" s="3"/>
      <c r="C370" s="3"/>
      <c r="D370" s="32">
        <f t="shared" si="9"/>
        <v>973.90000000000009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9">
        <v>30</v>
      </c>
      <c r="Y370" s="9">
        <v>87.5</v>
      </c>
      <c r="Z370" s="9">
        <v>92.1</v>
      </c>
      <c r="AA370" s="9">
        <v>18</v>
      </c>
      <c r="AB370" s="9">
        <v>65.2</v>
      </c>
      <c r="AC370" s="9">
        <v>52</v>
      </c>
      <c r="AD370" s="107"/>
      <c r="AE370" s="61"/>
      <c r="AG370" s="270"/>
      <c r="AH370" s="61"/>
      <c r="AJ370" s="49"/>
    </row>
    <row r="371" spans="1:36" ht="15.75">
      <c r="A371" s="107" t="s">
        <v>2707</v>
      </c>
      <c r="B371" s="3"/>
      <c r="C371" s="3"/>
      <c r="D371" s="32">
        <f t="shared" si="9"/>
        <v>1219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9">
        <v>0</v>
      </c>
      <c r="Y371" s="9">
        <v>64.8</v>
      </c>
      <c r="Z371" s="9">
        <v>71.899999999999991</v>
      </c>
      <c r="AA371" s="9">
        <v>78.5</v>
      </c>
      <c r="AB371" s="9">
        <v>0</v>
      </c>
      <c r="AC371" s="9">
        <v>45.5</v>
      </c>
      <c r="AD371" s="107"/>
      <c r="AE371" s="61"/>
      <c r="AG371" s="270"/>
      <c r="AH371" s="61"/>
      <c r="AJ371" s="49"/>
    </row>
    <row r="372" spans="1:36" ht="15.75">
      <c r="A372" s="107" t="s">
        <v>2733</v>
      </c>
      <c r="B372" s="3"/>
      <c r="C372" s="3"/>
      <c r="D372" s="32">
        <f t="shared" si="9"/>
        <v>1199.8000000000002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9">
        <v>71</v>
      </c>
      <c r="Y372" s="9">
        <v>14.3</v>
      </c>
      <c r="Z372" s="9">
        <v>16.5</v>
      </c>
      <c r="AA372" s="9">
        <v>162.9</v>
      </c>
      <c r="AB372" s="9">
        <v>0</v>
      </c>
      <c r="AC372" s="9">
        <v>0</v>
      </c>
      <c r="AD372" s="107"/>
      <c r="AE372" s="61"/>
      <c r="AG372" s="270"/>
      <c r="AH372" s="61"/>
      <c r="AJ372" s="49"/>
    </row>
    <row r="373" spans="1:36" ht="15.75">
      <c r="A373" s="284" t="s">
        <v>3633</v>
      </c>
      <c r="B373" s="3"/>
      <c r="C373" s="3"/>
      <c r="D373" s="32">
        <f t="shared" si="9"/>
        <v>1209.4000000000001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9">
        <v>13.399999999999999</v>
      </c>
      <c r="Y373" s="9">
        <v>0</v>
      </c>
      <c r="Z373" s="9">
        <v>18.2</v>
      </c>
      <c r="AA373" s="9">
        <v>40.299999999999997</v>
      </c>
      <c r="AB373" s="9">
        <v>130.5</v>
      </c>
      <c r="AC373" s="9">
        <v>160.5</v>
      </c>
      <c r="AD373" s="284"/>
      <c r="AE373" s="61"/>
      <c r="AG373" s="270"/>
      <c r="AH373" s="61"/>
      <c r="AJ373" s="49"/>
    </row>
    <row r="374" spans="1:36" ht="15.75">
      <c r="A374" s="284" t="s">
        <v>3634</v>
      </c>
      <c r="B374" s="3"/>
      <c r="C374" s="3"/>
      <c r="D374" s="32">
        <f t="shared" si="9"/>
        <v>1466.5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9">
        <v>33.9</v>
      </c>
      <c r="Y374" s="9">
        <v>19.5</v>
      </c>
      <c r="Z374" s="9">
        <v>30</v>
      </c>
      <c r="AA374" s="9">
        <v>109.9</v>
      </c>
      <c r="AB374" s="9">
        <v>69.8</v>
      </c>
      <c r="AC374" s="9">
        <v>105</v>
      </c>
      <c r="AD374" s="284"/>
      <c r="AE374" s="61"/>
      <c r="AG374" s="270"/>
      <c r="AH374" s="61"/>
      <c r="AJ374" s="49"/>
    </row>
    <row r="375" spans="1:36" ht="15.75">
      <c r="A375" s="107" t="s">
        <v>154</v>
      </c>
      <c r="B375" s="3"/>
      <c r="C375" s="3"/>
      <c r="D375" s="32">
        <f t="shared" si="9"/>
        <v>1240.4000000000001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9">
        <v>0</v>
      </c>
      <c r="Y375" s="9">
        <v>52</v>
      </c>
      <c r="Z375" s="9">
        <v>67.900000000000006</v>
      </c>
      <c r="AA375" s="9">
        <v>64.5</v>
      </c>
      <c r="AB375" s="9">
        <v>48</v>
      </c>
      <c r="AC375" s="9">
        <v>86.5</v>
      </c>
      <c r="AD375" s="107"/>
      <c r="AE375" s="61"/>
      <c r="AG375" s="270"/>
      <c r="AH375" s="61"/>
      <c r="AJ375" s="49"/>
    </row>
    <row r="376" spans="1:36" ht="15.75">
      <c r="A376" s="107" t="s">
        <v>2210</v>
      </c>
      <c r="B376" s="3"/>
      <c r="C376" s="3"/>
      <c r="D376" s="32">
        <f t="shared" si="9"/>
        <v>1502.7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9">
        <v>0</v>
      </c>
      <c r="Y376" s="9">
        <v>56</v>
      </c>
      <c r="Z376" s="9">
        <v>56</v>
      </c>
      <c r="AA376" s="9">
        <v>42</v>
      </c>
      <c r="AB376" s="9">
        <v>52</v>
      </c>
      <c r="AC376" s="9">
        <v>52</v>
      </c>
      <c r="AD376" s="107"/>
      <c r="AE376" s="61"/>
      <c r="AG376" s="270"/>
      <c r="AH376" s="61"/>
      <c r="AJ376" s="49"/>
    </row>
    <row r="377" spans="1:36" ht="15.75">
      <c r="A377" s="107" t="s">
        <v>669</v>
      </c>
      <c r="B377" s="3"/>
      <c r="C377" s="3"/>
      <c r="D377" s="32">
        <f t="shared" si="9"/>
        <v>1395.9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9">
        <v>91.2</v>
      </c>
      <c r="Y377" s="9">
        <v>60</v>
      </c>
      <c r="Z377" s="9">
        <v>91.4</v>
      </c>
      <c r="AA377" s="9">
        <v>0</v>
      </c>
      <c r="AB377" s="9">
        <v>33</v>
      </c>
      <c r="AC377" s="9">
        <v>52.5</v>
      </c>
      <c r="AD377" s="107"/>
      <c r="AE377" s="61"/>
      <c r="AG377" s="270"/>
      <c r="AH377" s="61"/>
      <c r="AJ377" s="49"/>
    </row>
    <row r="378" spans="1:36" ht="15.75">
      <c r="A378" s="107" t="s">
        <v>2722</v>
      </c>
      <c r="B378" s="3"/>
      <c r="C378" s="3"/>
      <c r="D378" s="32">
        <f t="shared" si="9"/>
        <v>1266.4999999999998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9">
        <v>36.799999999999997</v>
      </c>
      <c r="Y378" s="9">
        <v>32.5</v>
      </c>
      <c r="Z378" s="9">
        <v>14.3</v>
      </c>
      <c r="AA378" s="9">
        <v>52</v>
      </c>
      <c r="AB378" s="9">
        <v>0</v>
      </c>
      <c r="AC378" s="9">
        <v>42</v>
      </c>
      <c r="AD378" s="107"/>
      <c r="AE378" s="61"/>
      <c r="AG378" s="270"/>
      <c r="AH378" s="61"/>
      <c r="AJ378" s="49"/>
    </row>
    <row r="379" spans="1:36" ht="15.75">
      <c r="A379" s="284" t="s">
        <v>142</v>
      </c>
      <c r="B379" s="3"/>
      <c r="C379" s="3"/>
      <c r="D379" s="32">
        <f t="shared" si="9"/>
        <v>1400.8000000000002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9">
        <v>22</v>
      </c>
      <c r="Y379" s="9">
        <v>48</v>
      </c>
      <c r="Z379" s="9">
        <v>48</v>
      </c>
      <c r="AA379" s="9">
        <v>53.2</v>
      </c>
      <c r="AB379" s="9">
        <v>80</v>
      </c>
      <c r="AC379" s="9">
        <v>93</v>
      </c>
      <c r="AD379" s="284"/>
      <c r="AE379" s="61"/>
      <c r="AG379" s="270"/>
      <c r="AH379" s="61"/>
      <c r="AJ379" s="49"/>
    </row>
    <row r="380" spans="1:36" ht="15.75">
      <c r="A380" s="106" t="s">
        <v>1349</v>
      </c>
      <c r="B380" s="3"/>
      <c r="C380" s="3"/>
      <c r="D380" s="32">
        <f t="shared" si="9"/>
        <v>1024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9">
        <v>0</v>
      </c>
      <c r="Y380" s="9">
        <v>0</v>
      </c>
      <c r="Z380" s="9">
        <v>25.1</v>
      </c>
      <c r="AA380" s="9">
        <v>44</v>
      </c>
      <c r="AB380" s="9">
        <v>44</v>
      </c>
      <c r="AC380" s="9">
        <v>44</v>
      </c>
      <c r="AD380" s="502"/>
      <c r="AE380" s="61"/>
      <c r="AG380" s="270"/>
      <c r="AH380" s="61"/>
      <c r="AJ380" s="49"/>
    </row>
    <row r="381" spans="1:36" ht="15.75">
      <c r="A381" s="107" t="s">
        <v>683</v>
      </c>
      <c r="B381" s="3"/>
      <c r="C381" s="3"/>
      <c r="D381" s="32">
        <f t="shared" ref="D381:D412" si="10">SUM(E381:DZ381)</f>
        <v>917.79999999999984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9">
        <v>36.799999999999997</v>
      </c>
      <c r="Y381" s="9">
        <v>0</v>
      </c>
      <c r="Z381" s="9">
        <v>10.799999999999999</v>
      </c>
      <c r="AA381" s="9">
        <v>0</v>
      </c>
      <c r="AB381" s="9">
        <v>44</v>
      </c>
      <c r="AC381" s="9">
        <v>44</v>
      </c>
      <c r="AD381" s="107"/>
      <c r="AE381" s="61"/>
      <c r="AG381" s="270"/>
      <c r="AH381" s="61"/>
      <c r="AJ381" s="49"/>
    </row>
    <row r="382" spans="1:36" ht="15.75">
      <c r="A382" s="107" t="s">
        <v>2723</v>
      </c>
      <c r="B382" s="3"/>
      <c r="C382" s="3"/>
      <c r="D382" s="32">
        <f t="shared" si="10"/>
        <v>1808.5000000000002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9">
        <v>0</v>
      </c>
      <c r="Y382" s="9">
        <v>48</v>
      </c>
      <c r="Z382" s="9">
        <v>75.7</v>
      </c>
      <c r="AA382" s="9">
        <v>112.60000000000002</v>
      </c>
      <c r="AB382" s="9">
        <v>71.3</v>
      </c>
      <c r="AC382" s="9">
        <v>83</v>
      </c>
      <c r="AD382" s="107"/>
      <c r="AE382" s="61"/>
      <c r="AG382" s="270"/>
      <c r="AH382" s="61"/>
      <c r="AJ382" s="49"/>
    </row>
    <row r="383" spans="1:36" ht="15.75">
      <c r="A383" s="284" t="s">
        <v>3635</v>
      </c>
      <c r="B383" s="3"/>
      <c r="C383" s="3"/>
      <c r="D383" s="32">
        <f t="shared" si="10"/>
        <v>1189.1000000000001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9">
        <v>83.7</v>
      </c>
      <c r="Y383" s="9">
        <v>12.6</v>
      </c>
      <c r="Z383" s="9">
        <v>0</v>
      </c>
      <c r="AA383" s="9">
        <v>75</v>
      </c>
      <c r="AB383" s="9">
        <v>105.5</v>
      </c>
      <c r="AC383" s="9">
        <v>70</v>
      </c>
      <c r="AD383" s="284"/>
      <c r="AE383" s="61"/>
      <c r="AG383" s="270"/>
      <c r="AH383" s="61"/>
      <c r="AJ383" s="49"/>
    </row>
    <row r="384" spans="1:36" ht="15.75">
      <c r="A384" s="285" t="s">
        <v>1690</v>
      </c>
      <c r="B384" s="3"/>
      <c r="C384" s="3"/>
      <c r="D384" s="32">
        <f t="shared" si="10"/>
        <v>715.2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9">
        <v>0</v>
      </c>
      <c r="Y384" s="9">
        <v>52.5</v>
      </c>
      <c r="Z384" s="9">
        <v>24.4</v>
      </c>
      <c r="AA384" s="9">
        <v>2.4</v>
      </c>
      <c r="AB384" s="9">
        <v>13.2</v>
      </c>
      <c r="AC384" s="9">
        <v>2.6</v>
      </c>
      <c r="AD384" s="285"/>
      <c r="AE384" s="61"/>
      <c r="AG384" s="270"/>
      <c r="AH384" s="61"/>
      <c r="AJ384" s="49"/>
    </row>
    <row r="385" spans="1:36" ht="15.75">
      <c r="A385" s="107" t="s">
        <v>654</v>
      </c>
      <c r="B385" s="3"/>
      <c r="C385" s="3"/>
      <c r="D385" s="32">
        <f t="shared" si="10"/>
        <v>1320.6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9">
        <v>26</v>
      </c>
      <c r="Y385" s="9">
        <v>66.3</v>
      </c>
      <c r="Z385" s="9">
        <v>82</v>
      </c>
      <c r="AA385" s="9">
        <v>48</v>
      </c>
      <c r="AB385" s="9">
        <v>0</v>
      </c>
      <c r="AC385" s="9">
        <v>56.9</v>
      </c>
      <c r="AD385" s="107"/>
      <c r="AE385" s="61"/>
      <c r="AG385" s="270"/>
      <c r="AH385" s="61"/>
      <c r="AJ385" s="49"/>
    </row>
    <row r="386" spans="1:36" ht="15.75">
      <c r="A386" s="107" t="s">
        <v>653</v>
      </c>
      <c r="B386" s="3"/>
      <c r="C386" s="3"/>
      <c r="D386" s="32">
        <f t="shared" si="10"/>
        <v>784.09999999999991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9">
        <v>28</v>
      </c>
      <c r="Y386" s="9">
        <v>0</v>
      </c>
      <c r="Z386" s="9">
        <v>47.3</v>
      </c>
      <c r="AA386" s="9">
        <v>1.1000000000000001</v>
      </c>
      <c r="AB386" s="9">
        <v>0</v>
      </c>
      <c r="AC386" s="9">
        <v>5.5</v>
      </c>
      <c r="AD386" s="107"/>
      <c r="AE386" s="61"/>
      <c r="AG386" s="270"/>
      <c r="AH386" s="61"/>
      <c r="AJ386" s="49"/>
    </row>
    <row r="387" spans="1:36" ht="15.75">
      <c r="A387" s="285" t="s">
        <v>1753</v>
      </c>
      <c r="B387" s="3"/>
      <c r="C387" s="3"/>
      <c r="D387" s="32">
        <f t="shared" si="10"/>
        <v>772.8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9">
        <v>0</v>
      </c>
      <c r="Y387" s="9">
        <v>0</v>
      </c>
      <c r="Z387" s="9">
        <v>7.5</v>
      </c>
      <c r="AA387" s="9">
        <v>96.4</v>
      </c>
      <c r="AB387" s="9">
        <v>0</v>
      </c>
      <c r="AC387" s="9">
        <v>0</v>
      </c>
      <c r="AD387" s="285"/>
      <c r="AE387" s="61"/>
      <c r="AG387" s="270"/>
      <c r="AH387" s="61"/>
      <c r="AJ387" s="49"/>
    </row>
    <row r="388" spans="1:36" ht="15.75">
      <c r="A388" s="107" t="s">
        <v>638</v>
      </c>
      <c r="B388" s="3"/>
      <c r="C388" s="3"/>
      <c r="D388" s="32">
        <f t="shared" si="10"/>
        <v>1224.8000000000002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9">
        <v>0</v>
      </c>
      <c r="Y388" s="9">
        <v>56</v>
      </c>
      <c r="Z388" s="9">
        <v>56</v>
      </c>
      <c r="AA388" s="9">
        <v>89.5</v>
      </c>
      <c r="AB388" s="9">
        <v>10.5</v>
      </c>
      <c r="AC388" s="9">
        <v>4.4000000000000004</v>
      </c>
      <c r="AD388" s="107"/>
      <c r="AE388" s="61"/>
      <c r="AG388" s="270"/>
      <c r="AH388" s="61"/>
      <c r="AJ388" s="49"/>
    </row>
    <row r="389" spans="1:36" ht="15.75">
      <c r="A389" s="285" t="s">
        <v>1649</v>
      </c>
      <c r="B389" s="3"/>
      <c r="C389" s="3"/>
      <c r="D389" s="32">
        <f t="shared" si="10"/>
        <v>1092.9000000000001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9">
        <v>24</v>
      </c>
      <c r="Y389" s="9">
        <v>0</v>
      </c>
      <c r="Z389" s="9">
        <v>0</v>
      </c>
      <c r="AA389" s="9">
        <v>82</v>
      </c>
      <c r="AB389" s="9">
        <v>0</v>
      </c>
      <c r="AC389" s="9">
        <v>88.5</v>
      </c>
      <c r="AD389" s="285"/>
      <c r="AE389" s="61"/>
      <c r="AG389" s="270"/>
      <c r="AH389" s="61"/>
      <c r="AJ389" s="49"/>
    </row>
    <row r="390" spans="1:36" ht="15.75">
      <c r="A390" s="107" t="s">
        <v>2713</v>
      </c>
      <c r="B390" s="3"/>
      <c r="C390" s="3"/>
      <c r="D390" s="32">
        <f t="shared" si="10"/>
        <v>807.9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9">
        <v>0</v>
      </c>
      <c r="Y390" s="9">
        <v>14.3</v>
      </c>
      <c r="Z390" s="9">
        <v>16.5</v>
      </c>
      <c r="AA390" s="9">
        <v>43.5</v>
      </c>
      <c r="AB390" s="9">
        <v>21.9</v>
      </c>
      <c r="AC390" s="9">
        <v>0</v>
      </c>
      <c r="AD390" s="107"/>
      <c r="AE390" s="61"/>
      <c r="AG390" s="270"/>
      <c r="AH390" s="61"/>
      <c r="AJ390" s="49"/>
    </row>
    <row r="391" spans="1:36" ht="15.75">
      <c r="A391" s="107" t="s">
        <v>2831</v>
      </c>
      <c r="B391" s="3"/>
      <c r="C391" s="3"/>
      <c r="D391" s="32">
        <f t="shared" si="10"/>
        <v>471.9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9">
        <v>0</v>
      </c>
      <c r="Y391" s="9">
        <v>0</v>
      </c>
      <c r="Z391" s="9">
        <v>14.3</v>
      </c>
      <c r="AA391" s="9">
        <v>0</v>
      </c>
      <c r="AB391" s="9">
        <v>56.7</v>
      </c>
      <c r="AC391" s="9">
        <v>0</v>
      </c>
      <c r="AD391" s="107"/>
      <c r="AE391" s="61"/>
      <c r="AG391" s="270"/>
      <c r="AH391" s="61"/>
      <c r="AJ391" s="49"/>
    </row>
    <row r="392" spans="1:36" ht="15.75">
      <c r="A392" s="284" t="s">
        <v>3636</v>
      </c>
      <c r="B392" s="3"/>
      <c r="C392" s="3"/>
      <c r="D392" s="32">
        <f t="shared" si="10"/>
        <v>465.2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9">
        <v>0</v>
      </c>
      <c r="Y392" s="9">
        <v>0</v>
      </c>
      <c r="Z392" s="9">
        <v>16.900000000000002</v>
      </c>
      <c r="AA392" s="9">
        <v>0</v>
      </c>
      <c r="AB392" s="9">
        <v>0</v>
      </c>
      <c r="AC392" s="9">
        <v>4.4000000000000004</v>
      </c>
      <c r="AD392" s="284"/>
      <c r="AE392" s="61"/>
      <c r="AG392" s="270"/>
      <c r="AH392" s="61"/>
      <c r="AJ392" s="49"/>
    </row>
    <row r="393" spans="1:36" ht="15.75">
      <c r="A393" s="284" t="s">
        <v>3637</v>
      </c>
      <c r="B393" s="3"/>
      <c r="C393" s="3"/>
      <c r="D393" s="32">
        <f t="shared" si="10"/>
        <v>848.9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9">
        <v>0</v>
      </c>
      <c r="Y393" s="9">
        <v>0</v>
      </c>
      <c r="Z393" s="9">
        <v>16.8</v>
      </c>
      <c r="AA393" s="9">
        <v>0</v>
      </c>
      <c r="AB393" s="9">
        <v>12.6</v>
      </c>
      <c r="AC393" s="9">
        <v>4.8</v>
      </c>
      <c r="AD393" s="284"/>
      <c r="AE393" s="61"/>
      <c r="AG393" s="270"/>
      <c r="AH393" s="61"/>
      <c r="AJ393" s="49"/>
    </row>
    <row r="394" spans="1:36" ht="15.75">
      <c r="A394" s="285" t="s">
        <v>31</v>
      </c>
      <c r="B394" s="3"/>
      <c r="C394" s="3"/>
      <c r="D394" s="32">
        <f t="shared" si="10"/>
        <v>1140.6000000000001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9">
        <v>22</v>
      </c>
      <c r="Y394" s="9">
        <v>93</v>
      </c>
      <c r="Z394" s="9">
        <v>58.5</v>
      </c>
      <c r="AA394" s="9">
        <v>0</v>
      </c>
      <c r="AB394" s="9">
        <v>0</v>
      </c>
      <c r="AC394" s="9">
        <v>53.8</v>
      </c>
      <c r="AD394" s="285"/>
      <c r="AE394" s="61"/>
      <c r="AG394" s="270"/>
      <c r="AH394" s="61"/>
      <c r="AJ394" s="49"/>
    </row>
    <row r="395" spans="1:36" ht="15.75">
      <c r="A395" s="107" t="s">
        <v>2717</v>
      </c>
      <c r="B395" s="3"/>
      <c r="C395" s="3"/>
      <c r="D395" s="32">
        <f t="shared" si="10"/>
        <v>1181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9">
        <v>0</v>
      </c>
      <c r="Y395" s="9">
        <v>81.300000000000011</v>
      </c>
      <c r="Z395" s="9">
        <v>82.8</v>
      </c>
      <c r="AA395" s="9">
        <v>64.5</v>
      </c>
      <c r="AB395" s="9">
        <v>0</v>
      </c>
      <c r="AC395" s="9">
        <v>51.5</v>
      </c>
      <c r="AD395" s="107"/>
      <c r="AE395" s="61"/>
      <c r="AG395" s="270"/>
      <c r="AH395" s="61"/>
      <c r="AJ395" s="49"/>
    </row>
    <row r="396" spans="1:36" ht="15.75">
      <c r="A396" s="107" t="s">
        <v>694</v>
      </c>
      <c r="B396" s="3"/>
      <c r="C396" s="3"/>
      <c r="D396" s="32">
        <f t="shared" si="10"/>
        <v>2334.15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9">
        <v>49</v>
      </c>
      <c r="Y396" s="9">
        <v>64.900000000000006</v>
      </c>
      <c r="Z396" s="9">
        <v>67.5</v>
      </c>
      <c r="AA396" s="9">
        <v>101.9</v>
      </c>
      <c r="AB396" s="9">
        <v>189.5</v>
      </c>
      <c r="AC396" s="9">
        <v>83</v>
      </c>
      <c r="AD396" s="107"/>
      <c r="AE396" s="61"/>
      <c r="AG396" s="270"/>
      <c r="AH396" s="61"/>
      <c r="AJ396" s="49"/>
    </row>
    <row r="397" spans="1:36" ht="15.75">
      <c r="A397" s="284" t="s">
        <v>3638</v>
      </c>
      <c r="B397" s="3"/>
      <c r="C397" s="3"/>
      <c r="D397" s="32">
        <f t="shared" si="10"/>
        <v>1404.3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9">
        <v>24</v>
      </c>
      <c r="Y397" s="9">
        <v>30</v>
      </c>
      <c r="Z397" s="9">
        <v>13.2</v>
      </c>
      <c r="AA397" s="9">
        <v>74</v>
      </c>
      <c r="AB397" s="9">
        <v>44</v>
      </c>
      <c r="AC397" s="9">
        <v>63.900000000000006</v>
      </c>
      <c r="AD397" s="284"/>
      <c r="AE397" s="61"/>
      <c r="AG397" s="270"/>
      <c r="AH397" s="61"/>
      <c r="AJ397" s="49"/>
    </row>
    <row r="398" spans="1:36" ht="15.75">
      <c r="A398" s="107" t="s">
        <v>3678</v>
      </c>
      <c r="B398" s="3"/>
      <c r="C398" s="3"/>
      <c r="D398" s="32">
        <f t="shared" si="10"/>
        <v>1062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9">
        <v>85.9</v>
      </c>
      <c r="Y398" s="9">
        <v>0</v>
      </c>
      <c r="Z398" s="9">
        <v>14.3</v>
      </c>
      <c r="AA398" s="9">
        <v>82.9</v>
      </c>
      <c r="AB398" s="9">
        <v>9.9</v>
      </c>
      <c r="AC398" s="9">
        <v>0</v>
      </c>
      <c r="AD398" s="107"/>
      <c r="AE398" s="61"/>
      <c r="AG398" s="270"/>
      <c r="AH398" s="61"/>
      <c r="AJ398" s="49"/>
    </row>
    <row r="399" spans="1:36" ht="15.75">
      <c r="A399" s="107" t="s">
        <v>686</v>
      </c>
      <c r="B399" s="3"/>
      <c r="C399" s="3"/>
      <c r="D399" s="32">
        <f t="shared" si="10"/>
        <v>1031.2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9">
        <v>30</v>
      </c>
      <c r="Y399" s="9">
        <v>44</v>
      </c>
      <c r="Z399" s="9">
        <v>109</v>
      </c>
      <c r="AA399" s="9">
        <v>0</v>
      </c>
      <c r="AB399" s="9">
        <v>0</v>
      </c>
      <c r="AC399" s="9">
        <v>77.2</v>
      </c>
      <c r="AD399" s="107"/>
      <c r="AE399" s="61"/>
      <c r="AG399" s="270"/>
      <c r="AH399" s="61"/>
      <c r="AJ399" s="49"/>
    </row>
    <row r="400" spans="1:36" ht="15.75">
      <c r="A400" s="285" t="s">
        <v>33</v>
      </c>
      <c r="B400" s="3"/>
      <c r="C400" s="3"/>
      <c r="D400" s="32">
        <f t="shared" si="10"/>
        <v>1077.7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9">
        <v>0</v>
      </c>
      <c r="Y400" s="9">
        <v>67.400000000000006</v>
      </c>
      <c r="Z400" s="9">
        <v>62.8</v>
      </c>
      <c r="AA400" s="9">
        <v>0</v>
      </c>
      <c r="AB400" s="9">
        <v>0</v>
      </c>
      <c r="AC400" s="9">
        <v>53.4</v>
      </c>
      <c r="AD400" s="285"/>
      <c r="AE400" s="61"/>
      <c r="AG400" s="270"/>
      <c r="AH400" s="61"/>
      <c r="AJ400" s="49"/>
    </row>
    <row r="401" spans="1:36" ht="15.75">
      <c r="A401" s="285" t="s">
        <v>37</v>
      </c>
      <c r="B401" s="3"/>
      <c r="C401" s="3"/>
      <c r="D401" s="32">
        <f t="shared" si="10"/>
        <v>1298.8500000000001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9">
        <v>0</v>
      </c>
      <c r="Y401" s="9">
        <v>82</v>
      </c>
      <c r="Z401" s="9">
        <v>81.099999999999994</v>
      </c>
      <c r="AA401" s="9">
        <v>108.65</v>
      </c>
      <c r="AB401" s="9">
        <v>89</v>
      </c>
      <c r="AC401" s="9">
        <v>61.2</v>
      </c>
      <c r="AD401" s="285"/>
      <c r="AE401" s="61"/>
      <c r="AG401" s="270"/>
      <c r="AH401" s="61"/>
      <c r="AJ401" s="49"/>
    </row>
    <row r="402" spans="1:36" ht="15.75">
      <c r="A402" s="284" t="s">
        <v>143</v>
      </c>
      <c r="B402" s="3"/>
      <c r="C402" s="3"/>
      <c r="D402" s="32">
        <f t="shared" si="10"/>
        <v>1286.4000000000001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9">
        <v>24</v>
      </c>
      <c r="Y402" s="9">
        <v>95</v>
      </c>
      <c r="Z402" s="9">
        <v>75.899999999999991</v>
      </c>
      <c r="AA402" s="9">
        <v>0</v>
      </c>
      <c r="AB402" s="9">
        <v>0</v>
      </c>
      <c r="AC402" s="9">
        <v>107.6</v>
      </c>
      <c r="AD402" s="284"/>
      <c r="AE402" s="61"/>
      <c r="AG402" s="270"/>
      <c r="AH402" s="61"/>
      <c r="AJ402" s="49"/>
    </row>
    <row r="403" spans="1:36" ht="15.75">
      <c r="A403" s="284" t="s">
        <v>3639</v>
      </c>
      <c r="B403" s="3"/>
      <c r="C403" s="3"/>
      <c r="D403" s="32">
        <f t="shared" si="10"/>
        <v>1515.4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9">
        <v>71.5</v>
      </c>
      <c r="Y403" s="9">
        <v>106.8</v>
      </c>
      <c r="Z403" s="9">
        <v>76.5</v>
      </c>
      <c r="AA403" s="9">
        <v>54</v>
      </c>
      <c r="AB403" s="9">
        <v>107.2</v>
      </c>
      <c r="AC403" s="9">
        <v>59.7</v>
      </c>
      <c r="AD403" s="284"/>
      <c r="AE403" s="61"/>
      <c r="AG403" s="270"/>
      <c r="AH403" s="61"/>
      <c r="AJ403" s="49"/>
    </row>
    <row r="404" spans="1:36" ht="15.75">
      <c r="A404" s="107" t="s">
        <v>2720</v>
      </c>
      <c r="B404" s="3"/>
      <c r="C404" s="3"/>
      <c r="D404" s="32">
        <f t="shared" si="10"/>
        <v>961.40000000000009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9">
        <v>0</v>
      </c>
      <c r="Y404" s="9">
        <v>52</v>
      </c>
      <c r="Z404" s="9">
        <v>52</v>
      </c>
      <c r="AA404" s="9">
        <v>67.5</v>
      </c>
      <c r="AB404" s="9">
        <v>0</v>
      </c>
      <c r="AC404" s="9">
        <v>45.5</v>
      </c>
      <c r="AD404" s="107"/>
      <c r="AE404" s="61"/>
      <c r="AG404" s="270"/>
      <c r="AH404" s="61"/>
      <c r="AJ404" s="49"/>
    </row>
    <row r="405" spans="1:36" ht="15.75">
      <c r="A405" s="106" t="s">
        <v>1351</v>
      </c>
      <c r="B405" s="3"/>
      <c r="C405" s="3"/>
      <c r="D405" s="32">
        <f t="shared" si="10"/>
        <v>1275.8000000000002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9">
        <v>0</v>
      </c>
      <c r="Y405" s="9">
        <v>44</v>
      </c>
      <c r="Z405" s="9">
        <v>53.9</v>
      </c>
      <c r="AA405" s="9">
        <v>52</v>
      </c>
      <c r="AB405" s="9">
        <v>48</v>
      </c>
      <c r="AC405" s="9">
        <v>86.5</v>
      </c>
      <c r="AD405" s="502"/>
      <c r="AE405" s="61"/>
      <c r="AG405" s="270"/>
      <c r="AH405" s="61"/>
      <c r="AJ405" s="49"/>
    </row>
    <row r="406" spans="1:36" ht="15.75">
      <c r="A406" s="107" t="s">
        <v>2721</v>
      </c>
      <c r="B406" s="3"/>
      <c r="C406" s="3"/>
      <c r="D406" s="32">
        <f t="shared" si="10"/>
        <v>1120.7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9">
        <v>35.9</v>
      </c>
      <c r="Y406" s="9">
        <v>32.5</v>
      </c>
      <c r="Z406" s="9">
        <v>9.9</v>
      </c>
      <c r="AA406" s="9">
        <v>48</v>
      </c>
      <c r="AB406" s="9">
        <v>10.799999999999999</v>
      </c>
      <c r="AC406" s="9">
        <v>0</v>
      </c>
      <c r="AD406" s="107"/>
      <c r="AE406" s="61"/>
      <c r="AG406" s="270"/>
      <c r="AH406" s="61"/>
      <c r="AJ406" s="49"/>
    </row>
    <row r="407" spans="1:36" ht="15.75">
      <c r="A407" s="284" t="s">
        <v>3640</v>
      </c>
      <c r="B407" s="3"/>
      <c r="C407" s="3"/>
      <c r="D407" s="32">
        <f t="shared" si="10"/>
        <v>1528.2000000000003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9">
        <v>9.9</v>
      </c>
      <c r="Y407" s="9">
        <v>14.3</v>
      </c>
      <c r="Z407" s="9">
        <v>16.5</v>
      </c>
      <c r="AA407" s="9">
        <v>70.3</v>
      </c>
      <c r="AB407" s="9">
        <v>81.5</v>
      </c>
      <c r="AC407" s="9">
        <v>62.7</v>
      </c>
      <c r="AD407" s="284"/>
      <c r="AE407" s="61"/>
      <c r="AG407" s="270"/>
      <c r="AH407" s="61"/>
      <c r="AJ407" s="49"/>
    </row>
    <row r="408" spans="1:36" ht="15.75">
      <c r="A408" s="107" t="s">
        <v>2726</v>
      </c>
      <c r="B408" s="3"/>
      <c r="C408" s="3"/>
      <c r="D408" s="32">
        <f t="shared" si="10"/>
        <v>716.3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9">
        <v>0</v>
      </c>
      <c r="Y408" s="9">
        <v>0</v>
      </c>
      <c r="Z408" s="9">
        <v>14.3</v>
      </c>
      <c r="AA408" s="9">
        <v>0</v>
      </c>
      <c r="AB408" s="9">
        <v>24</v>
      </c>
      <c r="AC408" s="9">
        <v>18</v>
      </c>
      <c r="AD408" s="107"/>
      <c r="AE408" s="61"/>
      <c r="AG408" s="270"/>
      <c r="AH408" s="61"/>
      <c r="AJ408" s="49"/>
    </row>
    <row r="409" spans="1:36" ht="15.75">
      <c r="A409" s="285" t="s">
        <v>1671</v>
      </c>
      <c r="B409" s="3"/>
      <c r="C409" s="3"/>
      <c r="D409" s="32">
        <f t="shared" si="10"/>
        <v>1489.8000000000002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9">
        <v>44.2</v>
      </c>
      <c r="Y409" s="9">
        <v>56</v>
      </c>
      <c r="Z409" s="9">
        <v>60.8</v>
      </c>
      <c r="AA409" s="9">
        <v>93.5</v>
      </c>
      <c r="AB409" s="9">
        <v>13.2</v>
      </c>
      <c r="AC409" s="9">
        <v>52.5</v>
      </c>
      <c r="AD409" s="285"/>
      <c r="AE409" s="61"/>
      <c r="AG409" s="270"/>
      <c r="AH409" s="61"/>
      <c r="AJ409" s="49"/>
    </row>
    <row r="410" spans="1:36" ht="15.75">
      <c r="A410" s="107" t="s">
        <v>180</v>
      </c>
      <c r="B410" s="3"/>
      <c r="C410" s="3"/>
      <c r="D410" s="32">
        <f t="shared" si="10"/>
        <v>1153.8000000000002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9">
        <v>82.5</v>
      </c>
      <c r="Y410" s="9">
        <v>52</v>
      </c>
      <c r="Z410" s="9">
        <v>52</v>
      </c>
      <c r="AA410" s="9">
        <v>101</v>
      </c>
      <c r="AB410" s="9">
        <v>0</v>
      </c>
      <c r="AC410" s="9">
        <v>0</v>
      </c>
      <c r="AD410" s="107"/>
      <c r="AE410" s="61"/>
      <c r="AG410" s="270"/>
      <c r="AH410" s="61"/>
      <c r="AJ410" s="49"/>
    </row>
    <row r="411" spans="1:36" ht="15.75">
      <c r="A411" s="107" t="s">
        <v>2709</v>
      </c>
      <c r="B411" s="3"/>
      <c r="C411" s="3"/>
      <c r="D411" s="32">
        <f t="shared" si="10"/>
        <v>1502.4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9">
        <v>11.700000000000001</v>
      </c>
      <c r="Y411" s="9">
        <v>78.400000000000006</v>
      </c>
      <c r="Z411" s="9">
        <v>82</v>
      </c>
      <c r="AA411" s="9">
        <v>49.1</v>
      </c>
      <c r="AB411" s="9">
        <v>44</v>
      </c>
      <c r="AC411" s="9">
        <v>44</v>
      </c>
      <c r="AD411" s="107"/>
      <c r="AE411" s="61"/>
      <c r="AG411" s="270"/>
      <c r="AH411" s="61"/>
      <c r="AJ411" s="49"/>
    </row>
    <row r="412" spans="1:36" ht="15.75">
      <c r="A412" s="107" t="s">
        <v>2217</v>
      </c>
      <c r="B412" s="3"/>
      <c r="C412" s="3"/>
      <c r="D412" s="32">
        <f t="shared" si="10"/>
        <v>559.79999999999995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9">
        <v>2.4</v>
      </c>
      <c r="Y412" s="9">
        <v>32.5</v>
      </c>
      <c r="Z412" s="9">
        <v>14.3</v>
      </c>
      <c r="AA412" s="9">
        <v>22</v>
      </c>
      <c r="AB412" s="9">
        <v>0</v>
      </c>
      <c r="AC412" s="9">
        <v>0</v>
      </c>
      <c r="AD412" s="107"/>
      <c r="AE412" s="61"/>
      <c r="AG412" s="270"/>
      <c r="AH412" s="61"/>
      <c r="AJ412" s="49"/>
    </row>
    <row r="413" spans="1:36" ht="15.75">
      <c r="A413" s="107" t="s">
        <v>2728</v>
      </c>
      <c r="B413" s="3"/>
      <c r="C413" s="3"/>
      <c r="D413" s="32">
        <f t="shared" ref="D413:D420" si="11">SUM(E413:DZ413)</f>
        <v>947.99999999999989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9">
        <v>0</v>
      </c>
      <c r="Y413" s="9">
        <v>53.3</v>
      </c>
      <c r="Z413" s="9">
        <v>45.1</v>
      </c>
      <c r="AA413" s="9">
        <v>27</v>
      </c>
      <c r="AB413" s="9">
        <v>36</v>
      </c>
      <c r="AC413" s="9">
        <v>36</v>
      </c>
      <c r="AD413" s="107"/>
      <c r="AE413" s="61"/>
      <c r="AG413" s="270"/>
      <c r="AH413" s="61"/>
      <c r="AJ413" s="49"/>
    </row>
    <row r="414" spans="1:36" ht="15.75">
      <c r="A414" s="107" t="s">
        <v>155</v>
      </c>
      <c r="B414" s="3"/>
      <c r="C414" s="3"/>
      <c r="D414" s="32">
        <f t="shared" si="11"/>
        <v>792.05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9">
        <v>0</v>
      </c>
      <c r="Y414" s="9">
        <v>57.2</v>
      </c>
      <c r="Z414" s="9">
        <v>54.8</v>
      </c>
      <c r="AA414" s="9">
        <v>38.5</v>
      </c>
      <c r="AB414" s="9">
        <v>0</v>
      </c>
      <c r="AC414" s="9">
        <v>5.6</v>
      </c>
      <c r="AD414" s="107"/>
      <c r="AE414" s="61"/>
      <c r="AG414" s="270"/>
      <c r="AH414" s="61"/>
      <c r="AJ414" s="49"/>
    </row>
    <row r="415" spans="1:36" ht="15.75">
      <c r="A415" s="284" t="s">
        <v>3641</v>
      </c>
      <c r="B415" s="3"/>
      <c r="C415" s="3"/>
      <c r="D415" s="32">
        <f t="shared" si="11"/>
        <v>1823.8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9">
        <v>12.6</v>
      </c>
      <c r="Y415" s="9">
        <v>50</v>
      </c>
      <c r="Z415" s="9">
        <v>60.5</v>
      </c>
      <c r="AA415" s="9">
        <v>81.5</v>
      </c>
      <c r="AB415" s="9">
        <v>137.9</v>
      </c>
      <c r="AC415" s="9">
        <v>48</v>
      </c>
      <c r="AD415" s="284"/>
      <c r="AE415" s="61"/>
      <c r="AG415" s="270"/>
      <c r="AH415" s="61"/>
      <c r="AJ415" s="49"/>
    </row>
    <row r="416" spans="1:36" ht="15.75">
      <c r="A416" s="107" t="s">
        <v>2729</v>
      </c>
      <c r="B416" s="3"/>
      <c r="C416" s="3"/>
      <c r="D416" s="32">
        <f t="shared" si="11"/>
        <v>1554.6000000000001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9">
        <v>9.9</v>
      </c>
      <c r="Y416" s="9">
        <v>20.8</v>
      </c>
      <c r="Z416" s="9">
        <v>16.5</v>
      </c>
      <c r="AA416" s="9">
        <v>127.69999999999999</v>
      </c>
      <c r="AB416" s="9">
        <v>68.5</v>
      </c>
      <c r="AC416" s="9">
        <v>97</v>
      </c>
      <c r="AD416" s="107"/>
      <c r="AE416" s="61"/>
      <c r="AG416" s="270"/>
      <c r="AH416" s="61"/>
      <c r="AJ416" s="49"/>
    </row>
    <row r="417" spans="1:36" ht="15.75">
      <c r="A417" s="107" t="s">
        <v>2727</v>
      </c>
      <c r="B417" s="3"/>
      <c r="C417" s="3"/>
      <c r="D417" s="32">
        <f t="shared" si="11"/>
        <v>1124.1000000000001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9">
        <v>9.9</v>
      </c>
      <c r="Y417" s="9">
        <v>48</v>
      </c>
      <c r="Z417" s="9">
        <v>63.4</v>
      </c>
      <c r="AA417" s="9">
        <v>3.5999999999999996</v>
      </c>
      <c r="AB417" s="9">
        <v>0</v>
      </c>
      <c r="AC417" s="9">
        <v>4.4000000000000004</v>
      </c>
      <c r="AD417" s="107"/>
      <c r="AE417" s="61"/>
      <c r="AG417" s="270"/>
      <c r="AH417" s="61"/>
      <c r="AJ417" s="49"/>
    </row>
    <row r="418" spans="1:36" ht="15.75">
      <c r="A418" s="107" t="s">
        <v>2708</v>
      </c>
      <c r="B418" s="3"/>
      <c r="C418" s="3"/>
      <c r="D418" s="32">
        <f t="shared" si="11"/>
        <v>1453.3999999999999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9">
        <v>0</v>
      </c>
      <c r="Y418" s="9">
        <v>89</v>
      </c>
      <c r="Z418" s="9">
        <v>63.7</v>
      </c>
      <c r="AA418" s="9">
        <v>52</v>
      </c>
      <c r="AB418" s="9">
        <v>72.8</v>
      </c>
      <c r="AC418" s="9">
        <v>69.600000000000009</v>
      </c>
      <c r="AD418" s="107"/>
      <c r="AE418" s="61"/>
      <c r="AG418" s="270"/>
      <c r="AH418" s="61"/>
      <c r="AJ418" s="49"/>
    </row>
    <row r="419" spans="1:36" ht="15.75">
      <c r="A419" s="107" t="s">
        <v>658</v>
      </c>
      <c r="B419" s="3"/>
      <c r="C419" s="3"/>
      <c r="D419" s="32">
        <f t="shared" si="11"/>
        <v>843.1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9">
        <v>28</v>
      </c>
      <c r="Y419" s="9">
        <v>0</v>
      </c>
      <c r="Z419" s="9">
        <v>28.2</v>
      </c>
      <c r="AA419" s="9">
        <v>0</v>
      </c>
      <c r="AB419" s="9">
        <v>0</v>
      </c>
      <c r="AC419" s="9">
        <v>71.599999999999994</v>
      </c>
      <c r="AD419" s="107"/>
      <c r="AE419" s="61"/>
      <c r="AG419" s="270"/>
      <c r="AH419" s="61"/>
      <c r="AJ419" s="49"/>
    </row>
    <row r="420" spans="1:36" ht="15.75">
      <c r="A420" s="285" t="s">
        <v>1655</v>
      </c>
      <c r="B420" s="3"/>
      <c r="C420" s="3"/>
      <c r="D420" s="32">
        <f t="shared" si="11"/>
        <v>1057.6999999999998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9">
        <v>0</v>
      </c>
      <c r="Y420" s="9">
        <v>0</v>
      </c>
      <c r="Z420" s="9">
        <v>0</v>
      </c>
      <c r="AA420" s="9">
        <v>60</v>
      </c>
      <c r="AB420" s="9">
        <v>0</v>
      </c>
      <c r="AC420" s="9">
        <v>49</v>
      </c>
      <c r="AD420" s="285"/>
      <c r="AE420" s="61"/>
      <c r="AG420" s="270"/>
      <c r="AH420" s="61"/>
      <c r="AJ420" s="49"/>
    </row>
    <row r="421" spans="1:36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6" ht="15.75">
      <c r="D422" s="32"/>
      <c r="F422" s="9"/>
      <c r="G422" s="9"/>
      <c r="H422" s="9"/>
      <c r="I422" s="9"/>
    </row>
    <row r="423" spans="1:36" ht="15.75">
      <c r="D423" s="32"/>
      <c r="F423" s="9"/>
      <c r="G423" s="9"/>
      <c r="H423" s="9"/>
      <c r="I423" s="9"/>
    </row>
    <row r="424" spans="1:36" ht="20.25">
      <c r="A424" s="30" t="s">
        <v>1242</v>
      </c>
      <c r="D424" s="31" t="s">
        <v>40</v>
      </c>
      <c r="E424" s="102" t="s">
        <v>4317</v>
      </c>
      <c r="F424" s="102" t="s">
        <v>4337</v>
      </c>
      <c r="G424" s="102" t="s">
        <v>4388</v>
      </c>
      <c r="H424" s="102" t="s">
        <v>4171</v>
      </c>
      <c r="I424" s="102" t="s">
        <v>4701</v>
      </c>
      <c r="J424" s="102" t="s">
        <v>4808</v>
      </c>
      <c r="K424" s="102" t="s">
        <v>4849</v>
      </c>
      <c r="L424" s="102" t="s">
        <v>4936</v>
      </c>
      <c r="M424" s="102" t="s">
        <v>4935</v>
      </c>
      <c r="N424" s="102" t="s">
        <v>4984</v>
      </c>
      <c r="O424" s="102" t="s">
        <v>4985</v>
      </c>
      <c r="P424" s="102" t="s">
        <v>5071</v>
      </c>
      <c r="Q424" s="102" t="s">
        <v>5123</v>
      </c>
      <c r="R424" s="102" t="s">
        <v>5124</v>
      </c>
      <c r="S424" s="102" t="s">
        <v>5305</v>
      </c>
      <c r="T424" s="102" t="s">
        <v>5206</v>
      </c>
      <c r="U424" s="102" t="s">
        <v>5306</v>
      </c>
      <c r="V424" s="102" t="s">
        <v>5402</v>
      </c>
      <c r="W424" s="102" t="s">
        <v>5405</v>
      </c>
      <c r="X424" s="102" t="s">
        <v>5486</v>
      </c>
      <c r="Y424" s="102" t="s">
        <v>5553</v>
      </c>
      <c r="Z424" s="102" t="s">
        <v>5599</v>
      </c>
      <c r="AA424" s="102" t="s">
        <v>5650</v>
      </c>
      <c r="AB424" s="102" t="s">
        <v>5748</v>
      </c>
    </row>
    <row r="425" spans="1:36" ht="15.75">
      <c r="A425" s="285" t="s">
        <v>1657</v>
      </c>
      <c r="B425" s="3"/>
      <c r="C425" s="3"/>
      <c r="D425" s="32">
        <f t="shared" ref="D425:D456" si="12">SUM(E425:DZ425)</f>
        <v>1669.75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9">
        <v>73.7</v>
      </c>
      <c r="AB425" s="621">
        <v>180.95</v>
      </c>
      <c r="AC425" s="285"/>
      <c r="AD425" s="617"/>
      <c r="AE425" s="618"/>
      <c r="AF425" s="619"/>
      <c r="AG425" s="620"/>
      <c r="AH425" s="618"/>
      <c r="AI425" s="621"/>
    </row>
    <row r="426" spans="1:36" ht="15.75">
      <c r="A426" s="106" t="s">
        <v>1346</v>
      </c>
      <c r="B426" s="3"/>
      <c r="C426" s="3"/>
      <c r="D426" s="32">
        <f t="shared" si="12"/>
        <v>1212.8000000000002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9">
        <v>63.099999999999994</v>
      </c>
      <c r="AB426" s="621">
        <v>172.95000000000002</v>
      </c>
      <c r="AC426" s="502"/>
      <c r="AD426" s="502"/>
      <c r="AE426" s="618"/>
      <c r="AF426" s="619"/>
      <c r="AG426" s="620"/>
      <c r="AH426" s="618"/>
      <c r="AI426" s="621"/>
    </row>
    <row r="427" spans="1:36" ht="15.75">
      <c r="A427" s="284" t="s">
        <v>3613</v>
      </c>
      <c r="B427" s="3"/>
      <c r="C427" s="3"/>
      <c r="D427" s="32">
        <f t="shared" si="12"/>
        <v>1399.1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9">
        <v>117.00000000000001</v>
      </c>
      <c r="AB427" s="621">
        <v>51.8</v>
      </c>
      <c r="AC427" s="284"/>
      <c r="AD427" s="622"/>
      <c r="AE427" s="618"/>
      <c r="AF427" s="619"/>
      <c r="AG427" s="620"/>
      <c r="AH427" s="618"/>
      <c r="AI427" s="621"/>
    </row>
    <row r="428" spans="1:36" ht="15.75">
      <c r="A428" s="106" t="s">
        <v>1337</v>
      </c>
      <c r="B428" s="3"/>
      <c r="C428" s="3"/>
      <c r="D428" s="32">
        <f t="shared" si="12"/>
        <v>2049.75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9">
        <v>254.19999999999996</v>
      </c>
      <c r="AB428" s="621">
        <v>117.7</v>
      </c>
      <c r="AC428" s="502"/>
      <c r="AD428" s="502"/>
      <c r="AE428" s="402"/>
      <c r="AF428" s="619"/>
      <c r="AG428" s="620"/>
      <c r="AH428" s="618"/>
      <c r="AI428" s="621"/>
    </row>
    <row r="429" spans="1:36" ht="15.75">
      <c r="A429" s="107" t="s">
        <v>2195</v>
      </c>
      <c r="B429" s="3"/>
      <c r="C429" s="3"/>
      <c r="D429" s="32">
        <f t="shared" si="12"/>
        <v>1855.9499999999998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9">
        <v>177.39999999999998</v>
      </c>
      <c r="AB429" s="621">
        <v>18.600000000000001</v>
      </c>
      <c r="AC429" s="107"/>
      <c r="AD429" s="623"/>
      <c r="AE429" s="618"/>
      <c r="AF429" s="619"/>
      <c r="AG429" s="620"/>
      <c r="AH429" s="618"/>
      <c r="AI429" s="621"/>
    </row>
    <row r="430" spans="1:36" ht="15.75">
      <c r="A430" s="285" t="s">
        <v>1</v>
      </c>
      <c r="B430" s="3"/>
      <c r="C430" s="3"/>
      <c r="D430" s="32">
        <f t="shared" si="12"/>
        <v>1345.2999999999997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9">
        <v>72.600000000000009</v>
      </c>
      <c r="AB430" s="621">
        <v>104</v>
      </c>
      <c r="AC430" s="285"/>
      <c r="AD430" s="617"/>
      <c r="AE430" s="618"/>
      <c r="AF430" s="619"/>
      <c r="AG430" s="620"/>
      <c r="AH430" s="618"/>
      <c r="AI430" s="621"/>
    </row>
    <row r="431" spans="1:36" ht="15.75">
      <c r="A431" s="285" t="s">
        <v>1656</v>
      </c>
      <c r="B431" s="3"/>
      <c r="C431" s="3"/>
      <c r="D431" s="32">
        <f t="shared" si="12"/>
        <v>1303.95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9">
        <v>134.95000000000002</v>
      </c>
      <c r="AB431" s="621">
        <v>35.6</v>
      </c>
      <c r="AC431" s="285"/>
      <c r="AD431" s="617"/>
      <c r="AE431" s="618"/>
      <c r="AF431" s="619"/>
      <c r="AG431" s="620"/>
      <c r="AH431" s="618"/>
      <c r="AI431" s="621"/>
    </row>
    <row r="432" spans="1:36" ht="15.75">
      <c r="A432" s="285" t="s">
        <v>1664</v>
      </c>
      <c r="B432" s="3"/>
      <c r="C432" s="3"/>
      <c r="D432" s="32">
        <f t="shared" si="12"/>
        <v>2174.6000000000004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9">
        <v>241.79999999999998</v>
      </c>
      <c r="AB432" s="621">
        <v>98.9</v>
      </c>
      <c r="AC432" s="285"/>
      <c r="AD432" s="617"/>
      <c r="AE432" s="618"/>
      <c r="AF432" s="619"/>
      <c r="AG432" s="620"/>
      <c r="AH432" s="618"/>
      <c r="AI432" s="621"/>
    </row>
    <row r="433" spans="1:35" ht="15.75">
      <c r="A433" s="284" t="s">
        <v>3614</v>
      </c>
      <c r="B433" s="3"/>
      <c r="C433" s="3"/>
      <c r="D433" s="32">
        <f t="shared" si="12"/>
        <v>1386.8999999999996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9">
        <v>105.30000000000001</v>
      </c>
      <c r="AB433" s="621">
        <v>125.79999999999998</v>
      </c>
      <c r="AC433" s="284"/>
      <c r="AD433" s="622"/>
      <c r="AE433" s="618"/>
      <c r="AF433" s="619"/>
      <c r="AG433" s="620"/>
      <c r="AH433" s="618"/>
      <c r="AI433" s="621"/>
    </row>
    <row r="434" spans="1:35" ht="15.75">
      <c r="A434" s="107" t="s">
        <v>2716</v>
      </c>
      <c r="B434" s="3"/>
      <c r="C434" s="3"/>
      <c r="D434" s="32">
        <f t="shared" si="12"/>
        <v>1828.5999999999995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9">
        <v>137.39999999999998</v>
      </c>
      <c r="AB434" s="621">
        <v>54.1</v>
      </c>
      <c r="AC434" s="107"/>
      <c r="AD434" s="623"/>
      <c r="AE434" s="618"/>
      <c r="AF434" s="619"/>
      <c r="AG434" s="620"/>
      <c r="AH434" s="618"/>
      <c r="AI434" s="621"/>
    </row>
    <row r="435" spans="1:35" ht="15.75">
      <c r="A435" s="107" t="s">
        <v>3615</v>
      </c>
      <c r="B435" s="3"/>
      <c r="C435" s="3"/>
      <c r="D435" s="32">
        <f t="shared" si="12"/>
        <v>1348.6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9">
        <v>134.19999999999999</v>
      </c>
      <c r="AB435" s="621">
        <v>130</v>
      </c>
      <c r="AC435" s="107"/>
      <c r="AD435" s="623"/>
      <c r="AE435" s="618"/>
      <c r="AF435" s="619"/>
      <c r="AG435" s="620"/>
      <c r="AH435" s="618"/>
      <c r="AI435" s="621"/>
    </row>
    <row r="436" spans="1:35" ht="15.75">
      <c r="A436" s="106" t="s">
        <v>1342</v>
      </c>
      <c r="B436" s="3"/>
      <c r="C436" s="3"/>
      <c r="D436" s="32">
        <f t="shared" si="12"/>
        <v>1541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9">
        <v>112.30000000000001</v>
      </c>
      <c r="AB436" s="621">
        <v>77</v>
      </c>
      <c r="AC436" s="502"/>
      <c r="AD436" s="502"/>
      <c r="AE436" s="618"/>
      <c r="AF436" s="619"/>
      <c r="AG436" s="620"/>
      <c r="AH436" s="618"/>
      <c r="AI436" s="621"/>
    </row>
    <row r="437" spans="1:35" ht="15.75">
      <c r="A437" s="107" t="s">
        <v>2847</v>
      </c>
      <c r="B437" s="3"/>
      <c r="C437" s="3"/>
      <c r="D437" s="32">
        <f t="shared" si="12"/>
        <v>1683.4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9">
        <v>187.7</v>
      </c>
      <c r="AB437" s="621">
        <v>105.30000000000001</v>
      </c>
      <c r="AC437" s="107"/>
      <c r="AD437" s="623"/>
      <c r="AE437" s="618"/>
      <c r="AF437" s="619"/>
      <c r="AG437" s="620"/>
      <c r="AH437" s="618"/>
      <c r="AI437" s="621"/>
    </row>
    <row r="438" spans="1:35" ht="15.75">
      <c r="A438" s="107" t="s">
        <v>675</v>
      </c>
      <c r="B438" s="3"/>
      <c r="C438" s="3"/>
      <c r="D438" s="32">
        <f t="shared" si="12"/>
        <v>1186.0999999999997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9">
        <v>98.800000000000011</v>
      </c>
      <c r="AB438" s="621">
        <v>51.8</v>
      </c>
      <c r="AC438" s="107"/>
      <c r="AD438" s="623"/>
      <c r="AE438" s="618"/>
      <c r="AF438" s="619"/>
      <c r="AG438" s="620"/>
      <c r="AH438" s="618"/>
      <c r="AI438" s="621"/>
    </row>
    <row r="439" spans="1:35" ht="15.75">
      <c r="A439" s="107" t="s">
        <v>2706</v>
      </c>
      <c r="B439" s="3"/>
      <c r="C439" s="3"/>
      <c r="D439" s="32">
        <f t="shared" si="12"/>
        <v>1784.9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9">
        <v>123.8</v>
      </c>
      <c r="AB439" s="621">
        <v>31.5</v>
      </c>
      <c r="AC439" s="107"/>
      <c r="AD439" s="623"/>
      <c r="AE439" s="618"/>
      <c r="AF439" s="619"/>
      <c r="AG439" s="620"/>
      <c r="AH439" s="618"/>
      <c r="AI439" s="621"/>
    </row>
    <row r="440" spans="1:35" ht="15.75">
      <c r="A440" s="284" t="s">
        <v>3616</v>
      </c>
      <c r="B440" s="3"/>
      <c r="C440" s="3"/>
      <c r="D440" s="32">
        <f t="shared" si="12"/>
        <v>1028.8999999999999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9">
        <v>72.2</v>
      </c>
      <c r="AB440" s="621">
        <v>0</v>
      </c>
      <c r="AC440" s="284"/>
      <c r="AD440" s="622"/>
      <c r="AE440" s="618"/>
      <c r="AF440" s="619"/>
      <c r="AG440" s="620"/>
      <c r="AH440" s="618"/>
      <c r="AI440" s="621"/>
    </row>
    <row r="441" spans="1:35" ht="15.75">
      <c r="A441" s="285" t="s">
        <v>1653</v>
      </c>
      <c r="B441" s="3"/>
      <c r="C441" s="3"/>
      <c r="D441" s="32">
        <f t="shared" si="12"/>
        <v>1846.1000000000001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9">
        <v>238.10000000000002</v>
      </c>
      <c r="AB441" s="621">
        <v>88.699999999999989</v>
      </c>
      <c r="AC441" s="285"/>
      <c r="AD441" s="617"/>
      <c r="AE441" s="618"/>
      <c r="AF441" s="619"/>
      <c r="AG441" s="620"/>
      <c r="AH441" s="618"/>
      <c r="AI441" s="621"/>
    </row>
    <row r="442" spans="1:35" ht="15.75">
      <c r="A442" s="107" t="s">
        <v>2196</v>
      </c>
      <c r="B442" s="3"/>
      <c r="C442" s="3"/>
      <c r="D442" s="32">
        <f t="shared" si="12"/>
        <v>1470.8000000000004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9">
        <v>159.4</v>
      </c>
      <c r="AB442" s="621">
        <v>45.9</v>
      </c>
      <c r="AC442" s="107"/>
      <c r="AD442" s="623"/>
      <c r="AE442" s="618"/>
      <c r="AF442" s="619"/>
      <c r="AG442" s="620"/>
      <c r="AH442" s="618"/>
      <c r="AI442" s="621"/>
    </row>
    <row r="443" spans="1:35" ht="15.75">
      <c r="A443" s="107" t="s">
        <v>153</v>
      </c>
      <c r="B443" s="3"/>
      <c r="C443" s="3"/>
      <c r="D443" s="32">
        <f t="shared" si="12"/>
        <v>1741.6999999999998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9">
        <v>188.8</v>
      </c>
      <c r="AB443" s="621">
        <v>6.5</v>
      </c>
      <c r="AC443" s="107"/>
      <c r="AD443" s="623"/>
      <c r="AE443" s="618"/>
      <c r="AF443" s="619"/>
      <c r="AG443" s="620"/>
      <c r="AH443" s="618"/>
      <c r="AI443" s="621"/>
    </row>
    <row r="444" spans="1:35" ht="15.75">
      <c r="A444" s="285" t="s">
        <v>1665</v>
      </c>
      <c r="B444" s="3"/>
      <c r="C444" s="3"/>
      <c r="D444" s="32">
        <f t="shared" si="12"/>
        <v>1326.6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9">
        <v>40.9</v>
      </c>
      <c r="AB444" s="621">
        <v>87.499999999999986</v>
      </c>
      <c r="AC444" s="285"/>
      <c r="AD444" s="617"/>
      <c r="AE444" s="618"/>
      <c r="AF444" s="619"/>
      <c r="AG444" s="620"/>
      <c r="AH444" s="618"/>
      <c r="AI444" s="621"/>
    </row>
    <row r="445" spans="1:35" ht="15.75">
      <c r="A445" s="284" t="s">
        <v>3617</v>
      </c>
      <c r="B445" s="3"/>
      <c r="C445" s="3"/>
      <c r="D445" s="32">
        <f t="shared" si="12"/>
        <v>1834.2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9">
        <v>147.5</v>
      </c>
      <c r="AB445" s="621">
        <v>66.099999999999994</v>
      </c>
      <c r="AC445" s="284"/>
      <c r="AD445" s="622"/>
      <c r="AE445" s="618"/>
      <c r="AF445" s="619"/>
      <c r="AG445" s="620"/>
      <c r="AH445" s="618"/>
      <c r="AI445" s="621"/>
    </row>
    <row r="446" spans="1:35" ht="15.75">
      <c r="A446" s="107" t="s">
        <v>2212</v>
      </c>
      <c r="B446" s="3"/>
      <c r="C446" s="3"/>
      <c r="D446" s="32">
        <f t="shared" si="12"/>
        <v>1138.8999999999999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9">
        <v>234.79999999999998</v>
      </c>
      <c r="AB446" s="621">
        <v>180.2</v>
      </c>
      <c r="AC446" s="107"/>
      <c r="AD446" s="623"/>
      <c r="AE446" s="618"/>
      <c r="AF446" s="619"/>
      <c r="AG446" s="620"/>
      <c r="AH446" s="618"/>
      <c r="AI446" s="621"/>
    </row>
    <row r="447" spans="1:35" ht="15.75">
      <c r="A447" s="284" t="s">
        <v>3618</v>
      </c>
      <c r="B447" s="3"/>
      <c r="C447" s="3"/>
      <c r="D447" s="32">
        <f t="shared" si="12"/>
        <v>1133.6000000000001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9">
        <v>47.699999999999996</v>
      </c>
      <c r="AB447" s="621">
        <v>45.5</v>
      </c>
      <c r="AC447" s="284"/>
      <c r="AD447" s="622"/>
      <c r="AE447" s="618"/>
      <c r="AF447" s="619"/>
      <c r="AG447" s="620"/>
      <c r="AH447" s="618"/>
      <c r="AI447" s="621"/>
    </row>
    <row r="448" spans="1:35" ht="15.75">
      <c r="A448" s="107" t="s">
        <v>2719</v>
      </c>
      <c r="B448" s="3"/>
      <c r="C448" s="3"/>
      <c r="D448" s="32">
        <f t="shared" si="12"/>
        <v>1609.1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9">
        <v>87.3</v>
      </c>
      <c r="AB448" s="621">
        <v>66.3</v>
      </c>
      <c r="AC448" s="107"/>
      <c r="AD448" s="623"/>
      <c r="AE448" s="618"/>
      <c r="AF448" s="619"/>
      <c r="AG448" s="620"/>
      <c r="AH448" s="618"/>
      <c r="AI448" s="621"/>
    </row>
    <row r="449" spans="1:35" ht="15.75">
      <c r="A449" s="285" t="s">
        <v>1661</v>
      </c>
      <c r="B449" s="3"/>
      <c r="C449" s="3"/>
      <c r="D449" s="32">
        <f t="shared" si="12"/>
        <v>2019.4499999999996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9">
        <v>198.99999999999997</v>
      </c>
      <c r="AB449" s="621">
        <v>120.3</v>
      </c>
      <c r="AC449" s="285"/>
      <c r="AD449" s="617"/>
      <c r="AE449" s="618"/>
      <c r="AF449" s="619"/>
      <c r="AG449" s="620"/>
      <c r="AH449" s="618"/>
      <c r="AI449" s="621"/>
    </row>
    <row r="450" spans="1:35" ht="15.75">
      <c r="A450" s="285" t="s">
        <v>11</v>
      </c>
      <c r="B450" s="3"/>
      <c r="C450" s="3"/>
      <c r="D450" s="32">
        <f t="shared" si="12"/>
        <v>1418.4000000000003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9">
        <v>176.40000000000003</v>
      </c>
      <c r="AB450" s="621">
        <v>116.69999999999999</v>
      </c>
      <c r="AC450" s="285"/>
      <c r="AD450" s="617"/>
      <c r="AE450" s="618"/>
      <c r="AF450" s="619"/>
      <c r="AG450" s="620"/>
      <c r="AH450" s="618"/>
      <c r="AI450" s="621"/>
    </row>
    <row r="451" spans="1:35" ht="15.75">
      <c r="A451" s="107" t="s">
        <v>2197</v>
      </c>
      <c r="B451" s="3"/>
      <c r="C451" s="3"/>
      <c r="D451" s="32">
        <f t="shared" si="12"/>
        <v>709.90000000000009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9">
        <v>79.7</v>
      </c>
      <c r="AB451" s="621">
        <v>93.6</v>
      </c>
      <c r="AC451" s="107"/>
      <c r="AD451" s="623"/>
      <c r="AE451" s="618"/>
      <c r="AF451" s="619"/>
      <c r="AG451" s="620"/>
      <c r="AH451" s="618"/>
      <c r="AI451" s="621"/>
    </row>
    <row r="452" spans="1:35" ht="15.75">
      <c r="A452" s="285" t="s">
        <v>1666</v>
      </c>
      <c r="B452" s="3"/>
      <c r="C452" s="3"/>
      <c r="D452" s="32">
        <f t="shared" si="12"/>
        <v>1940.1000000000001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9">
        <v>223.50000000000003</v>
      </c>
      <c r="AB452" s="621">
        <v>106</v>
      </c>
      <c r="AC452" s="285"/>
      <c r="AD452" s="617"/>
      <c r="AE452" s="618"/>
      <c r="AF452" s="619"/>
      <c r="AG452" s="620"/>
      <c r="AH452" s="618"/>
      <c r="AI452" s="621"/>
    </row>
    <row r="453" spans="1:35" ht="15.75">
      <c r="A453" s="106" t="s">
        <v>1344</v>
      </c>
      <c r="B453" s="3"/>
      <c r="C453" s="3"/>
      <c r="D453" s="32">
        <f t="shared" si="12"/>
        <v>1825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9">
        <v>178.20000000000005</v>
      </c>
      <c r="AB453" s="621">
        <v>44.300000000000004</v>
      </c>
      <c r="AC453" s="502"/>
      <c r="AD453" s="502"/>
      <c r="AE453" s="618"/>
      <c r="AF453" s="619"/>
      <c r="AG453" s="620"/>
      <c r="AH453" s="618"/>
      <c r="AI453" s="621"/>
    </row>
    <row r="454" spans="1:35" ht="15.75">
      <c r="A454" s="107" t="s">
        <v>633</v>
      </c>
      <c r="B454" s="3"/>
      <c r="C454" s="3"/>
      <c r="D454" s="32">
        <f t="shared" si="12"/>
        <v>1022.3000000000001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9">
        <v>61.000000000000007</v>
      </c>
      <c r="AB454" s="621">
        <v>150.20000000000002</v>
      </c>
      <c r="AC454" s="107"/>
      <c r="AD454" s="623"/>
      <c r="AE454" s="618"/>
      <c r="AF454" s="619"/>
      <c r="AG454" s="620"/>
      <c r="AH454" s="618"/>
      <c r="AI454" s="621"/>
    </row>
    <row r="455" spans="1:35" ht="15.75">
      <c r="A455" s="285" t="s">
        <v>1658</v>
      </c>
      <c r="B455" s="3"/>
      <c r="C455" s="3"/>
      <c r="D455" s="32">
        <f t="shared" si="12"/>
        <v>1151.0000000000002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9">
        <v>114.60000000000001</v>
      </c>
      <c r="AB455" s="621">
        <v>36.4</v>
      </c>
      <c r="AC455" s="285"/>
      <c r="AD455" s="617"/>
      <c r="AE455" s="618"/>
      <c r="AF455" s="619"/>
      <c r="AG455" s="620"/>
      <c r="AH455" s="618"/>
      <c r="AI455" s="621"/>
    </row>
    <row r="456" spans="1:35" ht="15.75">
      <c r="A456" s="107" t="s">
        <v>2715</v>
      </c>
      <c r="B456" s="3"/>
      <c r="C456" s="3"/>
      <c r="D456" s="32">
        <f t="shared" si="12"/>
        <v>1194.8999999999999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9">
        <v>58.6</v>
      </c>
      <c r="AB456" s="621">
        <v>93.1</v>
      </c>
      <c r="AC456" s="107"/>
      <c r="AD456" s="623"/>
      <c r="AE456" s="618"/>
      <c r="AF456" s="619"/>
      <c r="AG456" s="620"/>
      <c r="AH456" s="618"/>
      <c r="AI456" s="621"/>
    </row>
    <row r="457" spans="1:35" ht="15.75">
      <c r="A457" s="284" t="s">
        <v>3619</v>
      </c>
      <c r="B457" s="3"/>
      <c r="C457" s="3"/>
      <c r="D457" s="32">
        <f t="shared" ref="D457:D488" si="13">SUM(E457:DZ457)</f>
        <v>1661.3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9">
        <v>57.9</v>
      </c>
      <c r="AB457" s="621">
        <v>175.99999999999997</v>
      </c>
      <c r="AC457" s="284"/>
      <c r="AD457" s="622"/>
      <c r="AE457" s="618"/>
      <c r="AF457" s="619"/>
      <c r="AG457" s="620"/>
      <c r="AH457" s="618"/>
      <c r="AI457" s="621"/>
    </row>
    <row r="458" spans="1:35" ht="15.75">
      <c r="A458" s="107" t="s">
        <v>687</v>
      </c>
      <c r="B458" s="3"/>
      <c r="C458" s="3"/>
      <c r="D458" s="32">
        <f t="shared" si="13"/>
        <v>1756.1999999999998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9">
        <v>116.60000000000001</v>
      </c>
      <c r="AB458" s="621">
        <v>83.8</v>
      </c>
      <c r="AC458" s="107"/>
      <c r="AD458" s="623"/>
      <c r="AE458" s="618"/>
      <c r="AF458" s="619"/>
      <c r="AG458" s="620"/>
      <c r="AH458" s="618"/>
      <c r="AI458" s="621"/>
    </row>
    <row r="459" spans="1:35" ht="15.75">
      <c r="A459" s="107" t="s">
        <v>639</v>
      </c>
      <c r="B459" s="3"/>
      <c r="C459" s="3"/>
      <c r="D459" s="32">
        <f t="shared" si="13"/>
        <v>1017.0999999999998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9">
        <v>147.29999999999998</v>
      </c>
      <c r="AB459" s="621">
        <v>12.100000000000001</v>
      </c>
      <c r="AC459" s="107"/>
      <c r="AD459" s="623"/>
      <c r="AE459" s="618"/>
      <c r="AF459" s="619"/>
      <c r="AG459" s="620"/>
      <c r="AH459" s="618"/>
      <c r="AI459" s="621"/>
    </row>
    <row r="460" spans="1:35" ht="15.75">
      <c r="A460" s="284" t="s">
        <v>3648</v>
      </c>
      <c r="B460" s="3"/>
      <c r="C460" s="3"/>
      <c r="D460" s="32">
        <f t="shared" si="13"/>
        <v>1752.1000000000001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9">
        <v>145.00000000000003</v>
      </c>
      <c r="AB460" s="621">
        <v>52.899999999999991</v>
      </c>
      <c r="AC460" s="284"/>
      <c r="AD460" s="622"/>
      <c r="AE460" s="618"/>
      <c r="AF460" s="619"/>
      <c r="AG460" s="620"/>
      <c r="AH460" s="618"/>
      <c r="AI460" s="621"/>
    </row>
    <row r="461" spans="1:35" ht="15.75">
      <c r="A461" s="285" t="s">
        <v>15</v>
      </c>
      <c r="B461" s="3"/>
      <c r="C461" s="3"/>
      <c r="D461" s="32">
        <f t="shared" si="13"/>
        <v>2027.1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9">
        <v>132.19999999999999</v>
      </c>
      <c r="AB461" s="621">
        <v>191.5</v>
      </c>
      <c r="AC461" s="285"/>
      <c r="AD461" s="617"/>
      <c r="AE461" s="618"/>
      <c r="AF461" s="619"/>
      <c r="AG461" s="620"/>
      <c r="AH461" s="618"/>
      <c r="AI461" s="621"/>
    </row>
    <row r="462" spans="1:35" ht="15.75">
      <c r="A462" s="107" t="s">
        <v>2724</v>
      </c>
      <c r="B462" s="3"/>
      <c r="C462" s="3"/>
      <c r="D462" s="32">
        <f t="shared" si="13"/>
        <v>2010.1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9">
        <v>149.80000000000001</v>
      </c>
      <c r="AB462" s="621">
        <v>53.7</v>
      </c>
      <c r="AC462" s="107"/>
      <c r="AD462" s="623"/>
      <c r="AE462" s="618"/>
      <c r="AF462" s="619"/>
      <c r="AG462" s="620"/>
      <c r="AH462" s="618"/>
      <c r="AI462" s="621"/>
    </row>
    <row r="463" spans="1:35" ht="15.75">
      <c r="A463" s="284" t="s">
        <v>3620</v>
      </c>
      <c r="B463" s="3"/>
      <c r="C463" s="3"/>
      <c r="D463" s="32">
        <f t="shared" si="13"/>
        <v>1667.4000000000003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9">
        <v>65</v>
      </c>
      <c r="AB463" s="621">
        <v>28.6</v>
      </c>
      <c r="AC463" s="284"/>
      <c r="AD463" s="622"/>
      <c r="AE463" s="618"/>
      <c r="AF463" s="619"/>
      <c r="AG463" s="620"/>
      <c r="AH463" s="618"/>
      <c r="AI463" s="621"/>
    </row>
    <row r="464" spans="1:35" ht="15.75">
      <c r="A464" s="107" t="s">
        <v>2216</v>
      </c>
      <c r="B464" s="3"/>
      <c r="C464" s="3"/>
      <c r="D464" s="32">
        <f t="shared" si="13"/>
        <v>1972.2999999999997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9">
        <v>131.20000000000002</v>
      </c>
      <c r="AB464" s="621">
        <v>14</v>
      </c>
      <c r="AC464" s="107"/>
      <c r="AD464" s="623"/>
      <c r="AE464" s="618"/>
      <c r="AF464" s="619"/>
      <c r="AG464" s="620"/>
      <c r="AH464" s="618"/>
      <c r="AI464" s="621"/>
    </row>
    <row r="465" spans="1:35" ht="15.75">
      <c r="A465" s="284" t="s">
        <v>3621</v>
      </c>
      <c r="B465" s="3"/>
      <c r="C465" s="3"/>
      <c r="D465" s="32">
        <f t="shared" si="13"/>
        <v>1073.55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9">
        <v>220.15</v>
      </c>
      <c r="AB465" s="621">
        <v>69.2</v>
      </c>
      <c r="AC465" s="284"/>
      <c r="AD465" s="622"/>
      <c r="AE465" s="618"/>
      <c r="AF465" s="619"/>
      <c r="AG465" s="620"/>
      <c r="AH465" s="618"/>
      <c r="AI465" s="621"/>
    </row>
    <row r="466" spans="1:35" ht="15.75">
      <c r="A466" s="285" t="s">
        <v>1654</v>
      </c>
      <c r="B466" s="3"/>
      <c r="C466" s="3"/>
      <c r="D466" s="32">
        <f t="shared" si="13"/>
        <v>1624.5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9">
        <v>70.5</v>
      </c>
      <c r="AB466" s="621">
        <v>124.49999999999999</v>
      </c>
      <c r="AC466" s="285"/>
      <c r="AD466" s="617"/>
      <c r="AE466" s="618"/>
      <c r="AF466" s="619"/>
      <c r="AG466" s="620"/>
      <c r="AH466" s="618"/>
      <c r="AI466" s="621"/>
    </row>
    <row r="467" spans="1:35" ht="15.75">
      <c r="A467" s="285" t="s">
        <v>17</v>
      </c>
      <c r="B467" s="3"/>
      <c r="C467" s="3"/>
      <c r="D467" s="32">
        <f t="shared" si="13"/>
        <v>2397.4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9">
        <v>205.29999999999998</v>
      </c>
      <c r="AB467" s="621">
        <v>61.5</v>
      </c>
      <c r="AC467" s="285"/>
      <c r="AD467" s="617"/>
      <c r="AE467" s="618"/>
      <c r="AF467" s="619"/>
      <c r="AG467" s="620"/>
      <c r="AH467" s="618"/>
      <c r="AI467" s="621"/>
    </row>
    <row r="468" spans="1:35" ht="15.75">
      <c r="A468" s="284" t="s">
        <v>3622</v>
      </c>
      <c r="B468" s="3"/>
      <c r="C468" s="3"/>
      <c r="D468" s="32">
        <f t="shared" si="13"/>
        <v>2128.5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9">
        <v>180.3</v>
      </c>
      <c r="AB468" s="621">
        <v>128.9</v>
      </c>
      <c r="AC468" s="284"/>
      <c r="AD468" s="622"/>
      <c r="AE468" s="618"/>
      <c r="AF468" s="619"/>
      <c r="AG468" s="620"/>
      <c r="AH468" s="618"/>
      <c r="AI468" s="621"/>
    </row>
    <row r="469" spans="1:35" ht="15.75">
      <c r="A469" s="107" t="s">
        <v>162</v>
      </c>
      <c r="B469" s="3"/>
      <c r="C469" s="3"/>
      <c r="D469" s="32">
        <f t="shared" si="13"/>
        <v>1630.3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9">
        <v>185.60000000000002</v>
      </c>
      <c r="AB469" s="621">
        <v>90.699999999999989</v>
      </c>
      <c r="AC469" s="107"/>
      <c r="AD469" s="623"/>
      <c r="AE469" s="618"/>
      <c r="AF469" s="619"/>
      <c r="AG469" s="620"/>
      <c r="AH469" s="618"/>
      <c r="AI469" s="621"/>
    </row>
    <row r="470" spans="1:35" ht="15.75">
      <c r="A470" s="107" t="s">
        <v>2201</v>
      </c>
      <c r="B470" s="3"/>
      <c r="C470" s="3"/>
      <c r="D470" s="32">
        <f t="shared" si="13"/>
        <v>1576.2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9">
        <v>97.2</v>
      </c>
      <c r="AB470" s="621">
        <v>61.9</v>
      </c>
      <c r="AC470" s="107"/>
      <c r="AD470" s="623"/>
      <c r="AE470" s="618"/>
      <c r="AF470" s="619"/>
      <c r="AG470" s="620"/>
      <c r="AH470" s="618"/>
      <c r="AI470" s="621"/>
    </row>
    <row r="471" spans="1:35" ht="15.75">
      <c r="A471" s="284" t="s">
        <v>3623</v>
      </c>
      <c r="B471" s="3"/>
      <c r="C471" s="3"/>
      <c r="D471" s="32">
        <f t="shared" si="13"/>
        <v>2215.3999999999996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9">
        <v>264</v>
      </c>
      <c r="AB471" s="621">
        <v>56.6</v>
      </c>
      <c r="AC471" s="284"/>
      <c r="AD471" s="622"/>
      <c r="AE471" s="618"/>
      <c r="AF471" s="619"/>
      <c r="AG471" s="620"/>
      <c r="AH471" s="618"/>
      <c r="AI471" s="621"/>
    </row>
    <row r="472" spans="1:35" ht="15.75">
      <c r="A472" s="107" t="s">
        <v>2718</v>
      </c>
      <c r="B472" s="3"/>
      <c r="C472" s="3"/>
      <c r="D472" s="32">
        <f t="shared" si="13"/>
        <v>2210.1999999999998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9">
        <v>236.9</v>
      </c>
      <c r="AB472" s="621">
        <v>86.4</v>
      </c>
      <c r="AC472" s="107"/>
      <c r="AD472" s="623"/>
      <c r="AE472" s="618"/>
      <c r="AF472" s="619"/>
      <c r="AG472" s="620"/>
      <c r="AH472" s="618"/>
      <c r="AI472" s="621"/>
    </row>
    <row r="473" spans="1:35" ht="15.75">
      <c r="A473" s="107" t="s">
        <v>2220</v>
      </c>
      <c r="B473" s="3"/>
      <c r="C473" s="3"/>
      <c r="D473" s="32">
        <f t="shared" si="13"/>
        <v>1065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9">
        <v>102.89999999999999</v>
      </c>
      <c r="AB473" s="621">
        <v>90.9</v>
      </c>
      <c r="AC473" s="107"/>
      <c r="AD473" s="623"/>
      <c r="AE473" s="618"/>
      <c r="AF473" s="619"/>
      <c r="AG473" s="620"/>
      <c r="AH473" s="618"/>
      <c r="AI473" s="621"/>
    </row>
    <row r="474" spans="1:35" ht="15.75">
      <c r="A474" s="107" t="s">
        <v>2710</v>
      </c>
      <c r="B474" s="3"/>
      <c r="C474" s="3"/>
      <c r="D474" s="32">
        <f t="shared" si="13"/>
        <v>1491.2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9">
        <v>113.39999999999999</v>
      </c>
      <c r="AB474" s="621">
        <v>32.299999999999997</v>
      </c>
      <c r="AC474" s="107"/>
      <c r="AD474" s="623"/>
      <c r="AE474" s="618"/>
      <c r="AF474" s="619"/>
      <c r="AG474" s="620"/>
      <c r="AH474" s="618"/>
      <c r="AI474" s="621"/>
    </row>
    <row r="475" spans="1:35" ht="15.75">
      <c r="A475" s="284" t="s">
        <v>3624</v>
      </c>
      <c r="B475" s="3"/>
      <c r="C475" s="3"/>
      <c r="D475" s="32">
        <f t="shared" si="13"/>
        <v>1658.1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9">
        <v>215.9</v>
      </c>
      <c r="AB475" s="621">
        <v>75.7</v>
      </c>
      <c r="AC475" s="284"/>
      <c r="AD475" s="622"/>
      <c r="AE475" s="618"/>
      <c r="AF475" s="619"/>
      <c r="AG475" s="620"/>
      <c r="AH475" s="618"/>
      <c r="AI475" s="621"/>
    </row>
    <row r="476" spans="1:35" ht="15.75">
      <c r="A476" s="107" t="s">
        <v>2200</v>
      </c>
      <c r="B476" s="3"/>
      <c r="C476" s="3"/>
      <c r="D476" s="32">
        <f t="shared" si="13"/>
        <v>675.59999999999991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9">
        <v>106.8</v>
      </c>
      <c r="AB476" s="621">
        <v>0</v>
      </c>
      <c r="AC476" s="107"/>
      <c r="AD476" s="623"/>
      <c r="AE476" s="618"/>
      <c r="AF476" s="619"/>
      <c r="AG476" s="620"/>
      <c r="AH476" s="618"/>
      <c r="AI476" s="621"/>
    </row>
    <row r="477" spans="1:35" ht="15.75">
      <c r="A477" s="284" t="s">
        <v>3625</v>
      </c>
      <c r="B477" s="3"/>
      <c r="C477" s="3"/>
      <c r="D477" s="32">
        <f t="shared" si="13"/>
        <v>1461.2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9">
        <v>181.7</v>
      </c>
      <c r="AB477" s="621">
        <v>81.900000000000006</v>
      </c>
      <c r="AC477" s="284"/>
      <c r="AD477" s="622"/>
      <c r="AE477" s="618"/>
      <c r="AF477" s="619"/>
      <c r="AG477" s="620"/>
      <c r="AH477" s="618"/>
      <c r="AI477" s="621"/>
    </row>
    <row r="478" spans="1:35" ht="15.75">
      <c r="A478" s="107" t="s">
        <v>2732</v>
      </c>
      <c r="B478" s="3"/>
      <c r="C478" s="3"/>
      <c r="D478" s="32">
        <f t="shared" si="13"/>
        <v>1442.7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9">
        <v>105.8</v>
      </c>
      <c r="AB478" s="621">
        <v>51</v>
      </c>
      <c r="AC478" s="107"/>
      <c r="AD478" s="623"/>
      <c r="AE478" s="618"/>
      <c r="AF478" s="619"/>
      <c r="AG478" s="620"/>
      <c r="AH478" s="618"/>
      <c r="AI478" s="621"/>
    </row>
    <row r="479" spans="1:35" ht="15.75">
      <c r="A479" s="107" t="s">
        <v>704</v>
      </c>
      <c r="B479" s="3"/>
      <c r="C479" s="3"/>
      <c r="D479" s="32">
        <f t="shared" si="13"/>
        <v>1910.2999999999997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9">
        <v>210.80000000000004</v>
      </c>
      <c r="AB479" s="621">
        <v>188.5</v>
      </c>
      <c r="AC479" s="107"/>
      <c r="AD479" s="623"/>
      <c r="AE479" s="618"/>
      <c r="AF479" s="619"/>
      <c r="AG479" s="620"/>
      <c r="AH479" s="618"/>
      <c r="AI479" s="621"/>
    </row>
    <row r="480" spans="1:35" ht="15.75">
      <c r="A480" s="107" t="s">
        <v>2731</v>
      </c>
      <c r="B480" s="3"/>
      <c r="C480" s="3"/>
      <c r="D480" s="32">
        <f t="shared" si="13"/>
        <v>1336.2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9">
        <v>149.20000000000002</v>
      </c>
      <c r="AB480" s="621">
        <v>125.9</v>
      </c>
      <c r="AC480" s="107"/>
      <c r="AD480" s="623"/>
      <c r="AE480" s="618"/>
      <c r="AF480" s="619"/>
      <c r="AG480" s="620"/>
      <c r="AH480" s="618"/>
      <c r="AI480" s="621"/>
    </row>
    <row r="481" spans="1:35" ht="15.75">
      <c r="A481" s="285" t="s">
        <v>2325</v>
      </c>
      <c r="B481" s="3"/>
      <c r="C481" s="3"/>
      <c r="D481" s="32">
        <f t="shared" si="13"/>
        <v>2190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9">
        <v>225.89999999999998</v>
      </c>
      <c r="AB481" s="621">
        <v>64.5</v>
      </c>
      <c r="AC481" s="285"/>
      <c r="AD481" s="617"/>
      <c r="AE481" s="618"/>
      <c r="AF481" s="619"/>
      <c r="AG481" s="620"/>
      <c r="AH481" s="618"/>
      <c r="AI481" s="621"/>
    </row>
    <row r="482" spans="1:35" ht="15.75">
      <c r="A482" s="107" t="s">
        <v>3626</v>
      </c>
      <c r="B482" s="3"/>
      <c r="C482" s="3"/>
      <c r="D482" s="32">
        <f t="shared" si="13"/>
        <v>1550.2000000000003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9">
        <v>115.2</v>
      </c>
      <c r="AB482" s="621">
        <v>124.39999999999999</v>
      </c>
      <c r="AC482" s="107"/>
      <c r="AD482" s="623"/>
      <c r="AE482" s="618"/>
      <c r="AF482" s="619"/>
      <c r="AG482" s="620"/>
      <c r="AH482" s="618"/>
      <c r="AI482" s="621"/>
    </row>
    <row r="483" spans="1:35" ht="15.75">
      <c r="A483" s="107" t="s">
        <v>2714</v>
      </c>
      <c r="B483" s="3"/>
      <c r="C483" s="3"/>
      <c r="D483" s="32">
        <f t="shared" si="13"/>
        <v>2552.9999999999991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9">
        <v>158.69999999999999</v>
      </c>
      <c r="AB483" s="621">
        <v>138.5</v>
      </c>
      <c r="AC483" s="107"/>
      <c r="AD483" s="623"/>
      <c r="AE483" s="618"/>
      <c r="AF483" s="619"/>
      <c r="AG483" s="620"/>
      <c r="AH483" s="618"/>
      <c r="AI483" s="621"/>
    </row>
    <row r="484" spans="1:35" ht="15.75">
      <c r="A484" s="107" t="s">
        <v>700</v>
      </c>
      <c r="B484" s="3"/>
      <c r="C484" s="3"/>
      <c r="D484" s="32">
        <f t="shared" si="13"/>
        <v>1203.7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9">
        <v>68.400000000000006</v>
      </c>
      <c r="AB484" s="621">
        <v>72.599999999999994</v>
      </c>
      <c r="AC484" s="107"/>
      <c r="AD484" s="623"/>
      <c r="AE484" s="618"/>
      <c r="AF484" s="619"/>
      <c r="AG484" s="620"/>
      <c r="AH484" s="618"/>
      <c r="AI484" s="621"/>
    </row>
    <row r="485" spans="1:35" ht="15.75" customHeight="1">
      <c r="A485" s="284" t="s">
        <v>21</v>
      </c>
      <c r="B485" s="3"/>
      <c r="C485" s="3"/>
      <c r="D485" s="32">
        <f t="shared" si="13"/>
        <v>2171.0000000000005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9">
        <v>242.29999999999998</v>
      </c>
      <c r="AB485" s="621">
        <v>102.8</v>
      </c>
      <c r="AC485" s="284"/>
      <c r="AD485" s="622"/>
      <c r="AE485" s="618"/>
      <c r="AF485" s="619"/>
      <c r="AG485" s="620"/>
      <c r="AH485" s="618"/>
      <c r="AI485" s="621"/>
    </row>
    <row r="486" spans="1:35" ht="15.75" customHeight="1">
      <c r="A486" s="107" t="s">
        <v>141</v>
      </c>
      <c r="B486" s="3"/>
      <c r="C486" s="3"/>
      <c r="D486" s="32">
        <f t="shared" si="13"/>
        <v>1905.4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9">
        <v>189.5</v>
      </c>
      <c r="AB486" s="621">
        <v>94.800000000000011</v>
      </c>
      <c r="AC486" s="107"/>
      <c r="AD486" s="623"/>
      <c r="AE486" s="618"/>
      <c r="AF486" s="619"/>
      <c r="AG486" s="620"/>
      <c r="AH486" s="618"/>
      <c r="AI486" s="621"/>
    </row>
    <row r="487" spans="1:35" ht="15.75" customHeight="1">
      <c r="A487" s="107" t="s">
        <v>2193</v>
      </c>
      <c r="B487" s="3"/>
      <c r="C487" s="3"/>
      <c r="D487" s="32">
        <f t="shared" si="13"/>
        <v>1573.1999999999996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9">
        <v>23.199999999999996</v>
      </c>
      <c r="AB487" s="621">
        <v>176.3</v>
      </c>
      <c r="AC487" s="107"/>
      <c r="AD487" s="623"/>
      <c r="AE487" s="618"/>
      <c r="AF487" s="619"/>
      <c r="AG487" s="620"/>
      <c r="AH487" s="618"/>
      <c r="AI487" s="621"/>
    </row>
    <row r="488" spans="1:35" s="30" customFormat="1" ht="15.75" customHeight="1">
      <c r="A488" s="285" t="s">
        <v>1667</v>
      </c>
      <c r="B488" s="3"/>
      <c r="C488" s="3"/>
      <c r="D488" s="32">
        <f t="shared" si="13"/>
        <v>1484.4999999999995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9">
        <v>42.900000000000006</v>
      </c>
      <c r="AB488" s="621">
        <v>113.29999999999998</v>
      </c>
      <c r="AC488" s="285"/>
      <c r="AD488" s="617"/>
      <c r="AE488" s="618"/>
      <c r="AF488" s="619"/>
      <c r="AG488" s="620"/>
      <c r="AH488" s="618"/>
      <c r="AI488" s="621"/>
    </row>
    <row r="489" spans="1:35" ht="15.75">
      <c r="A489" s="284" t="s">
        <v>3627</v>
      </c>
      <c r="B489" s="3"/>
      <c r="C489" s="3"/>
      <c r="D489" s="32">
        <f t="shared" ref="D489:D520" si="14">SUM(E489:DZ489)</f>
        <v>1245.8000000000004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9">
        <v>67</v>
      </c>
      <c r="AB489" s="621">
        <v>7.5</v>
      </c>
      <c r="AC489" s="284"/>
      <c r="AD489" s="622"/>
      <c r="AE489" s="618"/>
      <c r="AF489" s="619"/>
      <c r="AG489" s="620"/>
      <c r="AH489" s="618"/>
      <c r="AI489" s="621"/>
    </row>
    <row r="490" spans="1:35" ht="15.75">
      <c r="A490" s="107" t="s">
        <v>2725</v>
      </c>
      <c r="B490" s="3"/>
      <c r="C490" s="3"/>
      <c r="D490" s="32">
        <f t="shared" si="14"/>
        <v>1515.3000000000002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9">
        <v>163.69999999999999</v>
      </c>
      <c r="AB490" s="621">
        <v>50.400000000000006</v>
      </c>
      <c r="AC490" s="107"/>
      <c r="AD490" s="623"/>
      <c r="AE490" s="618"/>
      <c r="AF490" s="619"/>
      <c r="AG490" s="620"/>
      <c r="AH490" s="618"/>
      <c r="AI490" s="621"/>
    </row>
    <row r="491" spans="1:35" ht="15.75">
      <c r="A491" s="107" t="s">
        <v>2203</v>
      </c>
      <c r="B491" s="3"/>
      <c r="C491" s="3"/>
      <c r="D491" s="32">
        <f t="shared" si="14"/>
        <v>1985.8999999999999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9">
        <v>252.3</v>
      </c>
      <c r="AB491" s="621">
        <v>84.5</v>
      </c>
      <c r="AC491" s="107"/>
      <c r="AD491" s="623"/>
      <c r="AE491" s="618"/>
      <c r="AF491" s="619"/>
      <c r="AG491" s="620"/>
      <c r="AH491" s="618"/>
      <c r="AI491" s="621"/>
    </row>
    <row r="492" spans="1:35" ht="15.75">
      <c r="A492" s="285" t="s">
        <v>1668</v>
      </c>
      <c r="B492" s="3"/>
      <c r="C492" s="3"/>
      <c r="D492" s="32">
        <f t="shared" si="14"/>
        <v>1598.2500000000002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9">
        <v>117.9</v>
      </c>
      <c r="AB492" s="621">
        <v>103.1</v>
      </c>
      <c r="AC492" s="285"/>
      <c r="AD492" s="617"/>
      <c r="AE492" s="618"/>
      <c r="AF492" s="619"/>
      <c r="AG492" s="620"/>
      <c r="AH492" s="618"/>
      <c r="AI492" s="621"/>
    </row>
    <row r="493" spans="1:35" ht="15.75">
      <c r="A493" s="284" t="s">
        <v>3628</v>
      </c>
      <c r="B493" s="3"/>
      <c r="C493" s="3"/>
      <c r="D493" s="32">
        <f t="shared" si="14"/>
        <v>1556.1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9">
        <v>166.7</v>
      </c>
      <c r="AB493" s="621">
        <v>34</v>
      </c>
      <c r="AC493" s="284"/>
      <c r="AD493" s="622"/>
      <c r="AE493" s="618"/>
      <c r="AF493" s="619"/>
      <c r="AG493" s="620"/>
      <c r="AH493" s="618"/>
      <c r="AI493" s="621"/>
    </row>
    <row r="494" spans="1:35" ht="15.75">
      <c r="A494" s="284" t="s">
        <v>3629</v>
      </c>
      <c r="B494" s="3"/>
      <c r="C494" s="3"/>
      <c r="D494" s="32">
        <f t="shared" si="14"/>
        <v>1360.4999999999998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9">
        <v>114.10000000000001</v>
      </c>
      <c r="AB494" s="621">
        <v>47.2</v>
      </c>
      <c r="AC494" s="284"/>
      <c r="AD494" s="622"/>
      <c r="AE494" s="618"/>
      <c r="AF494" s="619"/>
      <c r="AG494" s="620"/>
      <c r="AH494" s="618"/>
      <c r="AI494" s="621"/>
    </row>
    <row r="495" spans="1:35" ht="15.75">
      <c r="A495" s="107" t="s">
        <v>667</v>
      </c>
      <c r="B495" s="3"/>
      <c r="C495" s="3"/>
      <c r="D495" s="32">
        <f t="shared" si="14"/>
        <v>2059.8000000000002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9">
        <v>261.09999999999997</v>
      </c>
      <c r="AB495" s="621">
        <v>73</v>
      </c>
      <c r="AC495" s="107"/>
      <c r="AD495" s="623"/>
      <c r="AE495" s="618"/>
      <c r="AF495" s="619"/>
      <c r="AG495" s="620"/>
      <c r="AH495" s="618"/>
      <c r="AI495" s="621"/>
    </row>
    <row r="496" spans="1:35" ht="15.75">
      <c r="A496" s="107" t="s">
        <v>2202</v>
      </c>
      <c r="B496" s="3"/>
      <c r="C496" s="3"/>
      <c r="D496" s="32">
        <f t="shared" si="14"/>
        <v>2177.3000000000002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9">
        <v>119.69999999999999</v>
      </c>
      <c r="AB496" s="621">
        <v>95.3</v>
      </c>
      <c r="AC496" s="107"/>
      <c r="AD496" s="623"/>
      <c r="AE496" s="618"/>
      <c r="AF496" s="619"/>
      <c r="AG496" s="620"/>
      <c r="AH496" s="618"/>
      <c r="AI496" s="621"/>
    </row>
    <row r="497" spans="1:35" ht="15.75">
      <c r="A497" s="107" t="s">
        <v>2209</v>
      </c>
      <c r="B497" s="3"/>
      <c r="C497" s="3"/>
      <c r="D497" s="32">
        <f t="shared" si="14"/>
        <v>1404.3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9">
        <v>212.5</v>
      </c>
      <c r="AB497" s="621">
        <v>117.50000000000001</v>
      </c>
      <c r="AC497" s="107"/>
      <c r="AD497" s="623"/>
      <c r="AE497" s="618"/>
      <c r="AF497" s="619"/>
      <c r="AG497" s="620"/>
      <c r="AH497" s="618"/>
      <c r="AI497" s="621"/>
    </row>
    <row r="498" spans="1:35" ht="15.75">
      <c r="A498" s="107" t="s">
        <v>668</v>
      </c>
      <c r="B498" s="3"/>
      <c r="C498" s="3"/>
      <c r="D498" s="32">
        <f t="shared" si="14"/>
        <v>1870.8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9">
        <v>216.4</v>
      </c>
      <c r="AB498" s="621">
        <v>60.5</v>
      </c>
      <c r="AC498" s="107"/>
      <c r="AD498" s="623"/>
      <c r="AE498" s="618"/>
      <c r="AF498" s="619"/>
      <c r="AG498" s="620"/>
      <c r="AH498" s="618"/>
      <c r="AI498" s="621"/>
    </row>
    <row r="499" spans="1:35" ht="15.75">
      <c r="A499" s="107" t="s">
        <v>3630</v>
      </c>
      <c r="B499" s="3"/>
      <c r="C499" s="3"/>
      <c r="D499" s="32">
        <f t="shared" si="14"/>
        <v>1807.3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9">
        <v>247.69999999999996</v>
      </c>
      <c r="AB499" s="621">
        <v>111.29999999999998</v>
      </c>
      <c r="AC499" s="107"/>
      <c r="AD499" s="623"/>
      <c r="AE499" s="618"/>
      <c r="AF499" s="619"/>
      <c r="AG499" s="620"/>
      <c r="AH499" s="618"/>
      <c r="AI499" s="621"/>
    </row>
    <row r="500" spans="1:35" ht="15.75">
      <c r="A500" s="285" t="s">
        <v>23</v>
      </c>
      <c r="B500" s="3"/>
      <c r="C500" s="3"/>
      <c r="D500" s="32">
        <f t="shared" si="14"/>
        <v>1256.5999999999999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9">
        <v>188.4</v>
      </c>
      <c r="AB500" s="621">
        <v>102.3</v>
      </c>
      <c r="AC500" s="285"/>
      <c r="AD500" s="617"/>
      <c r="AE500" s="618"/>
      <c r="AF500" s="619"/>
      <c r="AG500" s="620"/>
      <c r="AH500" s="618"/>
      <c r="AI500" s="621"/>
    </row>
    <row r="501" spans="1:35" ht="15.75">
      <c r="A501" s="285" t="s">
        <v>25</v>
      </c>
      <c r="B501" s="3"/>
      <c r="C501" s="3"/>
      <c r="D501" s="32">
        <f t="shared" si="14"/>
        <v>2002.3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9">
        <v>212.10000000000002</v>
      </c>
      <c r="AB501" s="621">
        <v>128.29999999999998</v>
      </c>
      <c r="AC501" s="285"/>
      <c r="AD501" s="617"/>
      <c r="AE501" s="618"/>
      <c r="AF501" s="619"/>
      <c r="AG501" s="620"/>
      <c r="AH501" s="618"/>
      <c r="AI501" s="621"/>
    </row>
    <row r="502" spans="1:35" ht="15.75">
      <c r="A502" s="107" t="s">
        <v>2711</v>
      </c>
      <c r="B502" s="3"/>
      <c r="C502" s="3"/>
      <c r="D502" s="32">
        <f t="shared" si="14"/>
        <v>1745.0999999999997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9">
        <v>197.4</v>
      </c>
      <c r="AB502" s="621">
        <v>64.8</v>
      </c>
      <c r="AC502" s="107"/>
      <c r="AD502" s="623"/>
      <c r="AE502" s="618"/>
      <c r="AF502" s="619"/>
      <c r="AG502" s="620"/>
      <c r="AH502" s="618"/>
      <c r="AI502" s="621"/>
    </row>
    <row r="503" spans="1:35" ht="15.75">
      <c r="A503" s="106" t="s">
        <v>1343</v>
      </c>
      <c r="B503" s="3"/>
      <c r="C503" s="3"/>
      <c r="D503" s="32">
        <f t="shared" si="14"/>
        <v>1718.3999999999996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9">
        <v>96.3</v>
      </c>
      <c r="AB503" s="621">
        <v>102.1</v>
      </c>
      <c r="AC503" s="502"/>
      <c r="AD503" s="502"/>
      <c r="AE503" s="618"/>
      <c r="AF503" s="619"/>
      <c r="AG503" s="620"/>
      <c r="AH503" s="618"/>
      <c r="AI503" s="621"/>
    </row>
    <row r="504" spans="1:35" ht="15.75">
      <c r="A504" s="106" t="s">
        <v>1345</v>
      </c>
      <c r="B504" s="3"/>
      <c r="C504" s="3"/>
      <c r="D504" s="32">
        <f t="shared" si="14"/>
        <v>1863.8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9">
        <v>153.80000000000001</v>
      </c>
      <c r="AB504" s="621">
        <v>64.400000000000006</v>
      </c>
      <c r="AC504" s="502"/>
      <c r="AD504" s="502"/>
      <c r="AE504" s="618"/>
      <c r="AF504" s="619"/>
      <c r="AG504" s="620"/>
      <c r="AH504" s="618"/>
      <c r="AI504" s="621"/>
    </row>
    <row r="505" spans="1:35" ht="15.75">
      <c r="A505" s="107" t="s">
        <v>2712</v>
      </c>
      <c r="B505" s="3"/>
      <c r="C505" s="3"/>
      <c r="D505" s="32">
        <f t="shared" si="14"/>
        <v>1786.8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9">
        <v>199.8</v>
      </c>
      <c r="AB505" s="621">
        <v>48</v>
      </c>
      <c r="AC505" s="107"/>
      <c r="AD505" s="623"/>
      <c r="AE505" s="618"/>
      <c r="AF505" s="619"/>
      <c r="AG505" s="620"/>
      <c r="AH505" s="618"/>
      <c r="AI505" s="621"/>
    </row>
    <row r="506" spans="1:35" ht="15.75">
      <c r="A506" s="284" t="s">
        <v>3631</v>
      </c>
      <c r="B506" s="3"/>
      <c r="C506" s="3"/>
      <c r="D506" s="32">
        <f t="shared" si="14"/>
        <v>1425.9999999999998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9">
        <v>115.8</v>
      </c>
      <c r="AB506" s="621">
        <v>30.8</v>
      </c>
      <c r="AC506" s="284"/>
      <c r="AD506" s="622"/>
      <c r="AE506" s="618"/>
      <c r="AF506" s="619"/>
      <c r="AG506" s="620"/>
      <c r="AH506" s="618"/>
      <c r="AI506" s="621"/>
    </row>
    <row r="507" spans="1:35" ht="15.75">
      <c r="A507" s="284" t="s">
        <v>3632</v>
      </c>
      <c r="B507" s="3"/>
      <c r="C507" s="3"/>
      <c r="D507" s="32">
        <f t="shared" si="14"/>
        <v>1703.3999999999996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9">
        <v>201</v>
      </c>
      <c r="AB507" s="621">
        <v>119</v>
      </c>
      <c r="AC507" s="284"/>
      <c r="AD507" s="622"/>
      <c r="AE507" s="618"/>
      <c r="AF507" s="619"/>
      <c r="AG507" s="620"/>
      <c r="AH507" s="618"/>
      <c r="AI507" s="621"/>
    </row>
    <row r="508" spans="1:35" ht="15.75">
      <c r="A508" s="107" t="s">
        <v>2198</v>
      </c>
      <c r="B508" s="3"/>
      <c r="C508" s="3"/>
      <c r="D508" s="32">
        <f t="shared" si="14"/>
        <v>1111.5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9">
        <v>132.6</v>
      </c>
      <c r="AB508" s="621">
        <v>142.5</v>
      </c>
      <c r="AC508" s="107"/>
      <c r="AD508" s="623"/>
      <c r="AE508" s="618"/>
      <c r="AF508" s="619"/>
      <c r="AG508" s="620"/>
      <c r="AH508" s="618"/>
      <c r="AI508" s="621"/>
    </row>
    <row r="509" spans="1:35" ht="15.75">
      <c r="A509" s="107" t="s">
        <v>651</v>
      </c>
      <c r="B509" s="3"/>
      <c r="C509" s="3"/>
      <c r="D509" s="32">
        <f t="shared" si="14"/>
        <v>1658.1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9">
        <v>231.6</v>
      </c>
      <c r="AB509" s="621">
        <v>90.5</v>
      </c>
      <c r="AC509" s="107"/>
      <c r="AD509" s="623"/>
      <c r="AE509" s="618"/>
      <c r="AF509" s="619"/>
      <c r="AG509" s="620"/>
      <c r="AH509" s="618"/>
      <c r="AI509" s="621"/>
    </row>
    <row r="510" spans="1:35" ht="15.75">
      <c r="A510" s="107" t="s">
        <v>682</v>
      </c>
      <c r="B510" s="3"/>
      <c r="C510" s="3"/>
      <c r="D510" s="32">
        <f t="shared" si="14"/>
        <v>2045.1999999999998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9">
        <v>115.89999999999999</v>
      </c>
      <c r="AB510" s="621">
        <v>174.5</v>
      </c>
      <c r="AC510" s="107"/>
      <c r="AD510" s="623"/>
      <c r="AE510" s="618"/>
      <c r="AF510" s="619"/>
      <c r="AG510" s="620"/>
      <c r="AH510" s="618"/>
      <c r="AI510" s="621"/>
    </row>
    <row r="511" spans="1:35" ht="15.75">
      <c r="A511" s="107" t="s">
        <v>2707</v>
      </c>
      <c r="B511" s="3"/>
      <c r="C511" s="3"/>
      <c r="D511" s="32">
        <f t="shared" si="14"/>
        <v>1891.2000000000003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9">
        <v>180.39999999999998</v>
      </c>
      <c r="AB511" s="621">
        <v>8.6</v>
      </c>
      <c r="AC511" s="107"/>
      <c r="AD511" s="623"/>
      <c r="AE511" s="618"/>
      <c r="AF511" s="619"/>
      <c r="AG511" s="620"/>
      <c r="AH511" s="618"/>
      <c r="AI511" s="621"/>
    </row>
    <row r="512" spans="1:35" ht="15.75">
      <c r="A512" s="107" t="s">
        <v>2733</v>
      </c>
      <c r="B512" s="3"/>
      <c r="C512" s="3"/>
      <c r="D512" s="32">
        <f t="shared" si="14"/>
        <v>1893.4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9">
        <v>77.000000000000014</v>
      </c>
      <c r="AB512" s="621">
        <v>46</v>
      </c>
      <c r="AC512" s="107"/>
      <c r="AD512" s="623"/>
      <c r="AE512" s="618"/>
      <c r="AF512" s="619"/>
      <c r="AG512" s="620"/>
      <c r="AH512" s="618"/>
      <c r="AI512" s="621"/>
    </row>
    <row r="513" spans="1:35" ht="15.75">
      <c r="A513" s="284" t="s">
        <v>3633</v>
      </c>
      <c r="B513" s="3"/>
      <c r="C513" s="3"/>
      <c r="D513" s="32">
        <f t="shared" si="14"/>
        <v>1058.5999999999999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9">
        <v>120.39999999999999</v>
      </c>
      <c r="AB513" s="621">
        <v>49.599999999999994</v>
      </c>
      <c r="AC513" s="284"/>
      <c r="AD513" s="622"/>
      <c r="AE513" s="618"/>
      <c r="AF513" s="619"/>
      <c r="AG513" s="620"/>
      <c r="AH513" s="618"/>
      <c r="AI513" s="621"/>
    </row>
    <row r="514" spans="1:35" ht="15.75">
      <c r="A514" s="284" t="s">
        <v>3634</v>
      </c>
      <c r="B514" s="3"/>
      <c r="C514" s="3"/>
      <c r="D514" s="32">
        <f t="shared" si="14"/>
        <v>1811.4499999999998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9">
        <v>171.59999999999997</v>
      </c>
      <c r="AB514" s="621">
        <v>113.44999999999999</v>
      </c>
      <c r="AC514" s="284"/>
      <c r="AD514" s="622"/>
      <c r="AE514" s="618"/>
      <c r="AF514" s="619"/>
      <c r="AG514" s="620"/>
      <c r="AH514" s="618"/>
      <c r="AI514" s="621"/>
    </row>
    <row r="515" spans="1:35" ht="15.75">
      <c r="A515" s="107" t="s">
        <v>154</v>
      </c>
      <c r="B515" s="3"/>
      <c r="C515" s="3"/>
      <c r="D515" s="32">
        <f t="shared" si="14"/>
        <v>1901.5000000000002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9">
        <v>231.7</v>
      </c>
      <c r="AB515" s="621">
        <v>112.9</v>
      </c>
      <c r="AC515" s="107"/>
      <c r="AD515" s="623"/>
      <c r="AE515" s="618"/>
      <c r="AF515" s="619"/>
      <c r="AG515" s="620"/>
      <c r="AH515" s="618"/>
      <c r="AI515" s="621"/>
    </row>
    <row r="516" spans="1:35" ht="15.75">
      <c r="A516" s="107" t="s">
        <v>2210</v>
      </c>
      <c r="B516" s="3"/>
      <c r="C516" s="3"/>
      <c r="D516" s="32">
        <f t="shared" si="14"/>
        <v>1455.8000000000002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9">
        <v>112</v>
      </c>
      <c r="AB516" s="621">
        <v>45.9</v>
      </c>
      <c r="AC516" s="107"/>
      <c r="AD516" s="623"/>
      <c r="AE516" s="618"/>
      <c r="AF516" s="619"/>
      <c r="AG516" s="620"/>
      <c r="AH516" s="618"/>
      <c r="AI516" s="621"/>
    </row>
    <row r="517" spans="1:35" ht="15.75">
      <c r="A517" s="107" t="s">
        <v>669</v>
      </c>
      <c r="B517" s="3"/>
      <c r="C517" s="3"/>
      <c r="D517" s="32">
        <f t="shared" si="14"/>
        <v>1967.5000000000002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9">
        <v>177.8</v>
      </c>
      <c r="AB517" s="621">
        <v>156.19999999999999</v>
      </c>
      <c r="AC517" s="107"/>
      <c r="AD517" s="623"/>
      <c r="AE517" s="618"/>
      <c r="AF517" s="619"/>
      <c r="AG517" s="620"/>
      <c r="AH517" s="618"/>
      <c r="AI517" s="621"/>
    </row>
    <row r="518" spans="1:35" ht="15.75">
      <c r="A518" s="107" t="s">
        <v>2722</v>
      </c>
      <c r="B518" s="3"/>
      <c r="C518" s="3"/>
      <c r="D518" s="32">
        <f t="shared" si="14"/>
        <v>1752.7999999999997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9">
        <v>238.6</v>
      </c>
      <c r="AB518" s="621">
        <v>101.10000000000001</v>
      </c>
      <c r="AC518" s="107"/>
      <c r="AD518" s="623"/>
      <c r="AE518" s="618"/>
      <c r="AF518" s="619"/>
      <c r="AG518" s="620"/>
      <c r="AH518" s="618"/>
      <c r="AI518" s="621"/>
    </row>
    <row r="519" spans="1:35" ht="15.75">
      <c r="A519" s="284" t="s">
        <v>142</v>
      </c>
      <c r="B519" s="3"/>
      <c r="C519" s="3"/>
      <c r="D519" s="32">
        <f t="shared" si="14"/>
        <v>2398.5499999999997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9">
        <v>286.2</v>
      </c>
      <c r="AB519" s="621">
        <v>97.199999999999989</v>
      </c>
      <c r="AC519" s="284"/>
      <c r="AD519" s="622"/>
      <c r="AE519" s="618"/>
      <c r="AF519" s="619"/>
      <c r="AG519" s="620"/>
      <c r="AH519" s="618"/>
      <c r="AI519" s="621"/>
    </row>
    <row r="520" spans="1:35" ht="15.75">
      <c r="A520" s="106" t="s">
        <v>1349</v>
      </c>
      <c r="B520" s="3"/>
      <c r="C520" s="3"/>
      <c r="D520" s="32">
        <f t="shared" si="14"/>
        <v>1585.1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9">
        <v>103.30000000000001</v>
      </c>
      <c r="AB520" s="621">
        <v>36.1</v>
      </c>
      <c r="AC520" s="502"/>
      <c r="AD520" s="502"/>
      <c r="AE520" s="618"/>
      <c r="AF520" s="619"/>
      <c r="AG520" s="620"/>
      <c r="AH520" s="618"/>
      <c r="AI520" s="621"/>
    </row>
    <row r="521" spans="1:35" ht="15.75">
      <c r="A521" s="107" t="s">
        <v>683</v>
      </c>
      <c r="B521" s="3"/>
      <c r="C521" s="3"/>
      <c r="D521" s="32">
        <f t="shared" ref="D521:D552" si="15">SUM(E521:DZ521)</f>
        <v>1865.7999999999997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9">
        <v>219.5</v>
      </c>
      <c r="AB521" s="621">
        <v>62.900000000000006</v>
      </c>
      <c r="AC521" s="107"/>
      <c r="AD521" s="623"/>
      <c r="AE521" s="618"/>
      <c r="AF521" s="619"/>
      <c r="AG521" s="620"/>
      <c r="AH521" s="618"/>
      <c r="AI521" s="621"/>
    </row>
    <row r="522" spans="1:35" ht="15.75">
      <c r="A522" s="107" t="s">
        <v>2723</v>
      </c>
      <c r="B522" s="3"/>
      <c r="C522" s="3"/>
      <c r="D522" s="32">
        <f t="shared" si="15"/>
        <v>1357.1000000000001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9">
        <v>115.5</v>
      </c>
      <c r="AB522" s="621">
        <v>90</v>
      </c>
      <c r="AC522" s="107"/>
      <c r="AD522" s="623"/>
      <c r="AE522" s="618"/>
      <c r="AF522" s="619"/>
      <c r="AG522" s="620"/>
      <c r="AH522" s="618"/>
      <c r="AI522" s="621"/>
    </row>
    <row r="523" spans="1:35" ht="15.75">
      <c r="A523" s="284" t="s">
        <v>3635</v>
      </c>
      <c r="B523" s="3"/>
      <c r="C523" s="3"/>
      <c r="D523" s="32">
        <f t="shared" si="15"/>
        <v>1156.9999999999998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9">
        <v>149.09999999999997</v>
      </c>
      <c r="AB523" s="621">
        <v>137.80000000000001</v>
      </c>
      <c r="AC523" s="284"/>
      <c r="AD523" s="622"/>
      <c r="AE523" s="618"/>
      <c r="AF523" s="619"/>
      <c r="AG523" s="620"/>
      <c r="AH523" s="618"/>
      <c r="AI523" s="621"/>
    </row>
    <row r="524" spans="1:35" ht="15.75">
      <c r="A524" s="285" t="s">
        <v>1690</v>
      </c>
      <c r="B524" s="3"/>
      <c r="C524" s="3"/>
      <c r="D524" s="32">
        <f t="shared" si="15"/>
        <v>1200.8500000000001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9">
        <v>54.500000000000007</v>
      </c>
      <c r="AB524" s="621">
        <v>0</v>
      </c>
      <c r="AC524" s="285"/>
      <c r="AD524" s="617"/>
      <c r="AE524" s="618"/>
      <c r="AF524" s="619"/>
      <c r="AG524" s="620"/>
      <c r="AH524" s="618"/>
      <c r="AI524" s="621"/>
    </row>
    <row r="525" spans="1:35" ht="15.75">
      <c r="A525" s="107" t="s">
        <v>654</v>
      </c>
      <c r="B525" s="3"/>
      <c r="C525" s="3"/>
      <c r="D525" s="32">
        <f t="shared" si="15"/>
        <v>1992.1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9">
        <v>131.19999999999999</v>
      </c>
      <c r="AB525" s="621">
        <v>96.5</v>
      </c>
      <c r="AC525" s="107"/>
      <c r="AD525" s="623"/>
      <c r="AE525" s="618"/>
      <c r="AF525" s="619"/>
      <c r="AG525" s="620"/>
      <c r="AH525" s="618"/>
      <c r="AI525" s="621"/>
    </row>
    <row r="526" spans="1:35" ht="15.75">
      <c r="A526" s="107" t="s">
        <v>653</v>
      </c>
      <c r="B526" s="3"/>
      <c r="C526" s="3"/>
      <c r="D526" s="32">
        <f t="shared" si="15"/>
        <v>1480.2999999999997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9">
        <v>135.29999999999998</v>
      </c>
      <c r="AB526" s="621">
        <v>78</v>
      </c>
      <c r="AC526" s="107"/>
      <c r="AD526" s="623"/>
      <c r="AE526" s="618"/>
      <c r="AF526" s="619"/>
      <c r="AG526" s="620"/>
      <c r="AH526" s="618"/>
      <c r="AI526" s="621"/>
    </row>
    <row r="527" spans="1:35" ht="15.75">
      <c r="A527" s="285" t="s">
        <v>1753</v>
      </c>
      <c r="B527" s="3"/>
      <c r="C527" s="3"/>
      <c r="D527" s="32">
        <f t="shared" si="15"/>
        <v>1236.8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9">
        <v>103.20000000000002</v>
      </c>
      <c r="AB527" s="621">
        <v>63.6</v>
      </c>
      <c r="AC527" s="285"/>
      <c r="AD527" s="617"/>
      <c r="AE527" s="618"/>
      <c r="AF527" s="619"/>
      <c r="AG527" s="620"/>
      <c r="AH527" s="618"/>
      <c r="AI527" s="621"/>
    </row>
    <row r="528" spans="1:35" ht="15.75">
      <c r="A528" s="107" t="s">
        <v>638</v>
      </c>
      <c r="B528" s="3"/>
      <c r="C528" s="3"/>
      <c r="D528" s="32">
        <f t="shared" si="15"/>
        <v>1535.1999999999998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9">
        <v>118.1</v>
      </c>
      <c r="AB528" s="621">
        <v>109.6</v>
      </c>
      <c r="AC528" s="107"/>
      <c r="AD528" s="623"/>
      <c r="AE528" s="618"/>
      <c r="AF528" s="619"/>
      <c r="AG528" s="620"/>
      <c r="AH528" s="618"/>
      <c r="AI528" s="621"/>
    </row>
    <row r="529" spans="1:35" ht="15.75">
      <c r="A529" s="285" t="s">
        <v>1649</v>
      </c>
      <c r="B529" s="3"/>
      <c r="C529" s="3"/>
      <c r="D529" s="32">
        <f t="shared" si="15"/>
        <v>1384.8500000000001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9">
        <v>100.3</v>
      </c>
      <c r="AB529" s="621">
        <v>63.2</v>
      </c>
      <c r="AC529" s="285"/>
      <c r="AD529" s="617"/>
      <c r="AE529" s="618"/>
      <c r="AF529" s="619"/>
      <c r="AG529" s="620"/>
      <c r="AH529" s="618"/>
      <c r="AI529" s="621"/>
    </row>
    <row r="530" spans="1:35" ht="15.75">
      <c r="A530" s="107" t="s">
        <v>2713</v>
      </c>
      <c r="B530" s="3"/>
      <c r="C530" s="3"/>
      <c r="D530" s="32">
        <f t="shared" si="15"/>
        <v>1144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9">
        <v>63.8</v>
      </c>
      <c r="AB530" s="621">
        <v>66.5</v>
      </c>
      <c r="AC530" s="107"/>
      <c r="AD530" s="623"/>
      <c r="AE530" s="618"/>
      <c r="AF530" s="619"/>
      <c r="AG530" s="620"/>
      <c r="AH530" s="618"/>
      <c r="AI530" s="621"/>
    </row>
    <row r="531" spans="1:35" ht="15.75">
      <c r="A531" s="107" t="s">
        <v>2831</v>
      </c>
      <c r="B531" s="3"/>
      <c r="C531" s="3"/>
      <c r="D531" s="32">
        <f t="shared" si="15"/>
        <v>1417.3000000000002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9">
        <v>57.2</v>
      </c>
      <c r="AB531" s="621">
        <v>31</v>
      </c>
      <c r="AC531" s="107"/>
      <c r="AD531" s="623"/>
      <c r="AE531" s="618"/>
      <c r="AF531" s="619"/>
      <c r="AG531" s="620"/>
      <c r="AH531" s="618"/>
      <c r="AI531" s="621"/>
    </row>
    <row r="532" spans="1:35" ht="15.75">
      <c r="A532" s="284" t="s">
        <v>3636</v>
      </c>
      <c r="B532" s="3"/>
      <c r="C532" s="3"/>
      <c r="D532" s="32">
        <f t="shared" si="15"/>
        <v>923.69999999999993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9">
        <v>30</v>
      </c>
      <c r="AB532" s="621">
        <v>50.300000000000004</v>
      </c>
      <c r="AC532" s="284"/>
      <c r="AD532" s="622"/>
      <c r="AE532" s="618"/>
      <c r="AF532" s="619"/>
      <c r="AG532" s="620"/>
      <c r="AH532" s="618"/>
      <c r="AI532" s="621"/>
    </row>
    <row r="533" spans="1:35" ht="15.75">
      <c r="A533" s="284" t="s">
        <v>3637</v>
      </c>
      <c r="B533" s="3"/>
      <c r="C533" s="3"/>
      <c r="D533" s="32">
        <f t="shared" si="15"/>
        <v>1213.5999999999999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9">
        <v>63</v>
      </c>
      <c r="AB533" s="621">
        <v>37.700000000000003</v>
      </c>
      <c r="AC533" s="284"/>
      <c r="AD533" s="622"/>
      <c r="AE533" s="618"/>
      <c r="AF533" s="619"/>
      <c r="AG533" s="620"/>
      <c r="AH533" s="618"/>
      <c r="AI533" s="621"/>
    </row>
    <row r="534" spans="1:35" ht="15.75">
      <c r="A534" s="285" t="s">
        <v>31</v>
      </c>
      <c r="B534" s="3"/>
      <c r="C534" s="3"/>
      <c r="D534" s="32">
        <f t="shared" si="15"/>
        <v>2313.3000000000002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9">
        <v>206</v>
      </c>
      <c r="AB534" s="621">
        <v>192.3</v>
      </c>
      <c r="AC534" s="285"/>
      <c r="AD534" s="617"/>
      <c r="AE534" s="618"/>
      <c r="AF534" s="619"/>
      <c r="AG534" s="620"/>
      <c r="AH534" s="618"/>
      <c r="AI534" s="621"/>
    </row>
    <row r="535" spans="1:35" ht="15.75">
      <c r="A535" s="107" t="s">
        <v>2717</v>
      </c>
      <c r="B535" s="3"/>
      <c r="C535" s="3"/>
      <c r="D535" s="32">
        <f t="shared" si="15"/>
        <v>2388.6999999999998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9">
        <v>54.7</v>
      </c>
      <c r="AB535" s="621">
        <v>46.400000000000006</v>
      </c>
      <c r="AC535" s="107"/>
      <c r="AD535" s="623"/>
      <c r="AE535" s="618"/>
      <c r="AF535" s="619"/>
      <c r="AG535" s="620"/>
      <c r="AH535" s="618"/>
      <c r="AI535" s="621"/>
    </row>
    <row r="536" spans="1:35" ht="15.75">
      <c r="A536" s="107" t="s">
        <v>694</v>
      </c>
      <c r="B536" s="3"/>
      <c r="C536" s="3"/>
      <c r="D536" s="32">
        <f t="shared" si="15"/>
        <v>1433.05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9">
        <v>241.5</v>
      </c>
      <c r="AB536" s="621">
        <v>121.6</v>
      </c>
      <c r="AC536" s="107"/>
      <c r="AD536" s="623"/>
      <c r="AE536" s="618"/>
      <c r="AF536" s="619"/>
      <c r="AG536" s="620"/>
      <c r="AH536" s="618"/>
      <c r="AI536" s="621"/>
    </row>
    <row r="537" spans="1:35" ht="15.75">
      <c r="A537" s="284" t="s">
        <v>3638</v>
      </c>
      <c r="B537" s="3"/>
      <c r="C537" s="3"/>
      <c r="D537" s="32">
        <f t="shared" si="15"/>
        <v>1869.1999999999998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9">
        <v>202.70000000000002</v>
      </c>
      <c r="AB537" s="621">
        <v>54.300000000000004</v>
      </c>
      <c r="AC537" s="284"/>
      <c r="AD537" s="622"/>
      <c r="AE537" s="618"/>
      <c r="AF537" s="619"/>
      <c r="AG537" s="620"/>
      <c r="AH537" s="618"/>
      <c r="AI537" s="621"/>
    </row>
    <row r="538" spans="1:35" ht="15.75">
      <c r="A538" s="107" t="s">
        <v>3678</v>
      </c>
      <c r="B538" s="3"/>
      <c r="C538" s="3"/>
      <c r="D538" s="32">
        <f t="shared" si="15"/>
        <v>1187.7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9">
        <v>114.89999999999999</v>
      </c>
      <c r="AB538" s="621">
        <v>96.199999999999989</v>
      </c>
      <c r="AC538" s="107"/>
      <c r="AD538" s="623"/>
      <c r="AE538" s="618"/>
      <c r="AF538" s="619"/>
      <c r="AG538" s="620"/>
      <c r="AH538" s="618"/>
      <c r="AI538" s="621"/>
    </row>
    <row r="539" spans="1:35" ht="15.75">
      <c r="A539" s="107" t="s">
        <v>686</v>
      </c>
      <c r="B539" s="3"/>
      <c r="C539" s="3"/>
      <c r="D539" s="32">
        <f t="shared" si="15"/>
        <v>1228.1000000000001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9">
        <v>159.9</v>
      </c>
      <c r="AB539" s="621">
        <v>143</v>
      </c>
      <c r="AC539" s="107"/>
      <c r="AD539" s="623"/>
      <c r="AE539" s="618"/>
      <c r="AF539" s="619"/>
      <c r="AG539" s="620"/>
      <c r="AH539" s="618"/>
      <c r="AI539" s="621"/>
    </row>
    <row r="540" spans="1:35" ht="15.75">
      <c r="A540" s="285" t="s">
        <v>33</v>
      </c>
      <c r="B540" s="3"/>
      <c r="C540" s="3"/>
      <c r="D540" s="32">
        <f t="shared" si="15"/>
        <v>1907.3000000000002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9">
        <v>205.2</v>
      </c>
      <c r="AB540" s="621">
        <v>66.8</v>
      </c>
      <c r="AC540" s="285"/>
      <c r="AD540" s="617"/>
      <c r="AE540" s="618"/>
      <c r="AF540" s="619"/>
      <c r="AG540" s="620"/>
      <c r="AH540" s="618"/>
      <c r="AI540" s="621"/>
    </row>
    <row r="541" spans="1:35" ht="15.75">
      <c r="A541" s="285" t="s">
        <v>37</v>
      </c>
      <c r="B541" s="3"/>
      <c r="C541" s="3"/>
      <c r="D541" s="32">
        <f t="shared" si="15"/>
        <v>1648.0000000000002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9">
        <v>106.3</v>
      </c>
      <c r="AB541" s="621">
        <v>92.2</v>
      </c>
      <c r="AC541" s="285"/>
      <c r="AD541" s="617"/>
      <c r="AE541" s="618"/>
      <c r="AF541" s="619"/>
      <c r="AG541" s="620"/>
      <c r="AH541" s="618"/>
      <c r="AI541" s="621"/>
    </row>
    <row r="542" spans="1:35" ht="15.75">
      <c r="A542" s="284" t="s">
        <v>143</v>
      </c>
      <c r="B542" s="3"/>
      <c r="C542" s="3"/>
      <c r="D542" s="32">
        <f t="shared" si="15"/>
        <v>1852.9499999999996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9">
        <v>93.8</v>
      </c>
      <c r="AB542" s="621">
        <v>30.8</v>
      </c>
      <c r="AC542" s="284"/>
      <c r="AD542" s="622"/>
      <c r="AE542" s="618"/>
      <c r="AF542" s="619"/>
      <c r="AG542" s="620"/>
      <c r="AH542" s="618"/>
      <c r="AI542" s="621"/>
    </row>
    <row r="543" spans="1:35" ht="15.75">
      <c r="A543" s="284" t="s">
        <v>3639</v>
      </c>
      <c r="B543" s="3"/>
      <c r="C543" s="3"/>
      <c r="D543" s="32">
        <f t="shared" si="15"/>
        <v>1371.9000000000003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9">
        <v>96.500000000000014</v>
      </c>
      <c r="AB543" s="621">
        <v>86.7</v>
      </c>
      <c r="AC543" s="284"/>
      <c r="AD543" s="622"/>
      <c r="AE543" s="618"/>
      <c r="AF543" s="619"/>
      <c r="AG543" s="620"/>
      <c r="AH543" s="618"/>
      <c r="AI543" s="621"/>
    </row>
    <row r="544" spans="1:35" ht="15.75">
      <c r="A544" s="107" t="s">
        <v>2720</v>
      </c>
      <c r="B544" s="3"/>
      <c r="C544" s="3"/>
      <c r="D544" s="32">
        <f t="shared" si="15"/>
        <v>1535.1000000000001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9">
        <v>49.900000000000006</v>
      </c>
      <c r="AB544" s="621">
        <v>102.39999999999999</v>
      </c>
      <c r="AC544" s="107"/>
      <c r="AD544" s="623"/>
      <c r="AE544" s="618"/>
      <c r="AF544" s="619"/>
      <c r="AG544" s="620"/>
      <c r="AH544" s="618"/>
      <c r="AI544" s="621"/>
    </row>
    <row r="545" spans="1:35" ht="15.75">
      <c r="A545" s="106" t="s">
        <v>1351</v>
      </c>
      <c r="B545" s="3"/>
      <c r="C545" s="3"/>
      <c r="D545" s="32">
        <f t="shared" si="15"/>
        <v>1896.9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9">
        <v>122.2</v>
      </c>
      <c r="AB545" s="621">
        <v>12.5</v>
      </c>
      <c r="AC545" s="502"/>
      <c r="AD545" s="502"/>
      <c r="AE545" s="618"/>
      <c r="AF545" s="619"/>
      <c r="AG545" s="620"/>
      <c r="AH545" s="618"/>
      <c r="AI545" s="621"/>
    </row>
    <row r="546" spans="1:35" ht="15.75">
      <c r="A546" s="107" t="s">
        <v>2721</v>
      </c>
      <c r="B546" s="3"/>
      <c r="C546" s="3"/>
      <c r="D546" s="32">
        <f t="shared" si="15"/>
        <v>1697.9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9">
        <v>212.2</v>
      </c>
      <c r="AB546" s="621">
        <v>61.800000000000004</v>
      </c>
      <c r="AC546" s="107"/>
      <c r="AD546" s="623"/>
      <c r="AE546" s="618"/>
      <c r="AF546" s="619"/>
      <c r="AG546" s="620"/>
      <c r="AH546" s="618"/>
      <c r="AI546" s="621"/>
    </row>
    <row r="547" spans="1:35" ht="15.75">
      <c r="A547" s="284" t="s">
        <v>3640</v>
      </c>
      <c r="B547" s="3"/>
      <c r="C547" s="3"/>
      <c r="D547" s="32">
        <f t="shared" si="15"/>
        <v>1656.8999999999999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9">
        <v>215</v>
      </c>
      <c r="AB547" s="621">
        <v>155.69999999999999</v>
      </c>
      <c r="AC547" s="284"/>
      <c r="AD547" s="622"/>
      <c r="AE547" s="618"/>
      <c r="AF547" s="619"/>
      <c r="AG547" s="620"/>
      <c r="AH547" s="618"/>
      <c r="AI547" s="621"/>
    </row>
    <row r="548" spans="1:35" ht="15.75">
      <c r="A548" s="107" t="s">
        <v>2726</v>
      </c>
      <c r="B548" s="3"/>
      <c r="C548" s="3"/>
      <c r="D548" s="32">
        <f t="shared" si="15"/>
        <v>954.90000000000009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9">
        <v>136</v>
      </c>
      <c r="AB548" s="621">
        <v>58.7</v>
      </c>
      <c r="AC548" s="107"/>
      <c r="AD548" s="623"/>
      <c r="AE548" s="618"/>
      <c r="AF548" s="619"/>
      <c r="AG548" s="620"/>
      <c r="AH548" s="618"/>
      <c r="AI548" s="621"/>
    </row>
    <row r="549" spans="1:35" ht="15.75">
      <c r="A549" s="285" t="s">
        <v>1671</v>
      </c>
      <c r="B549" s="3"/>
      <c r="C549" s="3"/>
      <c r="D549" s="32">
        <f t="shared" si="15"/>
        <v>1530.6999999999998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9">
        <v>161</v>
      </c>
      <c r="AB549" s="621">
        <v>148.10000000000002</v>
      </c>
      <c r="AC549" s="285"/>
      <c r="AD549" s="617"/>
      <c r="AE549" s="618"/>
      <c r="AF549" s="619"/>
      <c r="AG549" s="620"/>
      <c r="AH549" s="618"/>
      <c r="AI549" s="621"/>
    </row>
    <row r="550" spans="1:35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9">
        <v>61.6</v>
      </c>
      <c r="AB550" s="621">
        <v>0</v>
      </c>
      <c r="AC550" s="107"/>
      <c r="AD550" s="623"/>
      <c r="AE550" s="618"/>
      <c r="AF550" s="619"/>
      <c r="AG550" s="620"/>
      <c r="AH550" s="618"/>
      <c r="AI550" s="621"/>
    </row>
    <row r="551" spans="1:35" ht="15.75">
      <c r="A551" s="107" t="s">
        <v>2709</v>
      </c>
      <c r="B551" s="3"/>
      <c r="C551" s="3"/>
      <c r="D551" s="32">
        <f t="shared" si="15"/>
        <v>1993.6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9">
        <v>210.4</v>
      </c>
      <c r="AB551" s="621">
        <v>150.1</v>
      </c>
      <c r="AC551" s="107"/>
      <c r="AD551" s="623"/>
      <c r="AE551" s="618"/>
      <c r="AF551" s="619"/>
      <c r="AG551" s="620"/>
      <c r="AH551" s="618"/>
      <c r="AI551" s="621"/>
    </row>
    <row r="552" spans="1:35" ht="15.75">
      <c r="A552" s="107" t="s">
        <v>2217</v>
      </c>
      <c r="B552" s="3"/>
      <c r="C552" s="3"/>
      <c r="D552" s="32">
        <f t="shared" si="15"/>
        <v>1345.8000000000002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9">
        <v>81.099999999999994</v>
      </c>
      <c r="AB552" s="621">
        <v>46.2</v>
      </c>
      <c r="AC552" s="107"/>
      <c r="AD552" s="623"/>
      <c r="AE552" s="618"/>
      <c r="AF552" s="619"/>
      <c r="AG552" s="620"/>
      <c r="AH552" s="618"/>
      <c r="AI552" s="621"/>
    </row>
    <row r="553" spans="1:35" ht="15.75">
      <c r="A553" s="107" t="s">
        <v>2728</v>
      </c>
      <c r="B553" s="3"/>
      <c r="C553" s="3"/>
      <c r="D553" s="32">
        <f t="shared" ref="D553:D560" si="16">SUM(E553:DZ553)</f>
        <v>2202.0000000000005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9">
        <v>126.2</v>
      </c>
      <c r="AB553" s="621">
        <v>130.80000000000001</v>
      </c>
      <c r="AC553" s="107"/>
      <c r="AD553" s="623"/>
      <c r="AE553" s="618"/>
      <c r="AF553" s="619"/>
      <c r="AG553" s="620"/>
      <c r="AH553" s="618"/>
      <c r="AI553" s="621"/>
    </row>
    <row r="554" spans="1:35" ht="15.75">
      <c r="A554" s="107" t="s">
        <v>155</v>
      </c>
      <c r="B554" s="3"/>
      <c r="C554" s="3"/>
      <c r="D554" s="32">
        <f t="shared" si="16"/>
        <v>2312.25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9">
        <v>145.4</v>
      </c>
      <c r="AB554" s="621">
        <v>73.5</v>
      </c>
      <c r="AC554" s="107"/>
      <c r="AD554" s="623"/>
      <c r="AE554" s="618"/>
      <c r="AF554" s="619"/>
      <c r="AG554" s="620"/>
      <c r="AH554" s="618"/>
      <c r="AI554" s="621"/>
    </row>
    <row r="555" spans="1:35" ht="15.75">
      <c r="A555" s="284" t="s">
        <v>3641</v>
      </c>
      <c r="B555" s="3"/>
      <c r="C555" s="3"/>
      <c r="D555" s="32">
        <f t="shared" si="16"/>
        <v>1869.6000000000001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9">
        <v>217</v>
      </c>
      <c r="AB555" s="621">
        <v>113.1</v>
      </c>
      <c r="AC555" s="284"/>
      <c r="AD555" s="622"/>
      <c r="AE555" s="618"/>
      <c r="AF555" s="619"/>
      <c r="AG555" s="620"/>
      <c r="AH555" s="618"/>
      <c r="AI555" s="621"/>
    </row>
    <row r="556" spans="1:35" ht="15.75">
      <c r="A556" s="107" t="s">
        <v>2729</v>
      </c>
      <c r="B556" s="3"/>
      <c r="C556" s="3"/>
      <c r="D556" s="32">
        <f t="shared" si="16"/>
        <v>1773.6999999999998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9">
        <v>174.20000000000005</v>
      </c>
      <c r="AB556" s="621">
        <v>133.79999999999998</v>
      </c>
      <c r="AC556" s="107"/>
      <c r="AD556" s="623"/>
      <c r="AE556" s="618"/>
      <c r="AF556" s="619"/>
      <c r="AG556" s="620"/>
      <c r="AH556" s="618"/>
      <c r="AI556" s="621"/>
    </row>
    <row r="557" spans="1:35" ht="15.75">
      <c r="A557" s="107" t="s">
        <v>2727</v>
      </c>
      <c r="B557" s="3"/>
      <c r="C557" s="3"/>
      <c r="D557" s="32">
        <f t="shared" si="16"/>
        <v>1944.9999999999998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9">
        <v>246.70000000000002</v>
      </c>
      <c r="AB557" s="621">
        <v>72.599999999999994</v>
      </c>
      <c r="AC557" s="107"/>
      <c r="AD557" s="623"/>
      <c r="AE557" s="618"/>
      <c r="AF557" s="619"/>
      <c r="AG557" s="620"/>
      <c r="AH557" s="618"/>
      <c r="AI557" s="621"/>
    </row>
    <row r="558" spans="1:35" ht="15.75">
      <c r="A558" s="107" t="s">
        <v>2708</v>
      </c>
      <c r="B558" s="3"/>
      <c r="C558" s="3"/>
      <c r="D558" s="32">
        <f t="shared" si="16"/>
        <v>1716.3000000000002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9">
        <v>210</v>
      </c>
      <c r="AB558" s="621">
        <v>93.5</v>
      </c>
      <c r="AC558" s="107"/>
      <c r="AD558" s="623"/>
      <c r="AE558" s="618"/>
      <c r="AF558" s="619"/>
      <c r="AG558" s="620"/>
      <c r="AH558" s="618"/>
      <c r="AI558" s="621"/>
    </row>
    <row r="559" spans="1:35" ht="15.75">
      <c r="A559" s="107" t="s">
        <v>658</v>
      </c>
      <c r="B559" s="3"/>
      <c r="C559" s="3"/>
      <c r="D559" s="32">
        <f t="shared" si="16"/>
        <v>1646.2999999999997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9">
        <v>182.20000000000002</v>
      </c>
      <c r="AB559" s="621">
        <v>90.4</v>
      </c>
      <c r="AC559" s="107"/>
      <c r="AD559" s="623"/>
      <c r="AE559" s="618"/>
      <c r="AF559" s="619"/>
      <c r="AG559" s="620"/>
      <c r="AH559" s="618"/>
      <c r="AI559" s="621"/>
    </row>
    <row r="560" spans="1:35" ht="15.75">
      <c r="A560" s="285" t="s">
        <v>1655</v>
      </c>
      <c r="B560" s="3"/>
      <c r="C560" s="3"/>
      <c r="D560" s="32">
        <f t="shared" si="16"/>
        <v>1930.3000000000002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9">
        <v>155</v>
      </c>
      <c r="AB560" s="621">
        <v>86</v>
      </c>
      <c r="AC560" s="285"/>
      <c r="AD560" s="617"/>
      <c r="AE560" s="618"/>
      <c r="AF560" s="619"/>
      <c r="AG560" s="620"/>
      <c r="AH560" s="618"/>
      <c r="AI560" s="621"/>
    </row>
    <row r="564" spans="1:62" ht="20.25">
      <c r="A564" s="30" t="s">
        <v>169</v>
      </c>
      <c r="D564" s="31" t="s">
        <v>40</v>
      </c>
      <c r="E564" s="102" t="s">
        <v>4198</v>
      </c>
      <c r="F564" s="102" t="s">
        <v>4199</v>
      </c>
      <c r="G564" s="102" t="s">
        <v>4229</v>
      </c>
      <c r="H564" s="102" t="s">
        <v>4230</v>
      </c>
      <c r="I564" s="102" t="s">
        <v>4231</v>
      </c>
      <c r="J564" s="102" t="s">
        <v>4232</v>
      </c>
      <c r="K564" s="102" t="s">
        <v>4238</v>
      </c>
      <c r="L564" s="102" t="s">
        <v>4233</v>
      </c>
      <c r="M564" s="102" t="s">
        <v>4234</v>
      </c>
      <c r="N564" s="102" t="s">
        <v>4315</v>
      </c>
      <c r="O564" s="102" t="s">
        <v>4340</v>
      </c>
      <c r="P564" s="102" t="s">
        <v>4390</v>
      </c>
      <c r="Q564" s="102" t="s">
        <v>4391</v>
      </c>
      <c r="R564" s="102" t="s">
        <v>4490</v>
      </c>
      <c r="S564" s="102" t="s">
        <v>4492</v>
      </c>
      <c r="T564" s="102" t="s">
        <v>4493</v>
      </c>
      <c r="U564" s="102" t="s">
        <v>4542</v>
      </c>
      <c r="V564" s="102" t="s">
        <v>4598</v>
      </c>
      <c r="W564" s="102" t="s">
        <v>4655</v>
      </c>
      <c r="X564" s="102" t="s">
        <v>4656</v>
      </c>
      <c r="Y564" s="102" t="s">
        <v>4657</v>
      </c>
      <c r="Z564" s="102" t="s">
        <v>4703</v>
      </c>
      <c r="AA564" s="102" t="s">
        <v>4754</v>
      </c>
      <c r="AB564" s="102" t="s">
        <v>4755</v>
      </c>
      <c r="AC564" s="102" t="s">
        <v>4757</v>
      </c>
      <c r="AD564" s="102" t="s">
        <v>4758</v>
      </c>
      <c r="AE564" s="102" t="s">
        <v>4848</v>
      </c>
      <c r="AF564" s="102" t="s">
        <v>4896</v>
      </c>
      <c r="AG564" s="102" t="s">
        <v>4897</v>
      </c>
      <c r="AH564" s="102" t="s">
        <v>4933</v>
      </c>
      <c r="AI564" s="102" t="s">
        <v>4981</v>
      </c>
      <c r="AJ564" s="102" t="s">
        <v>5069</v>
      </c>
      <c r="AK564" s="102" t="s">
        <v>5089</v>
      </c>
      <c r="AL564" s="102" t="s">
        <v>5090</v>
      </c>
      <c r="AM564" s="102" t="s">
        <v>5092</v>
      </c>
      <c r="AN564" s="102" t="s">
        <v>5122</v>
      </c>
      <c r="AO564" s="102" t="s">
        <v>5169</v>
      </c>
      <c r="AP564" s="102" t="s">
        <v>5297</v>
      </c>
      <c r="AQ564" s="102" t="s">
        <v>5298</v>
      </c>
      <c r="AR564" s="102" t="s">
        <v>5299</v>
      </c>
      <c r="AS564" s="102" t="s">
        <v>5308</v>
      </c>
      <c r="AT564" s="102" t="s">
        <v>5488</v>
      </c>
      <c r="AU564" s="102" t="s">
        <v>5597</v>
      </c>
      <c r="AV564" s="102" t="s">
        <v>5675</v>
      </c>
      <c r="AW564" s="102" t="s">
        <v>5676</v>
      </c>
      <c r="AX564" s="102" t="s">
        <v>5678</v>
      </c>
      <c r="AY564" s="102" t="s">
        <v>5680</v>
      </c>
      <c r="AZ564" s="102" t="s">
        <v>5751</v>
      </c>
      <c r="BA564" s="102" t="s">
        <v>5754</v>
      </c>
      <c r="BB564" s="102" t="s">
        <v>5755</v>
      </c>
      <c r="BC564" s="102" t="s">
        <v>5756</v>
      </c>
      <c r="BD564" s="102" t="s">
        <v>5800</v>
      </c>
      <c r="BE564" s="102" t="s">
        <v>5801</v>
      </c>
    </row>
    <row r="565" spans="1:62" ht="15.75">
      <c r="A565" s="285" t="s">
        <v>1657</v>
      </c>
      <c r="B565" s="3"/>
      <c r="C565" s="3"/>
      <c r="D565" s="32">
        <f t="shared" ref="D565:D596" si="17">SUM(E565:DZ565)</f>
        <v>729.90000000000009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9">
        <v>0</v>
      </c>
      <c r="AW565" s="9">
        <v>42.1</v>
      </c>
      <c r="AX565" s="9">
        <v>0</v>
      </c>
      <c r="AY565" s="9">
        <v>30</v>
      </c>
      <c r="AZ565" s="9">
        <v>35.700000000000003</v>
      </c>
      <c r="BA565" s="9">
        <v>18</v>
      </c>
      <c r="BB565" s="9">
        <v>26.4</v>
      </c>
      <c r="BC565" s="9">
        <v>0</v>
      </c>
      <c r="BD565" s="9">
        <v>24</v>
      </c>
      <c r="BE565" s="9">
        <v>0</v>
      </c>
      <c r="BF565" s="285"/>
      <c r="BG565" s="61"/>
      <c r="BI565" s="270"/>
      <c r="BJ565" s="61"/>
    </row>
    <row r="566" spans="1:62" ht="15.75">
      <c r="A566" s="106" t="s">
        <v>1346</v>
      </c>
      <c r="B566" s="3"/>
      <c r="C566" s="3"/>
      <c r="D566" s="32">
        <f t="shared" si="17"/>
        <v>410.7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9">
        <v>0</v>
      </c>
      <c r="AW566" s="9">
        <v>20</v>
      </c>
      <c r="AX566" s="9">
        <v>12.100000000000001</v>
      </c>
      <c r="AY566" s="9">
        <v>19.5</v>
      </c>
      <c r="AZ566" s="9">
        <v>44.699999999999996</v>
      </c>
      <c r="BA566" s="9">
        <v>36.799999999999997</v>
      </c>
      <c r="BB566" s="9">
        <v>8.8000000000000007</v>
      </c>
      <c r="BC566" s="9">
        <v>0</v>
      </c>
      <c r="BD566" s="9">
        <v>30.4</v>
      </c>
      <c r="BE566" s="9">
        <v>24</v>
      </c>
      <c r="BF566" s="502"/>
      <c r="BG566" s="61"/>
      <c r="BI566" s="270"/>
      <c r="BJ566" s="61"/>
    </row>
    <row r="567" spans="1:62" ht="15.75">
      <c r="A567" s="284" t="s">
        <v>3613</v>
      </c>
      <c r="B567" s="3"/>
      <c r="C567" s="3"/>
      <c r="D567" s="32">
        <f t="shared" si="17"/>
        <v>683.00000000000011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9">
        <v>0</v>
      </c>
      <c r="AW567" s="9">
        <v>28</v>
      </c>
      <c r="AX567" s="9">
        <v>0</v>
      </c>
      <c r="AY567" s="9">
        <v>34</v>
      </c>
      <c r="AZ567" s="9">
        <v>31.6</v>
      </c>
      <c r="BA567" s="9">
        <v>26</v>
      </c>
      <c r="BB567" s="9">
        <v>0</v>
      </c>
      <c r="BC567" s="9">
        <v>12</v>
      </c>
      <c r="BD567" s="9">
        <v>14.3</v>
      </c>
      <c r="BE567" s="9">
        <v>31.5</v>
      </c>
      <c r="BF567" s="284"/>
      <c r="BG567" s="61"/>
      <c r="BI567" s="270"/>
      <c r="BJ567" s="61"/>
    </row>
    <row r="568" spans="1:62" ht="15.75">
      <c r="A568" s="106" t="s">
        <v>1337</v>
      </c>
      <c r="B568" s="3"/>
      <c r="C568" s="3"/>
      <c r="D568" s="32">
        <f t="shared" si="17"/>
        <v>508.8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9">
        <v>0</v>
      </c>
      <c r="AW568" s="9">
        <v>22</v>
      </c>
      <c r="AX568" s="9">
        <v>0</v>
      </c>
      <c r="AY568" s="9">
        <v>22</v>
      </c>
      <c r="AZ568" s="9">
        <v>0</v>
      </c>
      <c r="BA568" s="9">
        <v>46</v>
      </c>
      <c r="BB568" s="9">
        <v>2.2000000000000002</v>
      </c>
      <c r="BC568" s="9">
        <v>0</v>
      </c>
      <c r="BD568" s="9">
        <v>0</v>
      </c>
      <c r="BE568" s="9">
        <v>24</v>
      </c>
      <c r="BF568" s="502"/>
      <c r="BG568" s="402"/>
      <c r="BI568" s="270"/>
      <c r="BJ568" s="61"/>
    </row>
    <row r="569" spans="1:62" ht="15.75">
      <c r="A569" s="107" t="s">
        <v>2195</v>
      </c>
      <c r="B569" s="3"/>
      <c r="C569" s="3"/>
      <c r="D569" s="32">
        <f t="shared" si="17"/>
        <v>790.7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9">
        <v>0</v>
      </c>
      <c r="AW569" s="9">
        <v>22</v>
      </c>
      <c r="AX569" s="9">
        <v>0</v>
      </c>
      <c r="AY569" s="9">
        <v>34.1</v>
      </c>
      <c r="AZ569" s="9">
        <v>34.5</v>
      </c>
      <c r="BA569" s="9">
        <v>76.8</v>
      </c>
      <c r="BB569" s="9">
        <v>12.600000000000001</v>
      </c>
      <c r="BC569" s="9">
        <v>10.4</v>
      </c>
      <c r="BD569" s="9">
        <v>2.6</v>
      </c>
      <c r="BE569" s="9">
        <v>40.800000000000004</v>
      </c>
      <c r="BF569" s="107"/>
      <c r="BG569" s="61"/>
      <c r="BI569" s="270"/>
      <c r="BJ569" s="61"/>
    </row>
    <row r="570" spans="1:62" ht="15.75">
      <c r="A570" s="285" t="s">
        <v>1</v>
      </c>
      <c r="B570" s="3"/>
      <c r="C570" s="3"/>
      <c r="D570" s="32">
        <f t="shared" si="17"/>
        <v>602.19999999999993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9">
        <v>0</v>
      </c>
      <c r="AW570" s="9">
        <v>38.200000000000003</v>
      </c>
      <c r="AX570" s="9">
        <v>0</v>
      </c>
      <c r="AY570" s="9">
        <v>28</v>
      </c>
      <c r="AZ570" s="9">
        <v>4.5</v>
      </c>
      <c r="BA570" s="9">
        <v>0</v>
      </c>
      <c r="BB570" s="9">
        <v>14.3</v>
      </c>
      <c r="BC570" s="9">
        <v>0</v>
      </c>
      <c r="BD570" s="9">
        <v>0</v>
      </c>
      <c r="BE570" s="9">
        <v>0</v>
      </c>
      <c r="BF570" s="285"/>
      <c r="BG570" s="61"/>
      <c r="BI570" s="270"/>
      <c r="BJ570" s="61"/>
    </row>
    <row r="571" spans="1:62" ht="15.75">
      <c r="A571" s="285" t="s">
        <v>1656</v>
      </c>
      <c r="B571" s="3"/>
      <c r="C571" s="3"/>
      <c r="D571" s="32">
        <f t="shared" si="17"/>
        <v>295.2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9">
        <v>22</v>
      </c>
      <c r="AW571" s="9">
        <v>38.200000000000003</v>
      </c>
      <c r="AX571" s="9">
        <v>26</v>
      </c>
      <c r="AY571" s="9">
        <v>0</v>
      </c>
      <c r="AZ571" s="9">
        <v>23.1</v>
      </c>
      <c r="BA571" s="9">
        <v>28</v>
      </c>
      <c r="BB571" s="9">
        <v>4.4000000000000004</v>
      </c>
      <c r="BC571" s="9">
        <v>0</v>
      </c>
      <c r="BD571" s="9">
        <v>0</v>
      </c>
      <c r="BE571" s="9">
        <v>0</v>
      </c>
      <c r="BF571" s="285"/>
      <c r="BG571" s="61"/>
      <c r="BI571" s="270"/>
      <c r="BJ571" s="61"/>
    </row>
    <row r="572" spans="1:62" ht="15.75">
      <c r="A572" s="285" t="s">
        <v>1664</v>
      </c>
      <c r="B572" s="3"/>
      <c r="C572" s="3"/>
      <c r="D572" s="32">
        <f t="shared" si="17"/>
        <v>489.40000000000003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9">
        <v>0</v>
      </c>
      <c r="AW572" s="9">
        <v>30</v>
      </c>
      <c r="AX572" s="9">
        <v>0</v>
      </c>
      <c r="AY572" s="9">
        <v>30</v>
      </c>
      <c r="AZ572" s="9">
        <v>28</v>
      </c>
      <c r="BA572" s="9">
        <v>28</v>
      </c>
      <c r="BB572" s="9">
        <v>0</v>
      </c>
      <c r="BC572" s="9">
        <v>0</v>
      </c>
      <c r="BD572" s="9">
        <v>16.599999999999998</v>
      </c>
      <c r="BE572" s="9">
        <v>24</v>
      </c>
      <c r="BF572" s="285"/>
      <c r="BG572" s="61"/>
      <c r="BI572" s="270"/>
      <c r="BJ572" s="61"/>
    </row>
    <row r="573" spans="1:62" ht="15.75">
      <c r="A573" s="284" t="s">
        <v>3614</v>
      </c>
      <c r="B573" s="3"/>
      <c r="C573" s="3"/>
      <c r="D573" s="32">
        <f t="shared" si="17"/>
        <v>459.6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52.5</v>
      </c>
      <c r="BA573" s="9">
        <v>26</v>
      </c>
      <c r="BB573" s="9">
        <v>16.5</v>
      </c>
      <c r="BC573" s="9">
        <v>0</v>
      </c>
      <c r="BD573" s="9">
        <v>0</v>
      </c>
      <c r="BE573" s="9">
        <v>0</v>
      </c>
      <c r="BF573" s="284"/>
      <c r="BG573" s="61"/>
      <c r="BI573" s="270"/>
      <c r="BJ573" s="61"/>
    </row>
    <row r="574" spans="1:62" ht="15.75">
      <c r="A574" s="107" t="s">
        <v>2716</v>
      </c>
      <c r="B574" s="3"/>
      <c r="C574" s="3"/>
      <c r="D574" s="32">
        <f t="shared" si="17"/>
        <v>647.75000000000011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9">
        <v>0</v>
      </c>
      <c r="AW574" s="9">
        <v>0</v>
      </c>
      <c r="AX574" s="9">
        <v>0</v>
      </c>
      <c r="AY574" s="9">
        <v>0</v>
      </c>
      <c r="AZ574" s="9">
        <v>63.199999999999996</v>
      </c>
      <c r="BA574" s="9">
        <v>32.4</v>
      </c>
      <c r="BB574" s="9">
        <v>54</v>
      </c>
      <c r="BC574" s="9">
        <v>0</v>
      </c>
      <c r="BD574" s="9">
        <v>47.599999999999994</v>
      </c>
      <c r="BE574" s="9">
        <v>4.7</v>
      </c>
      <c r="BF574" s="107"/>
      <c r="BG574" s="61"/>
      <c r="BI574" s="270"/>
      <c r="BJ574" s="61"/>
    </row>
    <row r="575" spans="1:62" ht="15.75">
      <c r="A575" s="107" t="s">
        <v>3615</v>
      </c>
      <c r="B575" s="3"/>
      <c r="C575" s="3"/>
      <c r="D575" s="32">
        <f t="shared" si="17"/>
        <v>421.5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2.4</v>
      </c>
      <c r="AX575" s="9">
        <v>6</v>
      </c>
      <c r="AY575" s="9">
        <v>0</v>
      </c>
      <c r="AZ575" s="9">
        <v>50.4</v>
      </c>
      <c r="BA575" s="9">
        <v>26</v>
      </c>
      <c r="BB575" s="9">
        <v>22.5</v>
      </c>
      <c r="BC575" s="9">
        <v>0</v>
      </c>
      <c r="BD575" s="9">
        <v>0</v>
      </c>
      <c r="BE575" s="9">
        <v>22</v>
      </c>
      <c r="BF575" s="107"/>
      <c r="BG575" s="61"/>
      <c r="BI575" s="270"/>
      <c r="BJ575" s="61"/>
    </row>
    <row r="576" spans="1:62" ht="15.75">
      <c r="A576" s="106" t="s">
        <v>1342</v>
      </c>
      <c r="B576" s="3"/>
      <c r="C576" s="3"/>
      <c r="D576" s="32">
        <f t="shared" si="17"/>
        <v>589.6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9">
        <v>0</v>
      </c>
      <c r="AW576" s="9">
        <v>2.2000000000000002</v>
      </c>
      <c r="AX576" s="9">
        <v>6.6000000000000005</v>
      </c>
      <c r="AY576" s="9">
        <v>13.2</v>
      </c>
      <c r="AZ576" s="9">
        <v>36.1</v>
      </c>
      <c r="BA576" s="9">
        <v>31.6</v>
      </c>
      <c r="BB576" s="9">
        <v>11.4</v>
      </c>
      <c r="BC576" s="9">
        <v>9.6</v>
      </c>
      <c r="BD576" s="9">
        <v>41.5</v>
      </c>
      <c r="BE576" s="9">
        <v>14.6</v>
      </c>
      <c r="BF576" s="502"/>
      <c r="BG576" s="61"/>
      <c r="BI576" s="270"/>
      <c r="BJ576" s="61"/>
    </row>
    <row r="577" spans="1:62" ht="15.75">
      <c r="A577" s="107" t="s">
        <v>2847</v>
      </c>
      <c r="B577" s="3"/>
      <c r="C577" s="3"/>
      <c r="D577" s="32">
        <f t="shared" si="17"/>
        <v>503.10000000000008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9">
        <v>0</v>
      </c>
      <c r="AW577" s="9">
        <v>0</v>
      </c>
      <c r="AX577" s="9">
        <v>6.6000000000000005</v>
      </c>
      <c r="AY577" s="9">
        <v>0</v>
      </c>
      <c r="AZ577" s="9">
        <v>28</v>
      </c>
      <c r="BA577" s="9">
        <v>39.1</v>
      </c>
      <c r="BB577" s="9">
        <v>8.8000000000000007</v>
      </c>
      <c r="BC577" s="9">
        <v>0</v>
      </c>
      <c r="BD577" s="9">
        <v>0</v>
      </c>
      <c r="BE577" s="9">
        <v>3</v>
      </c>
      <c r="BF577" s="107"/>
      <c r="BG577" s="61"/>
      <c r="BI577" s="270"/>
      <c r="BJ577" s="61"/>
    </row>
    <row r="578" spans="1:62" ht="15.75">
      <c r="A578" s="107" t="s">
        <v>675</v>
      </c>
      <c r="B578" s="3"/>
      <c r="C578" s="3"/>
      <c r="D578" s="32">
        <f t="shared" si="17"/>
        <v>355.29999999999995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9">
        <v>0</v>
      </c>
      <c r="AW578" s="9">
        <v>2.8</v>
      </c>
      <c r="AX578" s="9">
        <v>0</v>
      </c>
      <c r="AY578" s="9">
        <v>0</v>
      </c>
      <c r="AZ578" s="9">
        <v>43</v>
      </c>
      <c r="BA578" s="9">
        <v>6</v>
      </c>
      <c r="BB578" s="9">
        <v>37.5</v>
      </c>
      <c r="BC578" s="9">
        <v>0</v>
      </c>
      <c r="BD578" s="9">
        <v>12</v>
      </c>
      <c r="BE578" s="9">
        <v>3.9</v>
      </c>
      <c r="BF578" s="107"/>
      <c r="BG578" s="61"/>
      <c r="BI578" s="270"/>
      <c r="BJ578" s="61"/>
    </row>
    <row r="579" spans="1:62" ht="15.75">
      <c r="A579" s="107" t="s">
        <v>2706</v>
      </c>
      <c r="B579" s="3"/>
      <c r="C579" s="3"/>
      <c r="D579" s="32">
        <f t="shared" si="17"/>
        <v>666.69999999999993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9">
        <v>0</v>
      </c>
      <c r="AW579" s="9">
        <v>26</v>
      </c>
      <c r="AX579" s="9">
        <v>0</v>
      </c>
      <c r="AY579" s="9">
        <v>40.299999999999997</v>
      </c>
      <c r="AZ579" s="9">
        <v>47.6</v>
      </c>
      <c r="BA579" s="9">
        <v>28</v>
      </c>
      <c r="BB579" s="9">
        <v>28.4</v>
      </c>
      <c r="BC579" s="9">
        <v>0</v>
      </c>
      <c r="BD579" s="9">
        <v>1.3</v>
      </c>
      <c r="BE579" s="9">
        <v>30</v>
      </c>
      <c r="BF579" s="107"/>
      <c r="BG579" s="61"/>
      <c r="BI579" s="270"/>
      <c r="BJ579" s="61"/>
    </row>
    <row r="580" spans="1:62" ht="15.75">
      <c r="A580" s="284" t="s">
        <v>3616</v>
      </c>
      <c r="B580" s="3"/>
      <c r="C580" s="3"/>
      <c r="D580" s="32">
        <f t="shared" si="17"/>
        <v>207.5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21</v>
      </c>
      <c r="AZ580" s="9">
        <v>13.2</v>
      </c>
      <c r="BA580" s="9">
        <v>0</v>
      </c>
      <c r="BB580" s="9">
        <v>0</v>
      </c>
      <c r="BC580" s="9">
        <v>0</v>
      </c>
      <c r="BD580" s="9">
        <v>24</v>
      </c>
      <c r="BE580" s="9">
        <v>0</v>
      </c>
      <c r="BF580" s="284"/>
      <c r="BG580" s="61"/>
      <c r="BI580" s="270"/>
      <c r="BJ580" s="61"/>
    </row>
    <row r="581" spans="1:62" ht="15.75">
      <c r="A581" s="285" t="s">
        <v>1653</v>
      </c>
      <c r="B581" s="3"/>
      <c r="C581" s="3"/>
      <c r="D581" s="32">
        <f t="shared" si="17"/>
        <v>329.2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9">
        <v>0</v>
      </c>
      <c r="AW581" s="9">
        <v>2.8</v>
      </c>
      <c r="AX581" s="9">
        <v>0</v>
      </c>
      <c r="AY581" s="9">
        <v>0</v>
      </c>
      <c r="AZ581" s="9">
        <v>26</v>
      </c>
      <c r="BA581" s="9">
        <v>45</v>
      </c>
      <c r="BB581" s="9">
        <v>0</v>
      </c>
      <c r="BC581" s="9">
        <v>0</v>
      </c>
      <c r="BD581" s="9">
        <v>0</v>
      </c>
      <c r="BE581" s="9">
        <v>5.2</v>
      </c>
      <c r="BF581" s="285"/>
      <c r="BG581" s="61"/>
      <c r="BI581" s="270"/>
      <c r="BJ581" s="61"/>
    </row>
    <row r="582" spans="1:62" ht="15.75">
      <c r="A582" s="107" t="s">
        <v>2196</v>
      </c>
      <c r="B582" s="3"/>
      <c r="C582" s="3"/>
      <c r="D582" s="32">
        <f t="shared" si="17"/>
        <v>506.24999999999994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9">
        <v>0</v>
      </c>
      <c r="AW582" s="9">
        <v>26</v>
      </c>
      <c r="AX582" s="9">
        <v>0</v>
      </c>
      <c r="AY582" s="9">
        <v>26</v>
      </c>
      <c r="AZ582" s="9">
        <v>19.5</v>
      </c>
      <c r="BA582" s="9">
        <v>28</v>
      </c>
      <c r="BB582" s="9">
        <v>21.7</v>
      </c>
      <c r="BC582" s="9">
        <v>0</v>
      </c>
      <c r="BD582" s="9">
        <v>15.399999999999999</v>
      </c>
      <c r="BE582" s="9">
        <v>11.2</v>
      </c>
      <c r="BF582" s="107"/>
      <c r="BG582" s="61"/>
      <c r="BI582" s="270"/>
      <c r="BJ582" s="61"/>
    </row>
    <row r="583" spans="1:62" ht="15.75">
      <c r="A583" s="107" t="s">
        <v>153</v>
      </c>
      <c r="B583" s="3"/>
      <c r="C583" s="3"/>
      <c r="D583" s="32">
        <f t="shared" si="17"/>
        <v>933.6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9">
        <v>0</v>
      </c>
      <c r="AW583" s="9">
        <v>30</v>
      </c>
      <c r="AX583" s="9">
        <v>0</v>
      </c>
      <c r="AY583" s="9">
        <v>30</v>
      </c>
      <c r="AZ583" s="9">
        <v>33.800000000000004</v>
      </c>
      <c r="BA583" s="9">
        <v>48.5</v>
      </c>
      <c r="BB583" s="9">
        <v>63.8</v>
      </c>
      <c r="BC583" s="9">
        <v>0</v>
      </c>
      <c r="BD583" s="9">
        <v>32</v>
      </c>
      <c r="BE583" s="9">
        <v>47</v>
      </c>
      <c r="BF583" s="107"/>
      <c r="BG583" s="61"/>
      <c r="BI583" s="270"/>
      <c r="BJ583" s="61"/>
    </row>
    <row r="584" spans="1:62" ht="15.75">
      <c r="A584" s="285" t="s">
        <v>1665</v>
      </c>
      <c r="B584" s="3"/>
      <c r="C584" s="3"/>
      <c r="D584" s="32">
        <f t="shared" si="17"/>
        <v>771.09999999999991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9">
        <v>0</v>
      </c>
      <c r="AW584" s="9">
        <v>32.299999999999997</v>
      </c>
      <c r="AX584" s="9">
        <v>30</v>
      </c>
      <c r="AY584" s="9">
        <v>0</v>
      </c>
      <c r="AZ584" s="9">
        <v>33.1</v>
      </c>
      <c r="BA584" s="9">
        <v>0</v>
      </c>
      <c r="BB584" s="9">
        <v>23.4</v>
      </c>
      <c r="BC584" s="9">
        <v>28</v>
      </c>
      <c r="BD584" s="9">
        <v>22</v>
      </c>
      <c r="BE584" s="9">
        <v>0</v>
      </c>
      <c r="BF584" s="285"/>
      <c r="BG584" s="61"/>
      <c r="BI584" s="270"/>
      <c r="BJ584" s="61"/>
    </row>
    <row r="585" spans="1:62" ht="15.75">
      <c r="A585" s="284" t="s">
        <v>3617</v>
      </c>
      <c r="B585" s="3"/>
      <c r="C585" s="3"/>
      <c r="D585" s="32">
        <f t="shared" si="17"/>
        <v>649.69999999999993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9">
        <v>0</v>
      </c>
      <c r="AW585" s="9">
        <v>0</v>
      </c>
      <c r="AX585" s="9">
        <v>0</v>
      </c>
      <c r="AY585" s="9">
        <v>14.3</v>
      </c>
      <c r="AZ585" s="9">
        <v>38.299999999999997</v>
      </c>
      <c r="BA585" s="9">
        <v>47.5</v>
      </c>
      <c r="BB585" s="9">
        <v>2.8</v>
      </c>
      <c r="BC585" s="9">
        <v>0</v>
      </c>
      <c r="BD585" s="9">
        <v>1.2</v>
      </c>
      <c r="BE585" s="9">
        <v>38.6</v>
      </c>
      <c r="BF585" s="284"/>
      <c r="BG585" s="61"/>
      <c r="BI585" s="270"/>
      <c r="BJ585" s="61"/>
    </row>
    <row r="586" spans="1:62" ht="15.75">
      <c r="A586" s="107" t="s">
        <v>2212</v>
      </c>
      <c r="B586" s="3"/>
      <c r="C586" s="3"/>
      <c r="D586" s="32">
        <f t="shared" si="17"/>
        <v>651.1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9">
        <v>0</v>
      </c>
      <c r="AW586" s="9">
        <v>3</v>
      </c>
      <c r="AX586" s="9">
        <v>0</v>
      </c>
      <c r="AY586" s="9">
        <v>0</v>
      </c>
      <c r="AZ586" s="9">
        <v>32.4</v>
      </c>
      <c r="BA586" s="9">
        <v>46.2</v>
      </c>
      <c r="BB586" s="9">
        <v>10.8</v>
      </c>
      <c r="BC586" s="9">
        <v>16.5</v>
      </c>
      <c r="BD586" s="9">
        <v>26.5</v>
      </c>
      <c r="BE586" s="9">
        <v>36.4</v>
      </c>
      <c r="BF586" s="107"/>
      <c r="BG586" s="61"/>
      <c r="BI586" s="270"/>
      <c r="BJ586" s="61"/>
    </row>
    <row r="587" spans="1:62" ht="15.75">
      <c r="A587" s="284" t="s">
        <v>3618</v>
      </c>
      <c r="B587" s="3"/>
      <c r="C587" s="3"/>
      <c r="D587" s="32">
        <f t="shared" si="17"/>
        <v>471.9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9">
        <v>0</v>
      </c>
      <c r="AW587" s="9">
        <v>42</v>
      </c>
      <c r="AX587" s="9">
        <v>24</v>
      </c>
      <c r="AY587" s="9">
        <v>24</v>
      </c>
      <c r="AZ587" s="9">
        <v>0</v>
      </c>
      <c r="BA587" s="9">
        <v>7.1999999999999993</v>
      </c>
      <c r="BB587" s="9">
        <v>19.900000000000002</v>
      </c>
      <c r="BC587" s="9">
        <v>0</v>
      </c>
      <c r="BD587" s="9">
        <v>6.6000000000000005</v>
      </c>
      <c r="BE587" s="9">
        <v>1.1000000000000001</v>
      </c>
      <c r="BF587" s="284"/>
      <c r="BG587" s="61"/>
      <c r="BI587" s="270"/>
      <c r="BJ587" s="61"/>
    </row>
    <row r="588" spans="1:62" ht="15.75">
      <c r="A588" s="107" t="s">
        <v>2719</v>
      </c>
      <c r="B588" s="3"/>
      <c r="C588" s="3"/>
      <c r="D588" s="32">
        <f t="shared" si="17"/>
        <v>570.1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9">
        <v>0</v>
      </c>
      <c r="AW588" s="9">
        <v>0</v>
      </c>
      <c r="AX588" s="9">
        <v>8.3999999999999986</v>
      </c>
      <c r="AY588" s="9">
        <v>13.2</v>
      </c>
      <c r="AZ588" s="9">
        <v>45.4</v>
      </c>
      <c r="BA588" s="9">
        <v>34.6</v>
      </c>
      <c r="BB588" s="9">
        <v>0</v>
      </c>
      <c r="BC588" s="9">
        <v>0</v>
      </c>
      <c r="BD588" s="9">
        <v>28</v>
      </c>
      <c r="BE588" s="9">
        <v>0</v>
      </c>
      <c r="BF588" s="107"/>
      <c r="BG588" s="61"/>
      <c r="BI588" s="270"/>
      <c r="BJ588" s="61"/>
    </row>
    <row r="589" spans="1:62" ht="15.75">
      <c r="A589" s="285" t="s">
        <v>1661</v>
      </c>
      <c r="B589" s="3"/>
      <c r="C589" s="3"/>
      <c r="D589" s="32">
        <f t="shared" si="17"/>
        <v>388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26</v>
      </c>
      <c r="BA589" s="9">
        <v>24</v>
      </c>
      <c r="BB589" s="9">
        <v>2.2000000000000002</v>
      </c>
      <c r="BC589" s="9">
        <v>0</v>
      </c>
      <c r="BD589" s="9">
        <v>0</v>
      </c>
      <c r="BE589" s="9">
        <v>24</v>
      </c>
      <c r="BF589" s="285"/>
      <c r="BG589" s="61"/>
      <c r="BI589" s="270"/>
      <c r="BJ589" s="61"/>
    </row>
    <row r="590" spans="1:62" ht="15.75">
      <c r="A590" s="285" t="s">
        <v>11</v>
      </c>
      <c r="B590" s="3"/>
      <c r="C590" s="3"/>
      <c r="D590" s="32">
        <f t="shared" si="17"/>
        <v>530.70000000000005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9">
        <v>0</v>
      </c>
      <c r="AW590" s="9">
        <v>24</v>
      </c>
      <c r="AX590" s="9">
        <v>0</v>
      </c>
      <c r="AY590" s="9">
        <v>24</v>
      </c>
      <c r="AZ590" s="9">
        <v>0</v>
      </c>
      <c r="BA590" s="9">
        <v>22</v>
      </c>
      <c r="BB590" s="9">
        <v>2.4</v>
      </c>
      <c r="BC590" s="9">
        <v>0</v>
      </c>
      <c r="BD590" s="9">
        <v>0</v>
      </c>
      <c r="BE590" s="9">
        <v>39.299999999999997</v>
      </c>
      <c r="BF590" s="285"/>
      <c r="BG590" s="61"/>
      <c r="BI590" s="270"/>
      <c r="BJ590" s="61"/>
    </row>
    <row r="591" spans="1:62" ht="15.75">
      <c r="A591" s="107" t="s">
        <v>2197</v>
      </c>
      <c r="B591" s="3"/>
      <c r="C591" s="3"/>
      <c r="D591" s="32">
        <f t="shared" si="17"/>
        <v>335.00000000000006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9">
        <v>0</v>
      </c>
      <c r="AW591" s="9">
        <v>2.8</v>
      </c>
      <c r="AX591" s="9">
        <v>0</v>
      </c>
      <c r="AY591" s="9">
        <v>21</v>
      </c>
      <c r="AZ591" s="9">
        <v>3.9000000000000004</v>
      </c>
      <c r="BA591" s="9">
        <v>6</v>
      </c>
      <c r="BB591" s="9">
        <v>0</v>
      </c>
      <c r="BC591" s="9">
        <v>0</v>
      </c>
      <c r="BD591" s="9">
        <v>2.6</v>
      </c>
      <c r="BE591" s="9">
        <v>2.4</v>
      </c>
      <c r="BF591" s="107"/>
      <c r="BG591" s="61"/>
      <c r="BI591" s="270"/>
      <c r="BJ591" s="61"/>
    </row>
    <row r="592" spans="1:62" ht="15.75">
      <c r="A592" s="285" t="s">
        <v>1666</v>
      </c>
      <c r="B592" s="3"/>
      <c r="C592" s="3"/>
      <c r="D592" s="32">
        <f t="shared" si="17"/>
        <v>485.29999999999995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9">
        <v>0</v>
      </c>
      <c r="AW592" s="9">
        <v>2.2000000000000002</v>
      </c>
      <c r="AX592" s="9">
        <v>0</v>
      </c>
      <c r="AY592" s="9">
        <v>0</v>
      </c>
      <c r="AZ592" s="9">
        <v>24</v>
      </c>
      <c r="BA592" s="9">
        <v>44</v>
      </c>
      <c r="BB592" s="9">
        <v>10.600000000000001</v>
      </c>
      <c r="BC592" s="9">
        <v>0</v>
      </c>
      <c r="BD592" s="9">
        <v>3.4000000000000004</v>
      </c>
      <c r="BE592" s="9">
        <v>0</v>
      </c>
      <c r="BF592" s="285"/>
      <c r="BG592" s="61"/>
      <c r="BI592" s="270"/>
      <c r="BJ592" s="61"/>
    </row>
    <row r="593" spans="1:62" ht="15.75">
      <c r="A593" s="106" t="s">
        <v>1344</v>
      </c>
      <c r="B593" s="3"/>
      <c r="C593" s="3"/>
      <c r="D593" s="32">
        <f t="shared" si="17"/>
        <v>620.99999999999989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9">
        <v>0</v>
      </c>
      <c r="AW593" s="9">
        <v>28</v>
      </c>
      <c r="AX593" s="9">
        <v>0</v>
      </c>
      <c r="AY593" s="9">
        <v>28</v>
      </c>
      <c r="AZ593" s="9">
        <v>26</v>
      </c>
      <c r="BA593" s="9">
        <v>22</v>
      </c>
      <c r="BB593" s="9">
        <v>2.8</v>
      </c>
      <c r="BC593" s="9">
        <v>0</v>
      </c>
      <c r="BD593" s="9">
        <v>0</v>
      </c>
      <c r="BE593" s="9">
        <v>0</v>
      </c>
      <c r="BF593" s="502"/>
      <c r="BG593" s="61"/>
      <c r="BI593" s="270"/>
      <c r="BJ593" s="61"/>
    </row>
    <row r="594" spans="1:62" ht="15.75">
      <c r="A594" s="107" t="s">
        <v>633</v>
      </c>
      <c r="B594" s="3"/>
      <c r="C594" s="3"/>
      <c r="D594" s="32">
        <f t="shared" si="17"/>
        <v>574.34999999999991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9">
        <v>0</v>
      </c>
      <c r="AW594" s="9">
        <v>10</v>
      </c>
      <c r="AX594" s="9">
        <v>5.2</v>
      </c>
      <c r="AY594" s="9">
        <v>11.700000000000001</v>
      </c>
      <c r="AZ594" s="9">
        <v>27</v>
      </c>
      <c r="BA594" s="9">
        <v>22</v>
      </c>
      <c r="BB594" s="9">
        <v>21</v>
      </c>
      <c r="BC594" s="9">
        <v>33.200000000000003</v>
      </c>
      <c r="BD594" s="9">
        <v>18</v>
      </c>
      <c r="BE594" s="9">
        <v>18</v>
      </c>
      <c r="BF594" s="107"/>
      <c r="BG594" s="61"/>
      <c r="BI594" s="270"/>
      <c r="BJ594" s="61"/>
    </row>
    <row r="595" spans="1:62" ht="15.75">
      <c r="A595" s="285" t="s">
        <v>1658</v>
      </c>
      <c r="B595" s="3"/>
      <c r="C595" s="3"/>
      <c r="D595" s="32">
        <f t="shared" si="17"/>
        <v>282.5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9">
        <v>0</v>
      </c>
      <c r="AW595" s="9">
        <v>2.8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2.8</v>
      </c>
      <c r="BE595" s="9">
        <v>22</v>
      </c>
      <c r="BF595" s="285"/>
      <c r="BG595" s="61"/>
      <c r="BI595" s="270"/>
      <c r="BJ595" s="61"/>
    </row>
    <row r="596" spans="1:62" ht="15.75">
      <c r="A596" s="107" t="s">
        <v>2715</v>
      </c>
      <c r="B596" s="3"/>
      <c r="C596" s="3"/>
      <c r="D596" s="32">
        <f t="shared" si="17"/>
        <v>679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9">
        <v>0</v>
      </c>
      <c r="AW596" s="9">
        <v>42.5</v>
      </c>
      <c r="AX596" s="9">
        <v>0</v>
      </c>
      <c r="AY596" s="9">
        <v>26</v>
      </c>
      <c r="AZ596" s="9">
        <v>15.399999999999999</v>
      </c>
      <c r="BA596" s="9">
        <v>0</v>
      </c>
      <c r="BB596" s="9">
        <v>13</v>
      </c>
      <c r="BC596" s="9">
        <v>0</v>
      </c>
      <c r="BD596" s="9">
        <v>28</v>
      </c>
      <c r="BE596" s="9">
        <v>0</v>
      </c>
      <c r="BF596" s="107"/>
      <c r="BG596" s="61"/>
      <c r="BI596" s="270"/>
      <c r="BJ596" s="61"/>
    </row>
    <row r="597" spans="1:62" ht="15.75">
      <c r="A597" s="284" t="s">
        <v>3619</v>
      </c>
      <c r="B597" s="3"/>
      <c r="C597" s="3"/>
      <c r="D597" s="32">
        <f t="shared" ref="D597:D628" si="18">SUM(E597:DZ597)</f>
        <v>387.5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9">
        <v>0</v>
      </c>
      <c r="AW597" s="9">
        <v>3</v>
      </c>
      <c r="AX597" s="9">
        <v>0</v>
      </c>
      <c r="AY597" s="9">
        <v>0</v>
      </c>
      <c r="AZ597" s="9">
        <v>14.3</v>
      </c>
      <c r="BA597" s="9">
        <v>0</v>
      </c>
      <c r="BB597" s="9">
        <v>17</v>
      </c>
      <c r="BC597" s="9">
        <v>0</v>
      </c>
      <c r="BD597" s="9">
        <v>26</v>
      </c>
      <c r="BE597" s="9">
        <v>15.6</v>
      </c>
      <c r="BF597" s="284"/>
      <c r="BG597" s="61"/>
      <c r="BI597" s="270"/>
      <c r="BJ597" s="61"/>
    </row>
    <row r="598" spans="1:62" ht="15.75">
      <c r="A598" s="107" t="s">
        <v>687</v>
      </c>
      <c r="B598" s="3"/>
      <c r="C598" s="3"/>
      <c r="D598" s="32">
        <f t="shared" si="18"/>
        <v>587.64999999999986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9">
        <v>0</v>
      </c>
      <c r="AW598" s="9">
        <v>13.3</v>
      </c>
      <c r="AX598" s="9">
        <v>4.5</v>
      </c>
      <c r="AY598" s="9">
        <v>0</v>
      </c>
      <c r="AZ598" s="9">
        <v>0</v>
      </c>
      <c r="BA598" s="9">
        <v>0</v>
      </c>
      <c r="BB598" s="9">
        <v>0</v>
      </c>
      <c r="BC598" s="9">
        <v>17.5</v>
      </c>
      <c r="BD598" s="9">
        <v>0</v>
      </c>
      <c r="BE598" s="9">
        <v>4.8</v>
      </c>
      <c r="BF598" s="107"/>
      <c r="BG598" s="61"/>
      <c r="BI598" s="270"/>
      <c r="BJ598" s="61"/>
    </row>
    <row r="599" spans="1:62" ht="15.75">
      <c r="A599" s="107" t="s">
        <v>639</v>
      </c>
      <c r="B599" s="3"/>
      <c r="C599" s="3"/>
      <c r="D599" s="32">
        <f t="shared" si="18"/>
        <v>496.3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9">
        <v>0</v>
      </c>
      <c r="AW599" s="9">
        <v>16.5</v>
      </c>
      <c r="AX599" s="9">
        <v>18</v>
      </c>
      <c r="AY599" s="9">
        <v>11.6</v>
      </c>
      <c r="AZ599" s="9">
        <v>37.9</v>
      </c>
      <c r="BA599" s="9">
        <v>29.4</v>
      </c>
      <c r="BB599" s="9">
        <v>33.700000000000003</v>
      </c>
      <c r="BC599" s="9">
        <v>28.05</v>
      </c>
      <c r="BD599" s="9">
        <v>28</v>
      </c>
      <c r="BE599" s="9">
        <v>30</v>
      </c>
      <c r="BF599" s="107"/>
      <c r="BG599" s="61"/>
      <c r="BI599" s="270"/>
      <c r="BJ599" s="61"/>
    </row>
    <row r="600" spans="1:62" ht="15.75">
      <c r="A600" s="284" t="s">
        <v>3648</v>
      </c>
      <c r="B600" s="3"/>
      <c r="C600" s="3"/>
      <c r="D600" s="32">
        <f t="shared" si="18"/>
        <v>654.1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9">
        <v>0</v>
      </c>
      <c r="AW600" s="9">
        <v>0</v>
      </c>
      <c r="AX600" s="9">
        <v>15</v>
      </c>
      <c r="AY600" s="9">
        <v>0</v>
      </c>
      <c r="AZ600" s="9">
        <v>14.3</v>
      </c>
      <c r="BA600" s="9">
        <v>39.6</v>
      </c>
      <c r="BB600" s="9">
        <v>2.8</v>
      </c>
      <c r="BC600" s="9">
        <v>15.400000000000002</v>
      </c>
      <c r="BD600" s="9">
        <v>39.200000000000003</v>
      </c>
      <c r="BE600" s="9">
        <v>30</v>
      </c>
      <c r="BF600" s="284"/>
      <c r="BG600" s="61"/>
      <c r="BI600" s="270"/>
      <c r="BJ600" s="61"/>
    </row>
    <row r="601" spans="1:62" ht="15.75">
      <c r="A601" s="285" t="s">
        <v>15</v>
      </c>
      <c r="B601" s="3"/>
      <c r="C601" s="3"/>
      <c r="D601" s="32">
        <f t="shared" si="18"/>
        <v>432.3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9">
        <v>0</v>
      </c>
      <c r="AW601" s="9">
        <v>3</v>
      </c>
      <c r="AX601" s="9">
        <v>0</v>
      </c>
      <c r="AY601" s="9">
        <v>0</v>
      </c>
      <c r="AZ601" s="9">
        <v>14.3</v>
      </c>
      <c r="BA601" s="9">
        <v>22.5</v>
      </c>
      <c r="BB601" s="9">
        <v>0</v>
      </c>
      <c r="BC601" s="9">
        <v>0</v>
      </c>
      <c r="BD601" s="9">
        <v>26</v>
      </c>
      <c r="BE601" s="9">
        <v>22</v>
      </c>
      <c r="BF601" s="285"/>
      <c r="BG601" s="61"/>
      <c r="BI601" s="270"/>
      <c r="BJ601" s="61"/>
    </row>
    <row r="602" spans="1:62" ht="15.75">
      <c r="A602" s="107" t="s">
        <v>2724</v>
      </c>
      <c r="B602" s="3"/>
      <c r="C602" s="3"/>
      <c r="D602" s="32">
        <f t="shared" si="18"/>
        <v>751.5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9">
        <v>0</v>
      </c>
      <c r="AW602" s="9">
        <v>2.4</v>
      </c>
      <c r="AX602" s="9">
        <v>0</v>
      </c>
      <c r="AY602" s="9">
        <v>0</v>
      </c>
      <c r="AZ602" s="9">
        <v>77.300000000000011</v>
      </c>
      <c r="BA602" s="9">
        <v>44.5</v>
      </c>
      <c r="BB602" s="9">
        <v>24</v>
      </c>
      <c r="BC602" s="9">
        <v>0</v>
      </c>
      <c r="BD602" s="9">
        <v>29.4</v>
      </c>
      <c r="BE602" s="9">
        <v>37.9</v>
      </c>
      <c r="BF602" s="107"/>
      <c r="BG602" s="61"/>
      <c r="BI602" s="270"/>
      <c r="BJ602" s="61"/>
    </row>
    <row r="603" spans="1:62" ht="15.75">
      <c r="A603" s="284" t="s">
        <v>3620</v>
      </c>
      <c r="B603" s="3"/>
      <c r="C603" s="3"/>
      <c r="D603" s="32">
        <f t="shared" si="18"/>
        <v>376.90000000000003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9">
        <v>0</v>
      </c>
      <c r="AW603" s="9">
        <v>2.2000000000000002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11.2</v>
      </c>
      <c r="BD603" s="9">
        <v>0</v>
      </c>
      <c r="BE603" s="9">
        <v>5.2</v>
      </c>
      <c r="BF603" s="284"/>
      <c r="BG603" s="61"/>
      <c r="BI603" s="270"/>
      <c r="BJ603" s="61"/>
    </row>
    <row r="604" spans="1:62" ht="15.75">
      <c r="A604" s="107" t="s">
        <v>2216</v>
      </c>
      <c r="B604" s="3"/>
      <c r="C604" s="3"/>
      <c r="D604" s="32">
        <f t="shared" si="18"/>
        <v>572.19999999999993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9">
        <v>0</v>
      </c>
      <c r="AW604" s="9">
        <v>22</v>
      </c>
      <c r="AX604" s="9">
        <v>0</v>
      </c>
      <c r="AY604" s="9">
        <v>22</v>
      </c>
      <c r="AZ604" s="9">
        <v>22</v>
      </c>
      <c r="BA604" s="9">
        <v>45.5</v>
      </c>
      <c r="BB604" s="9">
        <v>2.4</v>
      </c>
      <c r="BC604" s="9">
        <v>0</v>
      </c>
      <c r="BD604" s="9">
        <v>3.3000000000000003</v>
      </c>
      <c r="BE604" s="9">
        <v>0</v>
      </c>
      <c r="BF604" s="107"/>
      <c r="BG604" s="61"/>
      <c r="BI604" s="270"/>
      <c r="BJ604" s="61"/>
    </row>
    <row r="605" spans="1:62" ht="15.75">
      <c r="A605" s="284" t="s">
        <v>3621</v>
      </c>
      <c r="B605" s="3"/>
      <c r="C605" s="3"/>
      <c r="D605" s="32">
        <f t="shared" si="18"/>
        <v>349.49999999999989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9">
        <v>0</v>
      </c>
      <c r="AW605" s="9">
        <v>0</v>
      </c>
      <c r="AX605" s="9">
        <v>0</v>
      </c>
      <c r="AY605" s="9">
        <v>0</v>
      </c>
      <c r="AZ605" s="9">
        <v>13.2</v>
      </c>
      <c r="BA605" s="9">
        <v>28</v>
      </c>
      <c r="BB605" s="9">
        <v>15.399999999999999</v>
      </c>
      <c r="BC605" s="9">
        <v>0</v>
      </c>
      <c r="BD605" s="9">
        <v>32.4</v>
      </c>
      <c r="BE605" s="9">
        <v>1.4</v>
      </c>
      <c r="BF605" s="284"/>
      <c r="BG605" s="61"/>
      <c r="BI605" s="270"/>
      <c r="BJ605" s="61"/>
    </row>
    <row r="606" spans="1:62" ht="15.75">
      <c r="A606" s="285" t="s">
        <v>1654</v>
      </c>
      <c r="B606" s="3"/>
      <c r="C606" s="3"/>
      <c r="D606" s="32">
        <f t="shared" si="18"/>
        <v>590.69999999999993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9">
        <v>0</v>
      </c>
      <c r="AW606" s="9">
        <v>24</v>
      </c>
      <c r="AX606" s="9">
        <v>7</v>
      </c>
      <c r="AY606" s="9">
        <v>24</v>
      </c>
      <c r="AZ606" s="9">
        <v>3.9000000000000004</v>
      </c>
      <c r="BA606" s="9">
        <v>0</v>
      </c>
      <c r="BB606" s="9">
        <v>0</v>
      </c>
      <c r="BC606" s="9">
        <v>0</v>
      </c>
      <c r="BD606" s="9">
        <v>0</v>
      </c>
      <c r="BE606" s="9">
        <v>0</v>
      </c>
      <c r="BF606" s="285"/>
      <c r="BG606" s="61"/>
      <c r="BI606" s="270"/>
      <c r="BJ606" s="61"/>
    </row>
    <row r="607" spans="1:62" ht="15.75">
      <c r="A607" s="285" t="s">
        <v>17</v>
      </c>
      <c r="B607" s="3"/>
      <c r="C607" s="3"/>
      <c r="D607" s="32">
        <f t="shared" si="18"/>
        <v>628.80000000000007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9">
        <v>0</v>
      </c>
      <c r="AW607" s="9">
        <v>28</v>
      </c>
      <c r="AX607" s="9">
        <v>0</v>
      </c>
      <c r="AY607" s="9">
        <v>28</v>
      </c>
      <c r="AZ607" s="9">
        <v>0</v>
      </c>
      <c r="BA607" s="9">
        <v>19.5</v>
      </c>
      <c r="BB607" s="9">
        <v>0</v>
      </c>
      <c r="BC607" s="9">
        <v>0</v>
      </c>
      <c r="BD607" s="9">
        <v>0</v>
      </c>
      <c r="BE607" s="9">
        <v>28.4</v>
      </c>
      <c r="BF607" s="285"/>
      <c r="BG607" s="61"/>
      <c r="BI607" s="270"/>
      <c r="BJ607" s="61"/>
    </row>
    <row r="608" spans="1:62" s="30" customFormat="1" ht="20.25">
      <c r="A608" s="284" t="s">
        <v>3622</v>
      </c>
      <c r="B608" s="3"/>
      <c r="C608" s="3"/>
      <c r="D608" s="32">
        <f t="shared" si="18"/>
        <v>800.9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9">
        <v>0</v>
      </c>
      <c r="AW608" s="9">
        <v>32.4</v>
      </c>
      <c r="AX608" s="9">
        <v>0</v>
      </c>
      <c r="AY608" s="9">
        <v>22</v>
      </c>
      <c r="AZ608" s="9">
        <v>31.2</v>
      </c>
      <c r="BA608" s="9">
        <v>30</v>
      </c>
      <c r="BB608" s="9">
        <v>45</v>
      </c>
      <c r="BC608" s="9">
        <v>6.5</v>
      </c>
      <c r="BD608" s="9">
        <v>24</v>
      </c>
      <c r="BE608" s="9">
        <v>44.8</v>
      </c>
      <c r="BF608" s="284"/>
      <c r="BG608" s="61"/>
      <c r="BH608"/>
      <c r="BI608" s="270"/>
      <c r="BJ608" s="61"/>
    </row>
    <row r="609" spans="1:62" ht="15.75">
      <c r="A609" s="107" t="s">
        <v>162</v>
      </c>
      <c r="B609" s="3"/>
      <c r="C609" s="3"/>
      <c r="D609" s="32">
        <f t="shared" si="18"/>
        <v>463.60000000000014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9">
        <v>0</v>
      </c>
      <c r="AW609" s="9">
        <v>2.8</v>
      </c>
      <c r="AX609" s="9">
        <v>0</v>
      </c>
      <c r="AY609" s="9">
        <v>12.100000000000001</v>
      </c>
      <c r="AZ609" s="9">
        <v>27.6</v>
      </c>
      <c r="BA609" s="9">
        <v>48.5</v>
      </c>
      <c r="BB609" s="9">
        <v>18.600000000000001</v>
      </c>
      <c r="BC609" s="9">
        <v>0</v>
      </c>
      <c r="BD609" s="9">
        <v>7</v>
      </c>
      <c r="BE609" s="9">
        <v>26</v>
      </c>
      <c r="BF609" s="107"/>
      <c r="BG609" s="61"/>
      <c r="BI609" s="270"/>
      <c r="BJ609" s="61"/>
    </row>
    <row r="610" spans="1:62" ht="15.75">
      <c r="A610" s="107" t="s">
        <v>2201</v>
      </c>
      <c r="B610" s="3"/>
      <c r="C610" s="3"/>
      <c r="D610" s="32">
        <f t="shared" si="18"/>
        <v>472.4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9">
        <v>0</v>
      </c>
      <c r="AW610" s="9">
        <v>2.8</v>
      </c>
      <c r="AX610" s="9">
        <v>16.2</v>
      </c>
      <c r="AY610" s="9">
        <v>0</v>
      </c>
      <c r="AZ610" s="9">
        <v>13.2</v>
      </c>
      <c r="BA610" s="9">
        <v>26.5</v>
      </c>
      <c r="BB610" s="9">
        <v>11.4</v>
      </c>
      <c r="BC610" s="9">
        <v>0</v>
      </c>
      <c r="BD610" s="9">
        <v>26.4</v>
      </c>
      <c r="BE610" s="9">
        <v>2.8</v>
      </c>
      <c r="BF610" s="107"/>
      <c r="BG610" s="61"/>
      <c r="BI610" s="270"/>
      <c r="BJ610" s="61"/>
    </row>
    <row r="611" spans="1:62" ht="15.75">
      <c r="A611" s="284" t="s">
        <v>3623</v>
      </c>
      <c r="B611" s="3"/>
      <c r="C611" s="3"/>
      <c r="D611" s="32">
        <f t="shared" si="18"/>
        <v>742.2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9">
        <v>0</v>
      </c>
      <c r="AW611" s="9">
        <v>24</v>
      </c>
      <c r="AX611" s="9">
        <v>0</v>
      </c>
      <c r="AY611" s="9">
        <v>24</v>
      </c>
      <c r="AZ611" s="9">
        <v>40.1</v>
      </c>
      <c r="BA611" s="9">
        <v>63.3</v>
      </c>
      <c r="BB611" s="9">
        <v>34.400000000000006</v>
      </c>
      <c r="BC611" s="9">
        <v>0</v>
      </c>
      <c r="BD611" s="9">
        <v>31.2</v>
      </c>
      <c r="BE611" s="9">
        <v>28</v>
      </c>
      <c r="BF611" s="284"/>
      <c r="BG611" s="61"/>
      <c r="BI611" s="270"/>
      <c r="BJ611" s="61"/>
    </row>
    <row r="612" spans="1:62" ht="15.75">
      <c r="A612" s="107" t="s">
        <v>2718</v>
      </c>
      <c r="B612" s="3"/>
      <c r="C612" s="3"/>
      <c r="D612" s="32">
        <f t="shared" si="18"/>
        <v>671.2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9">
        <v>0</v>
      </c>
      <c r="AW612" s="9">
        <v>28</v>
      </c>
      <c r="AX612" s="9">
        <v>0</v>
      </c>
      <c r="AY612" s="9">
        <v>28</v>
      </c>
      <c r="AZ612" s="9">
        <v>22</v>
      </c>
      <c r="BA612" s="9">
        <v>19.5</v>
      </c>
      <c r="BB612" s="9">
        <v>0</v>
      </c>
      <c r="BC612" s="9">
        <v>9.6</v>
      </c>
      <c r="BD612" s="9">
        <v>0</v>
      </c>
      <c r="BE612" s="9">
        <v>26</v>
      </c>
      <c r="BF612" s="107"/>
      <c r="BG612" s="61"/>
      <c r="BI612" s="270"/>
      <c r="BJ612" s="61"/>
    </row>
    <row r="613" spans="1:62" ht="15.75">
      <c r="A613" s="107" t="s">
        <v>2220</v>
      </c>
      <c r="B613" s="3"/>
      <c r="C613" s="3"/>
      <c r="D613" s="32">
        <f t="shared" si="18"/>
        <v>528.40000000000009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9">
        <v>0</v>
      </c>
      <c r="AW613" s="9">
        <v>2.8</v>
      </c>
      <c r="AX613" s="9">
        <v>5.6</v>
      </c>
      <c r="AY613" s="9">
        <v>11.2</v>
      </c>
      <c r="AZ613" s="9">
        <v>12.100000000000001</v>
      </c>
      <c r="BA613" s="9">
        <v>26</v>
      </c>
      <c r="BB613" s="9">
        <v>0</v>
      </c>
      <c r="BC613" s="9">
        <v>0</v>
      </c>
      <c r="BD613" s="9">
        <v>43.7</v>
      </c>
      <c r="BE613" s="9">
        <v>42.5</v>
      </c>
      <c r="BF613" s="107"/>
      <c r="BG613" s="61"/>
      <c r="BI613" s="270"/>
      <c r="BJ613" s="61"/>
    </row>
    <row r="614" spans="1:62" ht="15.75">
      <c r="A614" s="107" t="s">
        <v>2710</v>
      </c>
      <c r="B614" s="3"/>
      <c r="C614" s="3"/>
      <c r="D614" s="32">
        <f t="shared" si="18"/>
        <v>429.3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9">
        <v>0</v>
      </c>
      <c r="AW614" s="9">
        <v>0</v>
      </c>
      <c r="AX614" s="9">
        <v>0</v>
      </c>
      <c r="AY614" s="9">
        <v>12.100000000000001</v>
      </c>
      <c r="AZ614" s="9">
        <v>35.4</v>
      </c>
      <c r="BA614" s="9">
        <v>28</v>
      </c>
      <c r="BB614" s="9">
        <v>25.2</v>
      </c>
      <c r="BC614" s="9">
        <v>0</v>
      </c>
      <c r="BD614" s="9">
        <v>27</v>
      </c>
      <c r="BE614" s="9">
        <v>0</v>
      </c>
      <c r="BF614" s="107"/>
      <c r="BG614" s="61"/>
      <c r="BI614" s="270"/>
      <c r="BJ614" s="61"/>
    </row>
    <row r="615" spans="1:62" ht="15.75">
      <c r="A615" s="284" t="s">
        <v>3624</v>
      </c>
      <c r="B615" s="3"/>
      <c r="C615" s="3"/>
      <c r="D615" s="32">
        <f t="shared" si="18"/>
        <v>577.29999999999984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9">
        <v>0</v>
      </c>
      <c r="AW615" s="9">
        <v>23.4</v>
      </c>
      <c r="AX615" s="9">
        <v>20.399999999999999</v>
      </c>
      <c r="AY615" s="9">
        <v>22</v>
      </c>
      <c r="AZ615" s="9">
        <v>44.5</v>
      </c>
      <c r="BA615" s="9">
        <v>30.4</v>
      </c>
      <c r="BB615" s="9">
        <v>26.7</v>
      </c>
      <c r="BC615" s="9">
        <v>0</v>
      </c>
      <c r="BD615" s="9">
        <v>15.8</v>
      </c>
      <c r="BE615" s="9">
        <v>3.3000000000000003</v>
      </c>
      <c r="BF615" s="284"/>
      <c r="BG615" s="61"/>
      <c r="BI615" s="270"/>
      <c r="BJ615" s="61"/>
    </row>
    <row r="616" spans="1:62" ht="15.75">
      <c r="A616" s="107" t="s">
        <v>2200</v>
      </c>
      <c r="B616" s="3"/>
      <c r="C616" s="3"/>
      <c r="D616" s="32">
        <f t="shared" si="18"/>
        <v>383.79999999999995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9">
        <v>0</v>
      </c>
      <c r="AW616" s="9">
        <v>13.2</v>
      </c>
      <c r="AX616" s="9">
        <v>0</v>
      </c>
      <c r="AY616" s="9">
        <v>0</v>
      </c>
      <c r="AZ616" s="9">
        <v>41.2</v>
      </c>
      <c r="BA616" s="9">
        <v>22</v>
      </c>
      <c r="BB616" s="9">
        <v>0</v>
      </c>
      <c r="BC616" s="9">
        <v>0</v>
      </c>
      <c r="BD616" s="9">
        <v>25.1</v>
      </c>
      <c r="BE616" s="9">
        <v>0</v>
      </c>
      <c r="BF616" s="107"/>
      <c r="BG616" s="61"/>
      <c r="BI616" s="270"/>
      <c r="BJ616" s="61"/>
    </row>
    <row r="617" spans="1:62" ht="15.75">
      <c r="A617" s="284" t="s">
        <v>3625</v>
      </c>
      <c r="B617" s="3"/>
      <c r="C617" s="3"/>
      <c r="D617" s="32">
        <f t="shared" si="18"/>
        <v>460.3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9">
        <v>0</v>
      </c>
      <c r="AW617" s="9">
        <v>2.8</v>
      </c>
      <c r="AX617" s="9">
        <v>11.2</v>
      </c>
      <c r="AY617" s="9">
        <v>0</v>
      </c>
      <c r="AZ617" s="9">
        <v>16</v>
      </c>
      <c r="BA617" s="9">
        <v>5.5</v>
      </c>
      <c r="BB617" s="9">
        <v>0</v>
      </c>
      <c r="BC617" s="9">
        <v>0</v>
      </c>
      <c r="BD617" s="9">
        <v>26.3</v>
      </c>
      <c r="BE617" s="9">
        <v>2.2000000000000002</v>
      </c>
      <c r="BF617" s="284"/>
      <c r="BG617" s="61"/>
      <c r="BI617" s="270"/>
      <c r="BJ617" s="61"/>
    </row>
    <row r="618" spans="1:62" ht="15.75">
      <c r="A618" s="107" t="s">
        <v>2732</v>
      </c>
      <c r="B618" s="3"/>
      <c r="C618" s="3"/>
      <c r="D618" s="32">
        <f t="shared" si="18"/>
        <v>914.9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9">
        <v>24</v>
      </c>
      <c r="AW618" s="9">
        <v>30</v>
      </c>
      <c r="AX618" s="9">
        <v>6</v>
      </c>
      <c r="AY618" s="9">
        <v>30</v>
      </c>
      <c r="AZ618" s="9">
        <v>31.5</v>
      </c>
      <c r="BA618" s="9">
        <v>0</v>
      </c>
      <c r="BB618" s="9">
        <v>8.6</v>
      </c>
      <c r="BC618" s="9">
        <v>0</v>
      </c>
      <c r="BD618" s="9">
        <v>11.8</v>
      </c>
      <c r="BE618" s="9">
        <v>28</v>
      </c>
      <c r="BF618" s="107"/>
      <c r="BG618" s="61"/>
      <c r="BI618" s="270"/>
      <c r="BJ618" s="61"/>
    </row>
    <row r="619" spans="1:62" ht="15.75">
      <c r="A619" s="107" t="s">
        <v>704</v>
      </c>
      <c r="B619" s="3"/>
      <c r="C619" s="3"/>
      <c r="D619" s="32">
        <f t="shared" si="18"/>
        <v>669.39999999999986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9">
        <v>0</v>
      </c>
      <c r="AW619" s="9">
        <v>29</v>
      </c>
      <c r="AX619" s="9">
        <v>0</v>
      </c>
      <c r="AY619" s="9">
        <v>26</v>
      </c>
      <c r="AZ619" s="9">
        <v>26</v>
      </c>
      <c r="BA619" s="9">
        <v>46.5</v>
      </c>
      <c r="BB619" s="9">
        <v>0</v>
      </c>
      <c r="BC619" s="9">
        <v>0</v>
      </c>
      <c r="BD619" s="9">
        <v>1.3</v>
      </c>
      <c r="BE619" s="9">
        <v>22</v>
      </c>
      <c r="BF619" s="107"/>
      <c r="BG619" s="61"/>
      <c r="BI619" s="270"/>
      <c r="BJ619" s="61"/>
    </row>
    <row r="620" spans="1:62" ht="15.75">
      <c r="A620" s="107" t="s">
        <v>2731</v>
      </c>
      <c r="B620" s="3"/>
      <c r="C620" s="3"/>
      <c r="D620" s="32">
        <f t="shared" si="18"/>
        <v>591.20000000000005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9">
        <v>0</v>
      </c>
      <c r="AW620" s="9">
        <v>2.8</v>
      </c>
      <c r="AX620" s="9">
        <v>16</v>
      </c>
      <c r="AY620" s="9">
        <v>9.6</v>
      </c>
      <c r="AZ620" s="9">
        <v>52</v>
      </c>
      <c r="BA620" s="9">
        <v>0</v>
      </c>
      <c r="BB620" s="9">
        <v>45.5</v>
      </c>
      <c r="BC620" s="9">
        <v>0</v>
      </c>
      <c r="BD620" s="9">
        <v>33</v>
      </c>
      <c r="BE620" s="9">
        <v>24</v>
      </c>
      <c r="BF620" s="107"/>
      <c r="BG620" s="61"/>
      <c r="BI620" s="270"/>
      <c r="BJ620" s="61"/>
    </row>
    <row r="621" spans="1:62" ht="15.75">
      <c r="A621" s="285" t="s">
        <v>2325</v>
      </c>
      <c r="B621" s="3"/>
      <c r="C621" s="3"/>
      <c r="D621" s="32">
        <f t="shared" si="18"/>
        <v>877.6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9">
        <v>0</v>
      </c>
      <c r="AW621" s="9">
        <v>28</v>
      </c>
      <c r="AX621" s="9">
        <v>0</v>
      </c>
      <c r="AY621" s="9">
        <v>28</v>
      </c>
      <c r="AZ621" s="9">
        <v>45.4</v>
      </c>
      <c r="BA621" s="9">
        <v>55.1</v>
      </c>
      <c r="BB621" s="9">
        <v>2.4</v>
      </c>
      <c r="BC621" s="9">
        <v>11.2</v>
      </c>
      <c r="BD621" s="9">
        <v>28</v>
      </c>
      <c r="BE621" s="9">
        <v>0</v>
      </c>
      <c r="BF621" s="285"/>
      <c r="BG621" s="61"/>
      <c r="BI621" s="270"/>
      <c r="BJ621" s="61"/>
    </row>
    <row r="622" spans="1:62" ht="15.75">
      <c r="A622" s="107" t="s">
        <v>3626</v>
      </c>
      <c r="B622" s="3"/>
      <c r="C622" s="3"/>
      <c r="D622" s="32">
        <f t="shared" si="18"/>
        <v>408.4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9">
        <v>0</v>
      </c>
      <c r="AW622" s="9">
        <v>0</v>
      </c>
      <c r="AX622" s="9">
        <v>0</v>
      </c>
      <c r="AY622" s="9">
        <v>0</v>
      </c>
      <c r="AZ622" s="9">
        <v>26</v>
      </c>
      <c r="BA622" s="9">
        <v>0</v>
      </c>
      <c r="BB622" s="9">
        <v>0</v>
      </c>
      <c r="BC622" s="9">
        <v>0</v>
      </c>
      <c r="BD622" s="9">
        <v>0</v>
      </c>
      <c r="BE622" s="9">
        <v>37</v>
      </c>
      <c r="BF622" s="107"/>
      <c r="BG622" s="61"/>
      <c r="BI622" s="270"/>
      <c r="BJ622" s="61"/>
    </row>
    <row r="623" spans="1:62" ht="15.75">
      <c r="A623" s="107" t="s">
        <v>2714</v>
      </c>
      <c r="B623" s="3"/>
      <c r="C623" s="3"/>
      <c r="D623" s="32">
        <f t="shared" si="18"/>
        <v>618.49999999999989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9">
        <v>0</v>
      </c>
      <c r="AW623" s="9">
        <v>43.699999999999996</v>
      </c>
      <c r="AX623" s="9">
        <v>3.3000000000000003</v>
      </c>
      <c r="AY623" s="9">
        <v>30</v>
      </c>
      <c r="AZ623" s="9">
        <v>0</v>
      </c>
      <c r="BA623" s="9">
        <v>21</v>
      </c>
      <c r="BB623" s="9">
        <v>2.2000000000000002</v>
      </c>
      <c r="BC623" s="9">
        <v>6.5</v>
      </c>
      <c r="BD623" s="9">
        <v>0</v>
      </c>
      <c r="BE623" s="9">
        <v>0</v>
      </c>
      <c r="BF623" s="107"/>
      <c r="BG623" s="61"/>
      <c r="BI623" s="270"/>
      <c r="BJ623" s="61"/>
    </row>
    <row r="624" spans="1:62" ht="15.75">
      <c r="A624" s="107" t="s">
        <v>700</v>
      </c>
      <c r="B624" s="3"/>
      <c r="C624" s="3"/>
      <c r="D624" s="32">
        <f t="shared" si="18"/>
        <v>601.20000000000005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9">
        <v>0</v>
      </c>
      <c r="AW624" s="9">
        <v>30</v>
      </c>
      <c r="AX624" s="9">
        <v>0</v>
      </c>
      <c r="AY624" s="9">
        <v>30</v>
      </c>
      <c r="AZ624" s="9">
        <v>52.5</v>
      </c>
      <c r="BA624" s="9">
        <v>26</v>
      </c>
      <c r="BB624" s="9">
        <v>16.5</v>
      </c>
      <c r="BC624" s="9">
        <v>0</v>
      </c>
      <c r="BD624" s="9">
        <v>4.4000000000000004</v>
      </c>
      <c r="BE624" s="9">
        <v>29.6</v>
      </c>
      <c r="BF624" s="107"/>
      <c r="BG624" s="61"/>
      <c r="BI624" s="270"/>
      <c r="BJ624" s="61"/>
    </row>
    <row r="625" spans="1:62" ht="15.75">
      <c r="A625" s="284" t="s">
        <v>21</v>
      </c>
      <c r="B625" s="3"/>
      <c r="C625" s="3"/>
      <c r="D625" s="32">
        <f t="shared" si="18"/>
        <v>663.50000000000011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9">
        <v>0</v>
      </c>
      <c r="AW625" s="9">
        <v>28</v>
      </c>
      <c r="AX625" s="9">
        <v>0</v>
      </c>
      <c r="AY625" s="9">
        <v>28</v>
      </c>
      <c r="AZ625" s="9">
        <v>13.2</v>
      </c>
      <c r="BA625" s="9">
        <v>47</v>
      </c>
      <c r="BB625" s="9">
        <v>2.6</v>
      </c>
      <c r="BC625" s="9">
        <v>0</v>
      </c>
      <c r="BD625" s="9">
        <v>24</v>
      </c>
      <c r="BE625" s="9">
        <v>0</v>
      </c>
      <c r="BF625" s="284"/>
      <c r="BG625" s="61"/>
      <c r="BI625" s="270"/>
      <c r="BJ625" s="61"/>
    </row>
    <row r="626" spans="1:62" ht="15.75">
      <c r="A626" s="107" t="s">
        <v>141</v>
      </c>
      <c r="B626" s="3"/>
      <c r="C626" s="3"/>
      <c r="D626" s="32">
        <f t="shared" si="18"/>
        <v>319.40000000000003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9">
        <v>0</v>
      </c>
      <c r="AW626" s="9">
        <v>26.6</v>
      </c>
      <c r="AX626" s="9">
        <v>0</v>
      </c>
      <c r="AY626" s="9">
        <v>24</v>
      </c>
      <c r="AZ626" s="9">
        <v>0</v>
      </c>
      <c r="BA626" s="9">
        <v>0</v>
      </c>
      <c r="BB626" s="9">
        <v>0</v>
      </c>
      <c r="BC626" s="9">
        <v>0</v>
      </c>
      <c r="BD626" s="9">
        <v>1.1000000000000001</v>
      </c>
      <c r="BE626" s="9">
        <v>0</v>
      </c>
      <c r="BF626" s="107"/>
      <c r="BG626" s="61"/>
      <c r="BI626" s="270"/>
      <c r="BJ626" s="61"/>
    </row>
    <row r="627" spans="1:62" ht="15.75">
      <c r="A627" s="107" t="s">
        <v>2193</v>
      </c>
      <c r="B627" s="3"/>
      <c r="C627" s="3"/>
      <c r="D627" s="32">
        <f t="shared" si="18"/>
        <v>774.4000000000002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9">
        <v>0</v>
      </c>
      <c r="AW627" s="9">
        <v>0</v>
      </c>
      <c r="AX627" s="9">
        <v>11.2</v>
      </c>
      <c r="AY627" s="9">
        <v>10.4</v>
      </c>
      <c r="AZ627" s="9">
        <v>23.6</v>
      </c>
      <c r="BA627" s="9">
        <v>0</v>
      </c>
      <c r="BB627" s="9">
        <v>41.2</v>
      </c>
      <c r="BC627" s="9">
        <v>0</v>
      </c>
      <c r="BD627" s="9">
        <v>8</v>
      </c>
      <c r="BE627" s="9">
        <v>16.5</v>
      </c>
      <c r="BF627" s="107"/>
      <c r="BG627" s="61"/>
      <c r="BI627" s="270"/>
      <c r="BJ627" s="61"/>
    </row>
    <row r="628" spans="1:62" ht="15.75">
      <c r="A628" s="285" t="s">
        <v>1667</v>
      </c>
      <c r="B628" s="3"/>
      <c r="C628" s="3"/>
      <c r="D628" s="32">
        <f t="shared" si="18"/>
        <v>451.6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20.7</v>
      </c>
      <c r="BA628" s="9">
        <v>12</v>
      </c>
      <c r="BB628" s="9">
        <v>29.7</v>
      </c>
      <c r="BC628" s="9">
        <v>0</v>
      </c>
      <c r="BD628" s="9">
        <v>7.1999999999999993</v>
      </c>
      <c r="BE628" s="9">
        <v>1.2</v>
      </c>
      <c r="BF628" s="285"/>
      <c r="BG628" s="61"/>
      <c r="BI628" s="270"/>
      <c r="BJ628" s="61"/>
    </row>
    <row r="629" spans="1:62" ht="15.75">
      <c r="A629" s="284" t="s">
        <v>3627</v>
      </c>
      <c r="B629" s="3"/>
      <c r="C629" s="3"/>
      <c r="D629" s="32">
        <f t="shared" ref="D629:D660" si="19">SUM(E629:DZ629)</f>
        <v>617.30000000000007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9">
        <v>0</v>
      </c>
      <c r="AW629" s="9">
        <v>24</v>
      </c>
      <c r="AX629" s="9">
        <v>0</v>
      </c>
      <c r="AY629" s="9">
        <v>24</v>
      </c>
      <c r="AZ629" s="9">
        <v>41.2</v>
      </c>
      <c r="BA629" s="9">
        <v>0</v>
      </c>
      <c r="BB629" s="9">
        <v>0</v>
      </c>
      <c r="BC629" s="9">
        <v>0</v>
      </c>
      <c r="BD629" s="9">
        <v>25.4</v>
      </c>
      <c r="BE629" s="9">
        <v>30.8</v>
      </c>
      <c r="BF629" s="284"/>
      <c r="BG629" s="61"/>
      <c r="BI629" s="270"/>
      <c r="BJ629" s="61"/>
    </row>
    <row r="630" spans="1:62" ht="15.75">
      <c r="A630" s="107" t="s">
        <v>2725</v>
      </c>
      <c r="B630" s="3"/>
      <c r="C630" s="3"/>
      <c r="D630" s="32">
        <f t="shared" si="19"/>
        <v>594.29999999999995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9">
        <v>0</v>
      </c>
      <c r="AW630" s="9">
        <v>30</v>
      </c>
      <c r="AX630" s="9">
        <v>0</v>
      </c>
      <c r="AY630" s="9">
        <v>30</v>
      </c>
      <c r="AZ630" s="9">
        <v>0</v>
      </c>
      <c r="BA630" s="9">
        <v>26</v>
      </c>
      <c r="BB630" s="9">
        <v>6</v>
      </c>
      <c r="BC630" s="9">
        <v>0</v>
      </c>
      <c r="BD630" s="9">
        <v>1.2</v>
      </c>
      <c r="BE630" s="9">
        <v>29.5</v>
      </c>
      <c r="BF630" s="107"/>
      <c r="BG630" s="61"/>
      <c r="BI630" s="270"/>
      <c r="BJ630" s="61"/>
    </row>
    <row r="631" spans="1:62" ht="15.75">
      <c r="A631" s="107" t="s">
        <v>2203</v>
      </c>
      <c r="B631" s="3"/>
      <c r="C631" s="3"/>
      <c r="D631" s="32">
        <f t="shared" si="19"/>
        <v>524.25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9">
        <v>0</v>
      </c>
      <c r="AW631" s="9">
        <v>6</v>
      </c>
      <c r="AX631" s="9">
        <v>3.5999999999999996</v>
      </c>
      <c r="AY631" s="9">
        <v>0</v>
      </c>
      <c r="AZ631" s="9">
        <v>24</v>
      </c>
      <c r="BA631" s="9">
        <v>49.5</v>
      </c>
      <c r="BB631" s="9">
        <v>2.4</v>
      </c>
      <c r="BC631" s="9">
        <v>0</v>
      </c>
      <c r="BD631" s="9">
        <v>1.1000000000000001</v>
      </c>
      <c r="BE631" s="9">
        <v>8.8000000000000007</v>
      </c>
      <c r="BF631" s="107"/>
      <c r="BG631" s="61"/>
      <c r="BI631" s="270"/>
      <c r="BJ631" s="61"/>
    </row>
    <row r="632" spans="1:62" ht="15.75">
      <c r="A632" s="285" t="s">
        <v>1668</v>
      </c>
      <c r="B632" s="3"/>
      <c r="C632" s="3"/>
      <c r="D632" s="32">
        <f t="shared" si="19"/>
        <v>313.7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9">
        <v>0</v>
      </c>
      <c r="AW632" s="9">
        <v>0</v>
      </c>
      <c r="AX632" s="9">
        <v>0</v>
      </c>
      <c r="AY632" s="9">
        <v>0</v>
      </c>
      <c r="AZ632" s="9">
        <v>44.3</v>
      </c>
      <c r="BA632" s="9">
        <v>22.5</v>
      </c>
      <c r="BB632" s="9">
        <v>0</v>
      </c>
      <c r="BC632" s="9">
        <v>0</v>
      </c>
      <c r="BD632" s="9">
        <v>26</v>
      </c>
      <c r="BE632" s="9">
        <v>0</v>
      </c>
      <c r="BF632" s="285"/>
      <c r="BG632" s="61"/>
      <c r="BI632" s="270"/>
      <c r="BJ632" s="61"/>
    </row>
    <row r="633" spans="1:62" ht="15.75">
      <c r="A633" s="284" t="s">
        <v>3628</v>
      </c>
      <c r="B633" s="3"/>
      <c r="C633" s="3"/>
      <c r="D633" s="32">
        <f t="shared" si="19"/>
        <v>316.89999999999998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9">
        <v>0</v>
      </c>
      <c r="AW633" s="9">
        <v>1.2</v>
      </c>
      <c r="AX633" s="9">
        <v>0</v>
      </c>
      <c r="AY633" s="9">
        <v>0</v>
      </c>
      <c r="AZ633" s="9">
        <v>1.3</v>
      </c>
      <c r="BA633" s="9">
        <v>28</v>
      </c>
      <c r="BB633" s="9">
        <v>14</v>
      </c>
      <c r="BC633" s="9">
        <v>0</v>
      </c>
      <c r="BD633" s="9">
        <v>0</v>
      </c>
      <c r="BE633" s="9">
        <v>22</v>
      </c>
      <c r="BF633" s="284"/>
      <c r="BG633" s="61"/>
      <c r="BI633" s="270"/>
      <c r="BJ633" s="61"/>
    </row>
    <row r="634" spans="1:62" ht="15.75">
      <c r="A634" s="284" t="s">
        <v>3629</v>
      </c>
      <c r="B634" s="3"/>
      <c r="C634" s="3"/>
      <c r="D634" s="32">
        <f t="shared" si="19"/>
        <v>386.20000000000005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9">
        <v>0</v>
      </c>
      <c r="AW634" s="9">
        <v>0</v>
      </c>
      <c r="AX634" s="9">
        <v>0</v>
      </c>
      <c r="AY634" s="9">
        <v>0</v>
      </c>
      <c r="AZ634" s="9">
        <v>3.9000000000000004</v>
      </c>
      <c r="BA634" s="9">
        <v>26</v>
      </c>
      <c r="BB634" s="9">
        <v>0</v>
      </c>
      <c r="BC634" s="9">
        <v>0</v>
      </c>
      <c r="BD634" s="9">
        <v>0</v>
      </c>
      <c r="BE634" s="9">
        <v>28</v>
      </c>
      <c r="BF634" s="284"/>
      <c r="BG634" s="61"/>
      <c r="BI634" s="270"/>
      <c r="BJ634" s="61"/>
    </row>
    <row r="635" spans="1:62" ht="15.75">
      <c r="A635" s="107" t="s">
        <v>667</v>
      </c>
      <c r="B635" s="3"/>
      <c r="C635" s="3"/>
      <c r="D635" s="32">
        <f t="shared" si="19"/>
        <v>579.5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9">
        <v>0</v>
      </c>
      <c r="AW635" s="9">
        <v>36</v>
      </c>
      <c r="AX635" s="9">
        <v>16.5</v>
      </c>
      <c r="AY635" s="9">
        <v>24</v>
      </c>
      <c r="AZ635" s="9">
        <v>30</v>
      </c>
      <c r="BA635" s="9">
        <v>55.2</v>
      </c>
      <c r="BB635" s="9">
        <v>6.6000000000000005</v>
      </c>
      <c r="BC635" s="9">
        <v>7.5</v>
      </c>
      <c r="BD635" s="9">
        <v>1.4</v>
      </c>
      <c r="BE635" s="9">
        <v>0</v>
      </c>
      <c r="BF635" s="107"/>
      <c r="BG635" s="61"/>
      <c r="BI635" s="270"/>
      <c r="BJ635" s="61"/>
    </row>
    <row r="636" spans="1:62" ht="15.75">
      <c r="A636" s="107" t="s">
        <v>2202</v>
      </c>
      <c r="B636" s="3"/>
      <c r="C636" s="3"/>
      <c r="D636" s="32">
        <f t="shared" si="19"/>
        <v>479.65000000000009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9">
        <v>0</v>
      </c>
      <c r="AW636" s="9">
        <v>15.1</v>
      </c>
      <c r="AX636" s="9">
        <v>3.3000000000000003</v>
      </c>
      <c r="AY636" s="9">
        <v>0</v>
      </c>
      <c r="AZ636" s="9">
        <v>0</v>
      </c>
      <c r="BA636" s="9">
        <v>45</v>
      </c>
      <c r="BB636" s="9">
        <v>3</v>
      </c>
      <c r="BC636" s="9">
        <v>6</v>
      </c>
      <c r="BD636" s="9">
        <v>0</v>
      </c>
      <c r="BE636" s="9">
        <v>0</v>
      </c>
      <c r="BF636" s="107"/>
      <c r="BG636" s="61"/>
      <c r="BI636" s="270"/>
      <c r="BJ636" s="61"/>
    </row>
    <row r="637" spans="1:62" ht="15.75">
      <c r="A637" s="107" t="s">
        <v>2209</v>
      </c>
      <c r="B637" s="3"/>
      <c r="C637" s="3"/>
      <c r="D637" s="32">
        <f t="shared" si="19"/>
        <v>485.05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9">
        <v>24</v>
      </c>
      <c r="AW637" s="9">
        <v>8.8000000000000007</v>
      </c>
      <c r="AX637" s="9">
        <v>8.8000000000000007</v>
      </c>
      <c r="AY637" s="9">
        <v>0</v>
      </c>
      <c r="AZ637" s="9">
        <v>40.5</v>
      </c>
      <c r="BA637" s="9">
        <v>30</v>
      </c>
      <c r="BB637" s="9">
        <v>23</v>
      </c>
      <c r="BC637" s="9">
        <v>5.5</v>
      </c>
      <c r="BD637" s="9">
        <v>1.3</v>
      </c>
      <c r="BE637" s="9">
        <v>28</v>
      </c>
      <c r="BF637" s="107"/>
      <c r="BG637" s="61"/>
      <c r="BI637" s="270"/>
      <c r="BJ637" s="61"/>
    </row>
    <row r="638" spans="1:62" ht="15.75">
      <c r="A638" s="107" t="s">
        <v>668</v>
      </c>
      <c r="B638" s="3"/>
      <c r="C638" s="3"/>
      <c r="D638" s="32">
        <f t="shared" si="19"/>
        <v>924.24999999999977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9">
        <v>0</v>
      </c>
      <c r="AW638" s="9">
        <v>22</v>
      </c>
      <c r="AX638" s="9">
        <v>0</v>
      </c>
      <c r="AY638" s="9">
        <v>22</v>
      </c>
      <c r="AZ638" s="9">
        <v>69.300000000000011</v>
      </c>
      <c r="BA638" s="9">
        <v>78.3</v>
      </c>
      <c r="BB638" s="9">
        <v>46.8</v>
      </c>
      <c r="BC638" s="9">
        <v>0</v>
      </c>
      <c r="BD638" s="9">
        <v>24</v>
      </c>
      <c r="BE638" s="9">
        <v>8.8000000000000007</v>
      </c>
      <c r="BF638" s="107"/>
      <c r="BG638" s="61"/>
      <c r="BI638" s="270"/>
      <c r="BJ638" s="61"/>
    </row>
    <row r="639" spans="1:62" ht="15.75">
      <c r="A639" s="107" t="s">
        <v>3630</v>
      </c>
      <c r="B639" s="3"/>
      <c r="C639" s="3"/>
      <c r="D639" s="32">
        <f t="shared" si="19"/>
        <v>569.69999999999993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9">
        <v>0</v>
      </c>
      <c r="AW639" s="9">
        <v>0</v>
      </c>
      <c r="AX639" s="9">
        <v>0</v>
      </c>
      <c r="AY639" s="9">
        <v>0</v>
      </c>
      <c r="AZ639" s="9">
        <v>39.5</v>
      </c>
      <c r="BA639" s="9">
        <v>30</v>
      </c>
      <c r="BB639" s="9">
        <v>39.700000000000003</v>
      </c>
      <c r="BC639" s="9">
        <v>0</v>
      </c>
      <c r="BD639" s="9">
        <v>35</v>
      </c>
      <c r="BE639" s="9">
        <v>48.6</v>
      </c>
      <c r="BF639" s="107"/>
      <c r="BG639" s="61"/>
      <c r="BI639" s="270"/>
      <c r="BJ639" s="61"/>
    </row>
    <row r="640" spans="1:62" ht="15.75">
      <c r="A640" s="285" t="s">
        <v>23</v>
      </c>
      <c r="B640" s="3"/>
      <c r="C640" s="3"/>
      <c r="D640" s="32">
        <f t="shared" si="19"/>
        <v>490.5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9">
        <v>0</v>
      </c>
      <c r="AW640" s="9">
        <v>10.600000000000001</v>
      </c>
      <c r="AX640" s="9">
        <v>0</v>
      </c>
      <c r="AY640" s="9">
        <v>0</v>
      </c>
      <c r="AZ640" s="9">
        <v>2.6</v>
      </c>
      <c r="BA640" s="9">
        <v>14.3</v>
      </c>
      <c r="BB640" s="9">
        <v>6.5</v>
      </c>
      <c r="BC640" s="9">
        <v>0</v>
      </c>
      <c r="BD640" s="9">
        <v>3</v>
      </c>
      <c r="BE640" s="9">
        <v>4.4000000000000004</v>
      </c>
      <c r="BF640" s="285"/>
      <c r="BG640" s="61"/>
      <c r="BI640" s="270"/>
      <c r="BJ640" s="61"/>
    </row>
    <row r="641" spans="1:62" ht="15.75">
      <c r="A641" s="285" t="s">
        <v>25</v>
      </c>
      <c r="B641" s="3"/>
      <c r="C641" s="3"/>
      <c r="D641" s="32">
        <f t="shared" si="19"/>
        <v>569.80000000000007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9">
        <v>0</v>
      </c>
      <c r="AW641" s="9">
        <v>26</v>
      </c>
      <c r="AX641" s="9">
        <v>0</v>
      </c>
      <c r="AY641" s="9">
        <v>26</v>
      </c>
      <c r="AZ641" s="9">
        <v>22</v>
      </c>
      <c r="BA641" s="9">
        <v>30</v>
      </c>
      <c r="BB641" s="9">
        <v>0</v>
      </c>
      <c r="BC641" s="9">
        <v>8.8000000000000007</v>
      </c>
      <c r="BD641" s="9">
        <v>0</v>
      </c>
      <c r="BE641" s="9">
        <v>35.6</v>
      </c>
      <c r="BF641" s="285"/>
      <c r="BG641" s="61"/>
      <c r="BI641" s="270"/>
      <c r="BJ641" s="61"/>
    </row>
    <row r="642" spans="1:62" ht="15.75">
      <c r="A642" s="107" t="s">
        <v>2711</v>
      </c>
      <c r="B642" s="3"/>
      <c r="C642" s="3"/>
      <c r="D642" s="32">
        <f t="shared" si="19"/>
        <v>631.20000000000016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9">
        <v>0</v>
      </c>
      <c r="AW642" s="9">
        <v>24</v>
      </c>
      <c r="AX642" s="9">
        <v>17.7</v>
      </c>
      <c r="AY642" s="9">
        <v>36.1</v>
      </c>
      <c r="AZ642" s="9">
        <v>0</v>
      </c>
      <c r="BA642" s="9">
        <v>5.6</v>
      </c>
      <c r="BB642" s="9">
        <v>0</v>
      </c>
      <c r="BC642" s="9">
        <v>0</v>
      </c>
      <c r="BD642" s="9">
        <v>0</v>
      </c>
      <c r="BE642" s="9">
        <v>36.099999999999994</v>
      </c>
      <c r="BF642" s="107"/>
      <c r="BG642" s="61"/>
      <c r="BI642" s="270"/>
      <c r="BJ642" s="61"/>
    </row>
    <row r="643" spans="1:62" ht="15.75">
      <c r="A643" s="106" t="s">
        <v>1343</v>
      </c>
      <c r="B643" s="3"/>
      <c r="C643" s="3"/>
      <c r="D643" s="32">
        <f t="shared" si="19"/>
        <v>391.59999999999997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9">
        <v>0</v>
      </c>
      <c r="AW643" s="9">
        <v>2.6</v>
      </c>
      <c r="AX643" s="9">
        <v>0</v>
      </c>
      <c r="AY643" s="9">
        <v>0</v>
      </c>
      <c r="AZ643" s="9">
        <v>21</v>
      </c>
      <c r="BA643" s="9">
        <v>28</v>
      </c>
      <c r="BB643" s="9">
        <v>23.4</v>
      </c>
      <c r="BC643" s="9">
        <v>0</v>
      </c>
      <c r="BD643" s="9">
        <v>1.2</v>
      </c>
      <c r="BE643" s="9">
        <v>0</v>
      </c>
      <c r="BF643" s="502"/>
      <c r="BG643" s="61"/>
      <c r="BI643" s="270"/>
      <c r="BJ643" s="61"/>
    </row>
    <row r="644" spans="1:62" ht="15.75">
      <c r="A644" s="106" t="s">
        <v>1345</v>
      </c>
      <c r="B644" s="3"/>
      <c r="C644" s="3"/>
      <c r="D644" s="32">
        <f t="shared" si="19"/>
        <v>704.69999999999993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9">
        <v>0</v>
      </c>
      <c r="AW644" s="9">
        <v>26</v>
      </c>
      <c r="AX644" s="9">
        <v>0</v>
      </c>
      <c r="AY644" s="9">
        <v>26</v>
      </c>
      <c r="AZ644" s="9">
        <v>54.7</v>
      </c>
      <c r="BA644" s="9">
        <v>30</v>
      </c>
      <c r="BB644" s="9">
        <v>21.9</v>
      </c>
      <c r="BC644" s="9">
        <v>0</v>
      </c>
      <c r="BD644" s="9">
        <v>25.1</v>
      </c>
      <c r="BE644" s="9">
        <v>10.4</v>
      </c>
      <c r="BF644" s="502"/>
      <c r="BG644" s="61"/>
      <c r="BI644" s="270"/>
      <c r="BJ644" s="61"/>
    </row>
    <row r="645" spans="1:62" ht="15.75">
      <c r="A645" s="107" t="s">
        <v>2712</v>
      </c>
      <c r="B645" s="3"/>
      <c r="C645" s="3"/>
      <c r="D645" s="32">
        <f t="shared" si="19"/>
        <v>626.70000000000016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9">
        <v>0</v>
      </c>
      <c r="AW645" s="9">
        <v>10.3</v>
      </c>
      <c r="AX645" s="9">
        <v>0</v>
      </c>
      <c r="AY645" s="9">
        <v>0</v>
      </c>
      <c r="AZ645" s="9">
        <v>13.2</v>
      </c>
      <c r="BA645" s="9">
        <v>22</v>
      </c>
      <c r="BB645" s="9">
        <v>2.6</v>
      </c>
      <c r="BC645" s="9">
        <v>0</v>
      </c>
      <c r="BD645" s="9">
        <v>24</v>
      </c>
      <c r="BE645" s="9">
        <v>39.200000000000003</v>
      </c>
      <c r="BF645" s="107"/>
      <c r="BG645" s="61"/>
      <c r="BI645" s="270"/>
      <c r="BJ645" s="61"/>
    </row>
    <row r="646" spans="1:62" ht="15.75">
      <c r="A646" s="284" t="s">
        <v>3631</v>
      </c>
      <c r="B646" s="3"/>
      <c r="C646" s="3"/>
      <c r="D646" s="32">
        <f t="shared" si="19"/>
        <v>519.30000000000007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9">
        <v>0</v>
      </c>
      <c r="AW646" s="9">
        <v>0</v>
      </c>
      <c r="AX646" s="9">
        <v>6.5</v>
      </c>
      <c r="AY646" s="9">
        <v>0</v>
      </c>
      <c r="AZ646" s="9">
        <v>22</v>
      </c>
      <c r="BA646" s="9">
        <v>24</v>
      </c>
      <c r="BB646" s="9">
        <v>0</v>
      </c>
      <c r="BC646" s="9">
        <v>0</v>
      </c>
      <c r="BD646" s="9">
        <v>13.500000000000002</v>
      </c>
      <c r="BE646" s="9">
        <v>0</v>
      </c>
      <c r="BF646" s="284"/>
      <c r="BG646" s="61"/>
      <c r="BI646" s="270"/>
      <c r="BJ646" s="61"/>
    </row>
    <row r="647" spans="1:62" ht="15.75">
      <c r="A647" s="284" t="s">
        <v>3632</v>
      </c>
      <c r="B647" s="3"/>
      <c r="C647" s="3"/>
      <c r="D647" s="32">
        <f t="shared" si="19"/>
        <v>590.79999999999995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9">
        <v>0</v>
      </c>
      <c r="AW647" s="9">
        <v>0</v>
      </c>
      <c r="AX647" s="9">
        <v>0</v>
      </c>
      <c r="AY647" s="9">
        <v>18</v>
      </c>
      <c r="AZ647" s="9">
        <v>21</v>
      </c>
      <c r="BA647" s="9">
        <v>24</v>
      </c>
      <c r="BB647" s="9">
        <v>21</v>
      </c>
      <c r="BC647" s="9">
        <v>0</v>
      </c>
      <c r="BD647" s="9">
        <v>0</v>
      </c>
      <c r="BE647" s="9">
        <v>7.5</v>
      </c>
      <c r="BF647" s="284"/>
      <c r="BG647" s="61"/>
      <c r="BI647" s="270"/>
      <c r="BJ647" s="61"/>
    </row>
    <row r="648" spans="1:62" ht="15.75">
      <c r="A648" s="107" t="s">
        <v>2198</v>
      </c>
      <c r="B648" s="3"/>
      <c r="C648" s="3"/>
      <c r="D648" s="32">
        <f t="shared" si="19"/>
        <v>384.1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9">
        <v>0</v>
      </c>
      <c r="AW648" s="9">
        <v>2.6</v>
      </c>
      <c r="AX648" s="9">
        <v>0</v>
      </c>
      <c r="AY648" s="9">
        <v>0</v>
      </c>
      <c r="AZ648" s="9">
        <v>32.299999999999997</v>
      </c>
      <c r="BA648" s="9">
        <v>27.6</v>
      </c>
      <c r="BB648" s="9">
        <v>18</v>
      </c>
      <c r="BC648" s="9">
        <v>0</v>
      </c>
      <c r="BD648" s="9">
        <v>39.200000000000003</v>
      </c>
      <c r="BE648" s="9">
        <v>35.200000000000003</v>
      </c>
      <c r="BF648" s="107"/>
      <c r="BG648" s="61"/>
      <c r="BI648" s="270"/>
      <c r="BJ648" s="61"/>
    </row>
    <row r="649" spans="1:62" ht="15.75">
      <c r="A649" s="107" t="s">
        <v>651</v>
      </c>
      <c r="B649" s="3"/>
      <c r="C649" s="3"/>
      <c r="D649" s="32">
        <f t="shared" si="19"/>
        <v>436.49999999999994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9">
        <v>0</v>
      </c>
      <c r="AW649" s="9">
        <v>2.4</v>
      </c>
      <c r="AX649" s="9">
        <v>0</v>
      </c>
      <c r="AY649" s="9">
        <v>0</v>
      </c>
      <c r="AZ649" s="9">
        <v>0</v>
      </c>
      <c r="BA649" s="9">
        <v>32.4</v>
      </c>
      <c r="BB649" s="9">
        <v>0</v>
      </c>
      <c r="BC649" s="9">
        <v>0</v>
      </c>
      <c r="BD649" s="9">
        <v>13.2</v>
      </c>
      <c r="BE649" s="9">
        <v>25.3</v>
      </c>
      <c r="BF649" s="107"/>
      <c r="BG649" s="61"/>
      <c r="BI649" s="270"/>
      <c r="BJ649" s="61"/>
    </row>
    <row r="650" spans="1:62" ht="15.75">
      <c r="A650" s="107" t="s">
        <v>682</v>
      </c>
      <c r="B650" s="3"/>
      <c r="C650" s="3"/>
      <c r="D650" s="32">
        <f t="shared" si="19"/>
        <v>440.8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9">
        <v>0</v>
      </c>
      <c r="AW650" s="9">
        <v>30</v>
      </c>
      <c r="AX650" s="9">
        <v>13.2</v>
      </c>
      <c r="AY650" s="9">
        <v>30</v>
      </c>
      <c r="AZ650" s="9">
        <v>1.2</v>
      </c>
      <c r="BA650" s="9">
        <v>0</v>
      </c>
      <c r="BB650" s="9">
        <v>4.8</v>
      </c>
      <c r="BC650" s="9">
        <v>0</v>
      </c>
      <c r="BD650" s="9">
        <v>0</v>
      </c>
      <c r="BE650" s="9">
        <v>26</v>
      </c>
      <c r="BF650" s="107"/>
      <c r="BG650" s="61"/>
      <c r="BI650" s="270"/>
      <c r="BJ650" s="61"/>
    </row>
    <row r="651" spans="1:62" ht="15.75">
      <c r="A651" s="107" t="s">
        <v>2707</v>
      </c>
      <c r="B651" s="3"/>
      <c r="C651" s="3"/>
      <c r="D651" s="32">
        <f t="shared" si="19"/>
        <v>690.30000000000007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9">
        <v>0</v>
      </c>
      <c r="AW651" s="9">
        <v>39.6</v>
      </c>
      <c r="AX651" s="9">
        <v>6</v>
      </c>
      <c r="AY651" s="9">
        <v>49.5</v>
      </c>
      <c r="AZ651" s="9">
        <v>16.5</v>
      </c>
      <c r="BA651" s="9">
        <v>47.5</v>
      </c>
      <c r="BB651" s="9">
        <v>16.5</v>
      </c>
      <c r="BC651" s="9">
        <v>15.6</v>
      </c>
      <c r="BD651" s="9">
        <v>0</v>
      </c>
      <c r="BE651" s="9">
        <v>7.5</v>
      </c>
      <c r="BF651" s="107"/>
      <c r="BG651" s="61"/>
      <c r="BI651" s="270"/>
      <c r="BJ651" s="61"/>
    </row>
    <row r="652" spans="1:62" ht="15.75">
      <c r="A652" s="107" t="s">
        <v>2733</v>
      </c>
      <c r="B652" s="3"/>
      <c r="C652" s="3"/>
      <c r="D652" s="32">
        <f t="shared" si="19"/>
        <v>700.49999999999989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63.8</v>
      </c>
      <c r="BA652" s="9">
        <v>26</v>
      </c>
      <c r="BB652" s="9">
        <v>25.4</v>
      </c>
      <c r="BC652" s="9">
        <v>0</v>
      </c>
      <c r="BD652" s="9">
        <v>30</v>
      </c>
      <c r="BE652" s="9">
        <v>0</v>
      </c>
      <c r="BF652" s="107"/>
      <c r="BG652" s="61"/>
      <c r="BI652" s="270"/>
      <c r="BJ652" s="61"/>
    </row>
    <row r="653" spans="1:62" ht="15.75">
      <c r="A653" s="284" t="s">
        <v>3633</v>
      </c>
      <c r="B653" s="3"/>
      <c r="C653" s="3"/>
      <c r="D653" s="32">
        <f t="shared" si="19"/>
        <v>460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9">
        <v>0</v>
      </c>
      <c r="AW653" s="9">
        <v>4.0999999999999996</v>
      </c>
      <c r="AX653" s="9">
        <v>0</v>
      </c>
      <c r="AY653" s="9">
        <v>0</v>
      </c>
      <c r="AZ653" s="9">
        <v>43.5</v>
      </c>
      <c r="BA653" s="9">
        <v>30</v>
      </c>
      <c r="BB653" s="9">
        <v>33.299999999999997</v>
      </c>
      <c r="BC653" s="9">
        <v>0</v>
      </c>
      <c r="BD653" s="9">
        <v>0</v>
      </c>
      <c r="BE653" s="9">
        <v>22</v>
      </c>
      <c r="BF653" s="284"/>
      <c r="BG653" s="61"/>
      <c r="BI653" s="270"/>
      <c r="BJ653" s="61"/>
    </row>
    <row r="654" spans="1:62" ht="15.75">
      <c r="A654" s="284" t="s">
        <v>3634</v>
      </c>
      <c r="B654" s="3"/>
      <c r="C654" s="3"/>
      <c r="D654" s="32">
        <f t="shared" si="19"/>
        <v>758.5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9">
        <v>0</v>
      </c>
      <c r="AW654" s="9">
        <v>0</v>
      </c>
      <c r="AX654" s="9">
        <v>0</v>
      </c>
      <c r="AY654" s="9">
        <v>0</v>
      </c>
      <c r="AZ654" s="9">
        <v>42</v>
      </c>
      <c r="BA654" s="9">
        <v>32</v>
      </c>
      <c r="BB654" s="9">
        <v>66</v>
      </c>
      <c r="BC654" s="9">
        <v>0</v>
      </c>
      <c r="BD654" s="9">
        <v>32.200000000000003</v>
      </c>
      <c r="BE654" s="9">
        <v>42</v>
      </c>
      <c r="BF654" s="284"/>
      <c r="BG654" s="61"/>
      <c r="BI654" s="270"/>
      <c r="BJ654" s="61"/>
    </row>
    <row r="655" spans="1:62" ht="15.75">
      <c r="A655" s="107" t="s">
        <v>154</v>
      </c>
      <c r="B655" s="3"/>
      <c r="C655" s="3"/>
      <c r="D655" s="32">
        <f t="shared" si="19"/>
        <v>651.15000000000009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9">
        <v>0</v>
      </c>
      <c r="AW655" s="9">
        <v>26</v>
      </c>
      <c r="AX655" s="9">
        <v>0</v>
      </c>
      <c r="AY655" s="9">
        <v>26</v>
      </c>
      <c r="AZ655" s="9">
        <v>26</v>
      </c>
      <c r="BA655" s="9">
        <v>44.5</v>
      </c>
      <c r="BB655" s="9">
        <v>2.2000000000000002</v>
      </c>
      <c r="BC655" s="9">
        <v>8.8000000000000007</v>
      </c>
      <c r="BD655" s="9">
        <v>0</v>
      </c>
      <c r="BE655" s="9">
        <v>31.5</v>
      </c>
      <c r="BF655" s="107"/>
      <c r="BG655" s="61"/>
      <c r="BI655" s="270"/>
      <c r="BJ655" s="61"/>
    </row>
    <row r="656" spans="1:62" ht="15.75">
      <c r="A656" s="107" t="s">
        <v>2210</v>
      </c>
      <c r="B656" s="3"/>
      <c r="C656" s="3"/>
      <c r="D656" s="32">
        <f t="shared" si="19"/>
        <v>753.65000000000009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9">
        <v>0</v>
      </c>
      <c r="AW656" s="9">
        <v>29.2</v>
      </c>
      <c r="AX656" s="9">
        <v>0</v>
      </c>
      <c r="AY656" s="9">
        <v>28</v>
      </c>
      <c r="AZ656" s="9">
        <v>35.200000000000003</v>
      </c>
      <c r="BA656" s="9">
        <v>26</v>
      </c>
      <c r="BB656" s="9">
        <v>7.1999999999999993</v>
      </c>
      <c r="BC656" s="9">
        <v>0</v>
      </c>
      <c r="BD656" s="9">
        <v>26.4</v>
      </c>
      <c r="BE656" s="9">
        <v>26</v>
      </c>
      <c r="BF656" s="107"/>
      <c r="BG656" s="61"/>
      <c r="BI656" s="270"/>
      <c r="BJ656" s="61"/>
    </row>
    <row r="657" spans="1:62" ht="15.75">
      <c r="A657" s="107" t="s">
        <v>669</v>
      </c>
      <c r="B657" s="3"/>
      <c r="C657" s="3"/>
      <c r="D657" s="32">
        <f t="shared" si="19"/>
        <v>619.79999999999995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9">
        <v>0</v>
      </c>
      <c r="AW657" s="9">
        <v>32.799999999999997</v>
      </c>
      <c r="AX657" s="9">
        <v>0</v>
      </c>
      <c r="AY657" s="9">
        <v>43.2</v>
      </c>
      <c r="AZ657" s="9">
        <v>28</v>
      </c>
      <c r="BA657" s="9">
        <v>46.5</v>
      </c>
      <c r="BB657" s="9">
        <v>0</v>
      </c>
      <c r="BC657" s="9">
        <v>0</v>
      </c>
      <c r="BD657" s="9">
        <v>0</v>
      </c>
      <c r="BE657" s="9">
        <v>0</v>
      </c>
      <c r="BF657" s="107"/>
      <c r="BG657" s="61"/>
      <c r="BI657" s="270"/>
      <c r="BJ657" s="61"/>
    </row>
    <row r="658" spans="1:62" ht="15.75">
      <c r="A658" s="107" t="s">
        <v>2722</v>
      </c>
      <c r="B658" s="3"/>
      <c r="C658" s="3"/>
      <c r="D658" s="32">
        <f t="shared" si="19"/>
        <v>496.54999999999995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9">
        <v>0</v>
      </c>
      <c r="AW658" s="9">
        <v>2.2000000000000002</v>
      </c>
      <c r="AX658" s="9">
        <v>0</v>
      </c>
      <c r="AY658" s="9">
        <v>0</v>
      </c>
      <c r="AZ658" s="9">
        <v>24</v>
      </c>
      <c r="BA658" s="9">
        <v>50.4</v>
      </c>
      <c r="BB658" s="9">
        <v>0</v>
      </c>
      <c r="BC658" s="9">
        <v>0</v>
      </c>
      <c r="BD658" s="9">
        <v>12.100000000000001</v>
      </c>
      <c r="BE658" s="9">
        <v>3.3000000000000003</v>
      </c>
      <c r="BF658" s="107"/>
      <c r="BG658" s="61"/>
      <c r="BI658" s="270"/>
      <c r="BJ658" s="61"/>
    </row>
    <row r="659" spans="1:62" ht="15.75">
      <c r="A659" s="284" t="s">
        <v>142</v>
      </c>
      <c r="B659" s="3"/>
      <c r="C659" s="3"/>
      <c r="D659" s="32">
        <f t="shared" si="19"/>
        <v>521.30000000000007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9">
        <v>0</v>
      </c>
      <c r="AW659" s="9">
        <v>24</v>
      </c>
      <c r="AX659" s="9">
        <v>0</v>
      </c>
      <c r="AY659" s="9">
        <v>24</v>
      </c>
      <c r="AZ659" s="9">
        <v>0</v>
      </c>
      <c r="BA659" s="9">
        <v>48.5</v>
      </c>
      <c r="BB659" s="9">
        <v>7.8000000000000007</v>
      </c>
      <c r="BC659" s="9">
        <v>0</v>
      </c>
      <c r="BD659" s="9">
        <v>1.2</v>
      </c>
      <c r="BE659" s="9">
        <v>24.2</v>
      </c>
      <c r="BF659" s="284"/>
      <c r="BG659" s="61"/>
      <c r="BI659" s="270"/>
      <c r="BJ659" s="61"/>
    </row>
    <row r="660" spans="1:62" ht="15.75">
      <c r="A660" s="106" t="s">
        <v>1349</v>
      </c>
      <c r="B660" s="3"/>
      <c r="C660" s="3"/>
      <c r="D660" s="32">
        <f t="shared" si="19"/>
        <v>464.29999999999995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9">
        <v>0</v>
      </c>
      <c r="AW660" s="9">
        <v>2.2000000000000002</v>
      </c>
      <c r="AX660" s="9">
        <v>0</v>
      </c>
      <c r="AY660" s="9">
        <v>0</v>
      </c>
      <c r="AZ660" s="9">
        <v>0</v>
      </c>
      <c r="BA660" s="9">
        <v>24</v>
      </c>
      <c r="BB660" s="9">
        <v>2.4</v>
      </c>
      <c r="BC660" s="9">
        <v>0</v>
      </c>
      <c r="BD660" s="9">
        <v>2.2000000000000002</v>
      </c>
      <c r="BE660" s="9">
        <v>22</v>
      </c>
      <c r="BF660" s="502"/>
      <c r="BG660" s="61"/>
      <c r="BI660" s="270"/>
      <c r="BJ660" s="61"/>
    </row>
    <row r="661" spans="1:62" ht="15.75">
      <c r="A661" s="107" t="s">
        <v>683</v>
      </c>
      <c r="B661" s="3"/>
      <c r="C661" s="3"/>
      <c r="D661" s="32">
        <f t="shared" ref="D661:D700" si="20">SUM(E661:DZ661)</f>
        <v>394.79999999999995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9">
        <v>0</v>
      </c>
      <c r="AW661" s="9">
        <v>0</v>
      </c>
      <c r="AX661" s="9">
        <v>0</v>
      </c>
      <c r="AY661" s="9">
        <v>0</v>
      </c>
      <c r="AZ661" s="9">
        <v>24</v>
      </c>
      <c r="BA661" s="9">
        <v>30</v>
      </c>
      <c r="BB661" s="9">
        <v>0</v>
      </c>
      <c r="BC661" s="9">
        <v>10.4</v>
      </c>
      <c r="BD661" s="9">
        <v>0</v>
      </c>
      <c r="BE661" s="9">
        <v>22</v>
      </c>
      <c r="BF661" s="107"/>
      <c r="BG661" s="61"/>
      <c r="BI661" s="270"/>
      <c r="BJ661" s="61"/>
    </row>
    <row r="662" spans="1:62" ht="15.75">
      <c r="A662" s="107" t="s">
        <v>2723</v>
      </c>
      <c r="B662" s="3"/>
      <c r="C662" s="3"/>
      <c r="D662" s="32">
        <f t="shared" si="20"/>
        <v>803.80000000000007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9">
        <v>0</v>
      </c>
      <c r="AW662" s="9">
        <v>26.6</v>
      </c>
      <c r="AX662" s="9">
        <v>0</v>
      </c>
      <c r="AY662" s="9">
        <v>24</v>
      </c>
      <c r="AZ662" s="9">
        <v>0</v>
      </c>
      <c r="BA662" s="9">
        <v>30</v>
      </c>
      <c r="BB662" s="9">
        <v>36.9</v>
      </c>
      <c r="BC662" s="9">
        <v>12</v>
      </c>
      <c r="BD662" s="9">
        <v>30.2</v>
      </c>
      <c r="BE662" s="9">
        <v>30.4</v>
      </c>
      <c r="BF662" s="107"/>
      <c r="BG662" s="61"/>
      <c r="BI662" s="270"/>
      <c r="BJ662" s="61"/>
    </row>
    <row r="663" spans="1:62" ht="15.75">
      <c r="A663" s="284" t="s">
        <v>3635</v>
      </c>
      <c r="B663" s="3"/>
      <c r="C663" s="3"/>
      <c r="D663" s="32">
        <f t="shared" si="20"/>
        <v>338.9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9">
        <v>0</v>
      </c>
      <c r="AW663" s="9">
        <v>0</v>
      </c>
      <c r="AX663" s="9">
        <v>0</v>
      </c>
      <c r="AY663" s="9">
        <v>0</v>
      </c>
      <c r="AZ663" s="9">
        <v>22.5</v>
      </c>
      <c r="BA663" s="9">
        <v>24</v>
      </c>
      <c r="BB663" s="9">
        <v>22.5</v>
      </c>
      <c r="BC663" s="9">
        <v>15.399999999999999</v>
      </c>
      <c r="BD663" s="9">
        <v>0</v>
      </c>
      <c r="BE663" s="9">
        <v>32.4</v>
      </c>
      <c r="BF663" s="284"/>
      <c r="BG663" s="61"/>
      <c r="BI663" s="270"/>
      <c r="BJ663" s="61"/>
    </row>
    <row r="664" spans="1:62" ht="15.75">
      <c r="A664" s="285" t="s">
        <v>1690</v>
      </c>
      <c r="B664" s="3"/>
      <c r="C664" s="3"/>
      <c r="D664" s="32">
        <f t="shared" si="20"/>
        <v>350.29999999999995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9">
        <v>0</v>
      </c>
      <c r="AW664" s="9">
        <v>0</v>
      </c>
      <c r="AX664" s="9">
        <v>13.2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9">
        <v>0</v>
      </c>
      <c r="BF664" s="285"/>
      <c r="BG664" s="61"/>
      <c r="BI664" s="270"/>
      <c r="BJ664" s="61"/>
    </row>
    <row r="665" spans="1:62" ht="15.75">
      <c r="A665" s="107" t="s">
        <v>654</v>
      </c>
      <c r="B665" s="3"/>
      <c r="C665" s="3"/>
      <c r="D665" s="32">
        <f t="shared" si="20"/>
        <v>634.90000000000009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9">
        <v>0</v>
      </c>
      <c r="AW665" s="9">
        <v>32.6</v>
      </c>
      <c r="AX665" s="9">
        <v>0</v>
      </c>
      <c r="AY665" s="9">
        <v>26</v>
      </c>
      <c r="AZ665" s="9">
        <v>42.3</v>
      </c>
      <c r="BA665" s="9">
        <v>46.5</v>
      </c>
      <c r="BB665" s="9">
        <v>2.2000000000000002</v>
      </c>
      <c r="BC665" s="9">
        <v>0</v>
      </c>
      <c r="BD665" s="9">
        <v>26</v>
      </c>
      <c r="BE665" s="9">
        <v>0</v>
      </c>
      <c r="BF665" s="107"/>
      <c r="BG665" s="61"/>
      <c r="BI665" s="270"/>
      <c r="BJ665" s="61"/>
    </row>
    <row r="666" spans="1:62" ht="15.75">
      <c r="A666" s="107" t="s">
        <v>653</v>
      </c>
      <c r="B666" s="3"/>
      <c r="C666" s="3"/>
      <c r="D666" s="32">
        <f t="shared" si="20"/>
        <v>343.40000000000003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9">
        <v>0</v>
      </c>
      <c r="AW666" s="9">
        <v>2.8</v>
      </c>
      <c r="AX666" s="9">
        <v>0</v>
      </c>
      <c r="AY666" s="9">
        <v>16.5</v>
      </c>
      <c r="AZ666" s="9">
        <v>0</v>
      </c>
      <c r="BA666" s="9">
        <v>0</v>
      </c>
      <c r="BB666" s="9">
        <v>24</v>
      </c>
      <c r="BC666" s="9">
        <v>0</v>
      </c>
      <c r="BD666" s="9">
        <v>0</v>
      </c>
      <c r="BE666" s="9">
        <v>0</v>
      </c>
      <c r="BF666" s="107"/>
      <c r="BG666" s="61"/>
      <c r="BI666" s="270"/>
      <c r="BJ666" s="61"/>
    </row>
    <row r="667" spans="1:62" ht="15.75">
      <c r="A667" s="285" t="s">
        <v>1753</v>
      </c>
      <c r="B667" s="3"/>
      <c r="C667" s="3"/>
      <c r="D667" s="32">
        <f t="shared" si="20"/>
        <v>425.2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45.5</v>
      </c>
      <c r="BA667" s="9">
        <v>26</v>
      </c>
      <c r="BB667" s="9">
        <v>21.7</v>
      </c>
      <c r="BC667" s="9">
        <v>0</v>
      </c>
      <c r="BD667" s="9">
        <v>15.399999999999999</v>
      </c>
      <c r="BE667" s="9">
        <v>19</v>
      </c>
      <c r="BF667" s="285"/>
      <c r="BG667" s="61"/>
      <c r="BI667" s="270"/>
      <c r="BJ667" s="61"/>
    </row>
    <row r="668" spans="1:62" ht="15.75">
      <c r="A668" s="107" t="s">
        <v>638</v>
      </c>
      <c r="B668" s="3"/>
      <c r="C668" s="3"/>
      <c r="D668" s="32">
        <f t="shared" si="20"/>
        <v>659.3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9">
        <v>0</v>
      </c>
      <c r="AW668" s="9">
        <v>28</v>
      </c>
      <c r="AX668" s="9">
        <v>0</v>
      </c>
      <c r="AY668" s="9">
        <v>28</v>
      </c>
      <c r="AZ668" s="9">
        <v>41.2</v>
      </c>
      <c r="BA668" s="9">
        <v>26</v>
      </c>
      <c r="BB668" s="9">
        <v>7.8000000000000007</v>
      </c>
      <c r="BC668" s="9">
        <v>0</v>
      </c>
      <c r="BD668" s="9">
        <v>13.2</v>
      </c>
      <c r="BE668" s="9">
        <v>0</v>
      </c>
      <c r="BF668" s="107"/>
      <c r="BG668" s="61"/>
      <c r="BI668" s="270"/>
      <c r="BJ668" s="61"/>
    </row>
    <row r="669" spans="1:62" ht="15.75">
      <c r="A669" s="285" t="s">
        <v>1649</v>
      </c>
      <c r="B669" s="3"/>
      <c r="C669" s="3"/>
      <c r="D669" s="32">
        <f t="shared" si="20"/>
        <v>421.00000000000006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9">
        <v>0</v>
      </c>
      <c r="AW669" s="9">
        <v>0</v>
      </c>
      <c r="AX669" s="9">
        <v>0</v>
      </c>
      <c r="AY669" s="9">
        <v>0</v>
      </c>
      <c r="AZ669" s="9">
        <v>63.8</v>
      </c>
      <c r="BA669" s="9">
        <v>27.3</v>
      </c>
      <c r="BB669" s="9">
        <v>29.1</v>
      </c>
      <c r="BC669" s="9">
        <v>0</v>
      </c>
      <c r="BD669" s="9">
        <v>26</v>
      </c>
      <c r="BE669" s="9">
        <v>3.5999999999999996</v>
      </c>
      <c r="BF669" s="285"/>
      <c r="BG669" s="61"/>
      <c r="BI669" s="270"/>
      <c r="BJ669" s="61"/>
    </row>
    <row r="670" spans="1:62" ht="15.75">
      <c r="A670" s="107" t="s">
        <v>2713</v>
      </c>
      <c r="B670" s="3"/>
      <c r="C670" s="3"/>
      <c r="D670" s="32">
        <f t="shared" si="20"/>
        <v>279.39999999999992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9">
        <v>0</v>
      </c>
      <c r="AW670" s="9">
        <v>1.2</v>
      </c>
      <c r="AX670" s="9">
        <v>0</v>
      </c>
      <c r="AY670" s="9">
        <v>0</v>
      </c>
      <c r="AZ670" s="9">
        <v>18</v>
      </c>
      <c r="BA670" s="9">
        <v>0</v>
      </c>
      <c r="BB670" s="9">
        <v>18</v>
      </c>
      <c r="BC670" s="9">
        <v>0</v>
      </c>
      <c r="BD670" s="9">
        <v>3.7</v>
      </c>
      <c r="BE670" s="9">
        <v>0</v>
      </c>
      <c r="BF670" s="107"/>
      <c r="BG670" s="61"/>
      <c r="BI670" s="270"/>
      <c r="BJ670" s="61"/>
    </row>
    <row r="671" spans="1:62" ht="15.75">
      <c r="A671" s="107" t="s">
        <v>2831</v>
      </c>
      <c r="B671" s="3"/>
      <c r="C671" s="3"/>
      <c r="D671" s="32">
        <f t="shared" si="20"/>
        <v>291.90000000000003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9">
        <v>0</v>
      </c>
      <c r="AW671" s="9">
        <v>3.7</v>
      </c>
      <c r="AX671" s="9">
        <v>0</v>
      </c>
      <c r="AY671" s="9">
        <v>0</v>
      </c>
      <c r="AZ671" s="9">
        <v>32.5</v>
      </c>
      <c r="BA671" s="9">
        <v>0</v>
      </c>
      <c r="BB671" s="9">
        <v>0</v>
      </c>
      <c r="BC671" s="9">
        <v>6.6000000000000005</v>
      </c>
      <c r="BD671" s="9">
        <v>2.6</v>
      </c>
      <c r="BE671" s="9">
        <v>0</v>
      </c>
      <c r="BF671" s="107"/>
      <c r="BG671" s="61"/>
      <c r="BI671" s="270"/>
      <c r="BJ671" s="61"/>
    </row>
    <row r="672" spans="1:62" ht="15.75">
      <c r="A672" s="284" t="s">
        <v>3636</v>
      </c>
      <c r="B672" s="3"/>
      <c r="C672" s="3"/>
      <c r="D672" s="32">
        <f t="shared" si="20"/>
        <v>297.10000000000002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9">
        <v>0</v>
      </c>
      <c r="AW672" s="9">
        <v>2.6</v>
      </c>
      <c r="AX672" s="9">
        <v>0</v>
      </c>
      <c r="AY672" s="9">
        <v>0</v>
      </c>
      <c r="AZ672" s="9">
        <v>24</v>
      </c>
      <c r="BA672" s="9">
        <v>0</v>
      </c>
      <c r="BB672" s="9">
        <v>0</v>
      </c>
      <c r="BC672" s="9">
        <v>0</v>
      </c>
      <c r="BD672" s="9">
        <v>0</v>
      </c>
      <c r="BE672" s="9">
        <v>0</v>
      </c>
      <c r="BF672" s="284"/>
      <c r="BG672" s="61"/>
      <c r="BI672" s="270"/>
      <c r="BJ672" s="61"/>
    </row>
    <row r="673" spans="1:62" ht="15.75">
      <c r="A673" s="284" t="s">
        <v>3637</v>
      </c>
      <c r="B673" s="3"/>
      <c r="C673" s="3"/>
      <c r="D673" s="32">
        <f t="shared" si="20"/>
        <v>315.89999999999998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9">
        <v>0</v>
      </c>
      <c r="AW673" s="9">
        <v>2.4</v>
      </c>
      <c r="AX673" s="9">
        <v>0</v>
      </c>
      <c r="AY673" s="9">
        <v>18</v>
      </c>
      <c r="AZ673" s="9">
        <v>14.3</v>
      </c>
      <c r="BA673" s="9">
        <v>0</v>
      </c>
      <c r="BB673" s="9">
        <v>0</v>
      </c>
      <c r="BC673" s="9">
        <v>0</v>
      </c>
      <c r="BD673" s="9">
        <v>27.4</v>
      </c>
      <c r="BE673" s="9">
        <v>0</v>
      </c>
      <c r="BF673" s="284"/>
      <c r="BG673" s="61"/>
      <c r="BI673" s="270"/>
      <c r="BJ673" s="61"/>
    </row>
    <row r="674" spans="1:62" ht="15.75">
      <c r="A674" s="285" t="s">
        <v>31</v>
      </c>
      <c r="B674" s="3"/>
      <c r="C674" s="3"/>
      <c r="D674" s="32">
        <f t="shared" si="20"/>
        <v>377.05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9">
        <v>0</v>
      </c>
      <c r="AW674" s="9">
        <v>37.299999999999997</v>
      </c>
      <c r="AX674" s="9">
        <v>4.5</v>
      </c>
      <c r="AY674" s="9">
        <v>24</v>
      </c>
      <c r="AZ674" s="9">
        <v>0</v>
      </c>
      <c r="BA674" s="9">
        <v>21</v>
      </c>
      <c r="BB674" s="9">
        <v>0</v>
      </c>
      <c r="BC674" s="9">
        <v>5.5</v>
      </c>
      <c r="BD674" s="9">
        <v>0</v>
      </c>
      <c r="BE674" s="9">
        <v>0</v>
      </c>
      <c r="BF674" s="285"/>
      <c r="BG674" s="61"/>
      <c r="BI674" s="270"/>
      <c r="BJ674" s="61"/>
    </row>
    <row r="675" spans="1:62" ht="15.75">
      <c r="A675" s="107" t="s">
        <v>2717</v>
      </c>
      <c r="B675" s="3"/>
      <c r="C675" s="3"/>
      <c r="D675" s="32">
        <f t="shared" si="20"/>
        <v>809.80000000000007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9">
        <v>0</v>
      </c>
      <c r="AW675" s="9">
        <v>48</v>
      </c>
      <c r="AX675" s="9">
        <v>29.5</v>
      </c>
      <c r="AY675" s="9">
        <v>30</v>
      </c>
      <c r="AZ675" s="9">
        <v>39.4</v>
      </c>
      <c r="BA675" s="9">
        <v>19.5</v>
      </c>
      <c r="BB675" s="9">
        <v>19.3</v>
      </c>
      <c r="BC675" s="9">
        <v>0</v>
      </c>
      <c r="BD675" s="9">
        <v>48</v>
      </c>
      <c r="BE675" s="9">
        <v>10.7</v>
      </c>
      <c r="BF675" s="107"/>
      <c r="BG675" s="61"/>
      <c r="BI675" s="270"/>
      <c r="BJ675" s="61"/>
    </row>
    <row r="676" spans="1:62" ht="15.75">
      <c r="A676" s="107" t="s">
        <v>694</v>
      </c>
      <c r="B676" s="3"/>
      <c r="C676" s="3"/>
      <c r="D676" s="32">
        <f t="shared" si="20"/>
        <v>1099.1999999999998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9">
        <v>0</v>
      </c>
      <c r="AW676" s="9">
        <v>24</v>
      </c>
      <c r="AX676" s="9">
        <v>0</v>
      </c>
      <c r="AY676" s="9">
        <v>24</v>
      </c>
      <c r="AZ676" s="9">
        <v>35.700000000000003</v>
      </c>
      <c r="BA676" s="9">
        <v>51.7</v>
      </c>
      <c r="BB676" s="9">
        <v>55</v>
      </c>
      <c r="BC676" s="9">
        <v>0</v>
      </c>
      <c r="BD676" s="9">
        <v>39.9</v>
      </c>
      <c r="BE676" s="9">
        <v>36.799999999999997</v>
      </c>
      <c r="BF676" s="107"/>
      <c r="BG676" s="61"/>
      <c r="BI676" s="270"/>
      <c r="BJ676" s="61"/>
    </row>
    <row r="677" spans="1:62" ht="15.75">
      <c r="A677" s="284" t="s">
        <v>3638</v>
      </c>
      <c r="B677" s="3"/>
      <c r="C677" s="3"/>
      <c r="D677" s="32">
        <f t="shared" si="20"/>
        <v>604.29999999999995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9">
        <v>0</v>
      </c>
      <c r="AW677" s="9">
        <v>0</v>
      </c>
      <c r="AX677" s="9">
        <v>0</v>
      </c>
      <c r="AY677" s="9">
        <v>13.2</v>
      </c>
      <c r="AZ677" s="9">
        <v>55.8</v>
      </c>
      <c r="BA677" s="9">
        <v>30</v>
      </c>
      <c r="BB677" s="9">
        <v>11.2</v>
      </c>
      <c r="BC677" s="9">
        <v>0</v>
      </c>
      <c r="BD677" s="9">
        <v>43.2</v>
      </c>
      <c r="BE677" s="9">
        <v>22</v>
      </c>
      <c r="BF677" s="284"/>
      <c r="BG677" s="61"/>
      <c r="BI677" s="270"/>
      <c r="BJ677" s="61"/>
    </row>
    <row r="678" spans="1:62" ht="15.75">
      <c r="A678" s="107" t="s">
        <v>3678</v>
      </c>
      <c r="B678" s="3"/>
      <c r="C678" s="3"/>
      <c r="D678" s="32">
        <f t="shared" si="20"/>
        <v>531.60000000000014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9">
        <v>0</v>
      </c>
      <c r="AW678" s="9">
        <v>16.5</v>
      </c>
      <c r="AX678" s="9">
        <v>0</v>
      </c>
      <c r="AY678" s="9">
        <v>0</v>
      </c>
      <c r="AZ678" s="9">
        <v>54.6</v>
      </c>
      <c r="BA678" s="9">
        <v>34</v>
      </c>
      <c r="BB678" s="9">
        <v>25.5</v>
      </c>
      <c r="BC678" s="9">
        <v>0</v>
      </c>
      <c r="BD678" s="9">
        <v>22</v>
      </c>
      <c r="BE678" s="9">
        <v>2.4</v>
      </c>
      <c r="BF678" s="107"/>
      <c r="BG678" s="61"/>
      <c r="BI678" s="270"/>
      <c r="BJ678" s="61"/>
    </row>
    <row r="679" spans="1:62" ht="15.75">
      <c r="A679" s="107" t="s">
        <v>686</v>
      </c>
      <c r="B679" s="3"/>
      <c r="C679" s="3"/>
      <c r="D679" s="32">
        <f t="shared" si="20"/>
        <v>388.20000000000005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9">
        <v>0</v>
      </c>
      <c r="AW679" s="9">
        <v>25</v>
      </c>
      <c r="AX679" s="9">
        <v>0</v>
      </c>
      <c r="AY679" s="9">
        <v>22</v>
      </c>
      <c r="AZ679" s="9">
        <v>14.3</v>
      </c>
      <c r="BA679" s="9">
        <v>28</v>
      </c>
      <c r="BB679" s="9">
        <v>14.2</v>
      </c>
      <c r="BC679" s="9">
        <v>0</v>
      </c>
      <c r="BD679" s="9">
        <v>30.5</v>
      </c>
      <c r="BE679" s="9">
        <v>0</v>
      </c>
      <c r="BF679" s="107"/>
      <c r="BG679" s="61"/>
      <c r="BI679" s="270"/>
      <c r="BJ679" s="61"/>
    </row>
    <row r="680" spans="1:62" ht="15.75">
      <c r="A680" s="285" t="s">
        <v>33</v>
      </c>
      <c r="B680" s="3"/>
      <c r="C680" s="3"/>
      <c r="D680" s="32">
        <f t="shared" si="20"/>
        <v>582.1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9">
        <v>0</v>
      </c>
      <c r="AW680" s="9">
        <v>30.8</v>
      </c>
      <c r="AX680" s="9">
        <v>0</v>
      </c>
      <c r="AY680" s="9">
        <v>27.2</v>
      </c>
      <c r="AZ680" s="9">
        <v>24</v>
      </c>
      <c r="BA680" s="9">
        <v>43</v>
      </c>
      <c r="BB680" s="9">
        <v>30</v>
      </c>
      <c r="BC680" s="9">
        <v>0</v>
      </c>
      <c r="BD680" s="9">
        <v>0</v>
      </c>
      <c r="BE680" s="9">
        <v>10.4</v>
      </c>
      <c r="BF680" s="285"/>
      <c r="BG680" s="61"/>
      <c r="BI680" s="270"/>
      <c r="BJ680" s="61"/>
    </row>
    <row r="681" spans="1:62" ht="15.75">
      <c r="A681" s="285" t="s">
        <v>37</v>
      </c>
      <c r="B681" s="3"/>
      <c r="C681" s="3"/>
      <c r="D681" s="32">
        <f t="shared" si="20"/>
        <v>673.69999999999993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9">
        <v>0</v>
      </c>
      <c r="AW681" s="9">
        <v>28.4</v>
      </c>
      <c r="AX681" s="9">
        <v>0</v>
      </c>
      <c r="AY681" s="9">
        <v>26</v>
      </c>
      <c r="AZ681" s="9">
        <v>24</v>
      </c>
      <c r="BA681" s="9">
        <v>22</v>
      </c>
      <c r="BB681" s="9">
        <v>8.3999999999999986</v>
      </c>
      <c r="BC681" s="9">
        <v>10.4</v>
      </c>
      <c r="BD681" s="9">
        <v>15.399999999999999</v>
      </c>
      <c r="BE681" s="9">
        <v>40.75</v>
      </c>
      <c r="BF681" s="285"/>
      <c r="BG681" s="61"/>
      <c r="BI681" s="270"/>
      <c r="BJ681" s="61"/>
    </row>
    <row r="682" spans="1:62" ht="15.75">
      <c r="A682" s="284" t="s">
        <v>143</v>
      </c>
      <c r="B682" s="3"/>
      <c r="C682" s="3"/>
      <c r="D682" s="32">
        <f t="shared" si="20"/>
        <v>645.35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9">
        <v>0</v>
      </c>
      <c r="AW682" s="9">
        <v>31.9</v>
      </c>
      <c r="AX682" s="9">
        <v>3.9000000000000004</v>
      </c>
      <c r="AY682" s="9">
        <v>28</v>
      </c>
      <c r="AZ682" s="9">
        <v>26</v>
      </c>
      <c r="BA682" s="9">
        <v>21</v>
      </c>
      <c r="BB682" s="9">
        <v>9.6</v>
      </c>
      <c r="BC682" s="9">
        <v>11.2</v>
      </c>
      <c r="BD682" s="9">
        <v>0</v>
      </c>
      <c r="BE682" s="9">
        <v>0</v>
      </c>
      <c r="BF682" s="284"/>
      <c r="BG682" s="61"/>
      <c r="BI682" s="270"/>
      <c r="BJ682" s="61"/>
    </row>
    <row r="683" spans="1:62" ht="15.75">
      <c r="A683" s="284" t="s">
        <v>3639</v>
      </c>
      <c r="B683" s="3"/>
      <c r="C683" s="3"/>
      <c r="D683" s="32">
        <f t="shared" si="20"/>
        <v>716.5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9">
        <v>0</v>
      </c>
      <c r="AW683" s="9">
        <v>64.2</v>
      </c>
      <c r="AX683" s="9">
        <v>28</v>
      </c>
      <c r="AY683" s="9">
        <v>30</v>
      </c>
      <c r="AZ683" s="9">
        <v>23.1</v>
      </c>
      <c r="BA683" s="9">
        <v>0</v>
      </c>
      <c r="BB683" s="9">
        <v>24.299999999999997</v>
      </c>
      <c r="BC683" s="9">
        <v>0</v>
      </c>
      <c r="BD683" s="9">
        <v>15.899999999999999</v>
      </c>
      <c r="BE683" s="9">
        <v>27.4</v>
      </c>
      <c r="BF683" s="284"/>
      <c r="BG683" s="61"/>
      <c r="BI683" s="270"/>
      <c r="BJ683" s="61"/>
    </row>
    <row r="684" spans="1:62" ht="15.75">
      <c r="A684" s="107" t="s">
        <v>2720</v>
      </c>
      <c r="B684" s="3"/>
      <c r="C684" s="3"/>
      <c r="D684" s="32">
        <f t="shared" si="20"/>
        <v>492.9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9">
        <v>0</v>
      </c>
      <c r="AW684" s="9">
        <v>26</v>
      </c>
      <c r="AX684" s="9">
        <v>0</v>
      </c>
      <c r="AY684" s="9">
        <v>26</v>
      </c>
      <c r="AZ684" s="9">
        <v>0</v>
      </c>
      <c r="BA684" s="9">
        <v>19.5</v>
      </c>
      <c r="BB684" s="9">
        <v>0</v>
      </c>
      <c r="BC684" s="9">
        <v>0</v>
      </c>
      <c r="BD684" s="9">
        <v>13.200000000000001</v>
      </c>
      <c r="BE684" s="9">
        <v>0</v>
      </c>
      <c r="BF684" s="107"/>
      <c r="BG684" s="61"/>
      <c r="BI684" s="270"/>
      <c r="BJ684" s="61"/>
    </row>
    <row r="685" spans="1:62" ht="15.75">
      <c r="A685" s="106" t="s">
        <v>1351</v>
      </c>
      <c r="B685" s="3"/>
      <c r="C685" s="3"/>
      <c r="D685" s="32">
        <f t="shared" si="20"/>
        <v>615.20000000000016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9">
        <v>0</v>
      </c>
      <c r="AW685" s="9">
        <v>22</v>
      </c>
      <c r="AX685" s="9">
        <v>0</v>
      </c>
      <c r="AY685" s="9">
        <v>22</v>
      </c>
      <c r="AZ685" s="9">
        <v>0</v>
      </c>
      <c r="BA685" s="9">
        <v>40.5</v>
      </c>
      <c r="BB685" s="9">
        <v>2.6</v>
      </c>
      <c r="BC685" s="9">
        <v>0</v>
      </c>
      <c r="BD685" s="9">
        <v>2.2000000000000002</v>
      </c>
      <c r="BE685" s="9">
        <v>24</v>
      </c>
      <c r="BF685" s="502"/>
      <c r="BG685" s="61"/>
      <c r="BI685" s="270"/>
      <c r="BJ685" s="61"/>
    </row>
    <row r="686" spans="1:62" ht="15.75">
      <c r="A686" s="107" t="s">
        <v>2721</v>
      </c>
      <c r="B686" s="3"/>
      <c r="C686" s="3"/>
      <c r="D686" s="32">
        <f t="shared" si="20"/>
        <v>510.39999999999986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9">
        <v>0</v>
      </c>
      <c r="AW686" s="9">
        <v>0</v>
      </c>
      <c r="AX686" s="9">
        <v>0</v>
      </c>
      <c r="AY686" s="9">
        <v>0</v>
      </c>
      <c r="AZ686" s="9">
        <v>24</v>
      </c>
      <c r="BA686" s="9">
        <v>32.4</v>
      </c>
      <c r="BB686" s="9">
        <v>0</v>
      </c>
      <c r="BC686" s="9">
        <v>0</v>
      </c>
      <c r="BD686" s="9">
        <v>15.399999999999999</v>
      </c>
      <c r="BE686" s="9">
        <v>3.3000000000000003</v>
      </c>
      <c r="BF686" s="107"/>
      <c r="BG686" s="61"/>
      <c r="BI686" s="270"/>
      <c r="BJ686" s="61"/>
    </row>
    <row r="687" spans="1:62" ht="15.75">
      <c r="A687" s="284" t="s">
        <v>3640</v>
      </c>
      <c r="B687" s="3"/>
      <c r="C687" s="3"/>
      <c r="D687" s="32">
        <f t="shared" si="20"/>
        <v>469.99999999999994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41.2</v>
      </c>
      <c r="BA687" s="9">
        <v>28</v>
      </c>
      <c r="BB687" s="9">
        <v>2.8</v>
      </c>
      <c r="BC687" s="9">
        <v>0</v>
      </c>
      <c r="BD687" s="9">
        <v>41.7</v>
      </c>
      <c r="BE687" s="9">
        <v>22</v>
      </c>
      <c r="BF687" s="284"/>
      <c r="BG687" s="61"/>
      <c r="BI687" s="270"/>
      <c r="BJ687" s="61"/>
    </row>
    <row r="688" spans="1:62" ht="15.75">
      <c r="A688" s="107" t="s">
        <v>2726</v>
      </c>
      <c r="B688" s="3"/>
      <c r="C688" s="3"/>
      <c r="D688" s="32">
        <f t="shared" si="20"/>
        <v>254.10000000000002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9">
        <v>0</v>
      </c>
      <c r="AW688" s="9">
        <v>2.2000000000000002</v>
      </c>
      <c r="AX688" s="9">
        <v>0</v>
      </c>
      <c r="AY688" s="9">
        <v>0</v>
      </c>
      <c r="AZ688" s="9">
        <v>0</v>
      </c>
      <c r="BA688" s="9">
        <v>30</v>
      </c>
      <c r="BB688" s="9">
        <v>2.8</v>
      </c>
      <c r="BC688" s="9">
        <v>0</v>
      </c>
      <c r="BD688" s="9">
        <v>0</v>
      </c>
      <c r="BE688" s="9">
        <v>0</v>
      </c>
      <c r="BF688" s="107"/>
      <c r="BG688" s="61"/>
      <c r="BI688" s="270"/>
      <c r="BJ688" s="61"/>
    </row>
    <row r="689" spans="1:62" ht="15.75">
      <c r="A689" s="285" t="s">
        <v>1671</v>
      </c>
      <c r="B689" s="3"/>
      <c r="C689" s="3"/>
      <c r="D689" s="32">
        <f t="shared" si="20"/>
        <v>636.69999999999982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9">
        <v>0</v>
      </c>
      <c r="AW689" s="9">
        <v>28</v>
      </c>
      <c r="AX689" s="9">
        <v>13.2</v>
      </c>
      <c r="AY689" s="9">
        <v>28</v>
      </c>
      <c r="AZ689" s="9">
        <v>15.399999999999999</v>
      </c>
      <c r="BA689" s="9">
        <v>56.9</v>
      </c>
      <c r="BB689" s="9">
        <v>7.8000000000000007</v>
      </c>
      <c r="BC689" s="9">
        <v>0</v>
      </c>
      <c r="BD689" s="9">
        <v>28</v>
      </c>
      <c r="BE689" s="9">
        <v>3.3000000000000003</v>
      </c>
      <c r="BF689" s="285"/>
      <c r="BG689" s="61"/>
      <c r="BI689" s="270"/>
      <c r="BJ689" s="61"/>
    </row>
    <row r="690" spans="1:62" ht="15.75">
      <c r="A690" s="107" t="s">
        <v>180</v>
      </c>
      <c r="B690" s="3"/>
      <c r="C690" s="3"/>
      <c r="D690" s="32">
        <f t="shared" si="20"/>
        <v>545.39999999999986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9">
        <v>0</v>
      </c>
      <c r="AW690" s="9">
        <v>26</v>
      </c>
      <c r="AX690" s="9">
        <v>0</v>
      </c>
      <c r="AY690" s="9">
        <v>26</v>
      </c>
      <c r="AZ690" s="9">
        <v>0</v>
      </c>
      <c r="BA690" s="9">
        <v>0</v>
      </c>
      <c r="BB690" s="9">
        <v>8.3999999999999986</v>
      </c>
      <c r="BC690" s="9">
        <v>0</v>
      </c>
      <c r="BD690" s="9">
        <v>0</v>
      </c>
      <c r="BE690" s="9">
        <v>0</v>
      </c>
      <c r="BF690" s="107"/>
      <c r="BG690" s="61"/>
      <c r="BI690" s="270"/>
      <c r="BJ690" s="61"/>
    </row>
    <row r="691" spans="1:62" ht="15.75">
      <c r="A691" s="107" t="s">
        <v>2709</v>
      </c>
      <c r="B691" s="3"/>
      <c r="C691" s="3"/>
      <c r="D691" s="32">
        <f t="shared" si="20"/>
        <v>678.9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9">
        <v>0</v>
      </c>
      <c r="AW691" s="9">
        <v>26</v>
      </c>
      <c r="AX691" s="9">
        <v>0</v>
      </c>
      <c r="AY691" s="9">
        <v>26</v>
      </c>
      <c r="AZ691" s="9">
        <v>0</v>
      </c>
      <c r="BA691" s="9">
        <v>28</v>
      </c>
      <c r="BB691" s="9">
        <v>10.600000000000001</v>
      </c>
      <c r="BC691" s="9">
        <v>0</v>
      </c>
      <c r="BD691" s="9">
        <v>2.8</v>
      </c>
      <c r="BE691" s="9">
        <v>28</v>
      </c>
      <c r="BF691" s="107"/>
      <c r="BG691" s="61"/>
      <c r="BI691" s="270"/>
      <c r="BJ691" s="61"/>
    </row>
    <row r="692" spans="1:62" ht="15.75">
      <c r="A692" s="107" t="s">
        <v>2217</v>
      </c>
      <c r="B692" s="3"/>
      <c r="C692" s="3"/>
      <c r="D692" s="32">
        <f t="shared" si="20"/>
        <v>228.49999999999997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28</v>
      </c>
      <c r="AW692" s="9">
        <v>2.2000000000000002</v>
      </c>
      <c r="AX692" s="9">
        <v>0</v>
      </c>
      <c r="AY692" s="9">
        <v>0</v>
      </c>
      <c r="AZ692" s="9">
        <v>33</v>
      </c>
      <c r="BA692" s="9">
        <v>0</v>
      </c>
      <c r="BB692" s="9">
        <v>16.5</v>
      </c>
      <c r="BC692" s="9">
        <v>0</v>
      </c>
      <c r="BD692" s="9">
        <v>32.6</v>
      </c>
      <c r="BE692" s="9">
        <v>0</v>
      </c>
      <c r="BF692" s="107"/>
      <c r="BG692" s="61"/>
      <c r="BI692" s="270"/>
      <c r="BJ692" s="61"/>
    </row>
    <row r="693" spans="1:62" ht="15.75">
      <c r="A693" s="107" t="s">
        <v>2728</v>
      </c>
      <c r="B693" s="3"/>
      <c r="C693" s="3"/>
      <c r="D693" s="32">
        <f t="shared" si="20"/>
        <v>505.7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9">
        <v>0</v>
      </c>
      <c r="AW693" s="9">
        <v>6.9</v>
      </c>
      <c r="AX693" s="9">
        <v>3.9000000000000004</v>
      </c>
      <c r="AY693" s="9">
        <v>0</v>
      </c>
      <c r="AZ693" s="9">
        <v>42.5</v>
      </c>
      <c r="BA693" s="9">
        <v>0</v>
      </c>
      <c r="BB693" s="9">
        <v>26.1</v>
      </c>
      <c r="BC693" s="9">
        <v>9.6</v>
      </c>
      <c r="BD693" s="9">
        <v>0</v>
      </c>
      <c r="BE693" s="9">
        <v>15.6</v>
      </c>
      <c r="BF693" s="107"/>
      <c r="BG693" s="61"/>
      <c r="BI693" s="270"/>
      <c r="BJ693" s="61"/>
    </row>
    <row r="694" spans="1:62" ht="15.75">
      <c r="A694" s="107" t="s">
        <v>155</v>
      </c>
      <c r="B694" s="3"/>
      <c r="C694" s="3"/>
      <c r="D694" s="32">
        <f t="shared" si="20"/>
        <v>379.1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9">
        <v>0</v>
      </c>
      <c r="AW694" s="9">
        <v>22</v>
      </c>
      <c r="AX694" s="9">
        <v>0</v>
      </c>
      <c r="AY694" s="9">
        <v>23.1</v>
      </c>
      <c r="AZ694" s="9">
        <v>26</v>
      </c>
      <c r="BA694" s="9">
        <v>0</v>
      </c>
      <c r="BB694" s="9">
        <v>8.8000000000000007</v>
      </c>
      <c r="BC694" s="9">
        <v>0</v>
      </c>
      <c r="BD694" s="9">
        <v>0</v>
      </c>
      <c r="BE694" s="9">
        <v>0</v>
      </c>
      <c r="BF694" s="107"/>
      <c r="BG694" s="61"/>
      <c r="BI694" s="270"/>
      <c r="BJ694" s="61"/>
    </row>
    <row r="695" spans="1:62" ht="15.75">
      <c r="A695" s="284" t="s">
        <v>3641</v>
      </c>
      <c r="B695" s="3"/>
      <c r="C695" s="3"/>
      <c r="D695" s="32">
        <f t="shared" si="20"/>
        <v>737.1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9">
        <v>0</v>
      </c>
      <c r="AW695" s="9">
        <v>22</v>
      </c>
      <c r="AX695" s="9">
        <v>9.6</v>
      </c>
      <c r="AY695" s="9">
        <v>38.5</v>
      </c>
      <c r="AZ695" s="9">
        <v>41.2</v>
      </c>
      <c r="BA695" s="9">
        <v>29.2</v>
      </c>
      <c r="BB695" s="9">
        <v>25.9</v>
      </c>
      <c r="BC695" s="9">
        <v>0</v>
      </c>
      <c r="BD695" s="9">
        <v>16.099999999999998</v>
      </c>
      <c r="BE695" s="9">
        <v>42.8</v>
      </c>
      <c r="BF695" s="284"/>
      <c r="BG695" s="61"/>
      <c r="BI695" s="270"/>
      <c r="BJ695" s="61"/>
    </row>
    <row r="696" spans="1:62" ht="15.75">
      <c r="A696" s="107" t="s">
        <v>2729</v>
      </c>
      <c r="B696" s="3"/>
      <c r="C696" s="3"/>
      <c r="D696" s="32">
        <f t="shared" si="20"/>
        <v>670.79999999999984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10.4</v>
      </c>
      <c r="AY696" s="9">
        <v>0</v>
      </c>
      <c r="AZ696" s="9">
        <v>65.599999999999994</v>
      </c>
      <c r="BA696" s="9">
        <v>22</v>
      </c>
      <c r="BB696" s="9">
        <v>53.8</v>
      </c>
      <c r="BC696" s="9">
        <v>0</v>
      </c>
      <c r="BD696" s="9">
        <v>55.4</v>
      </c>
      <c r="BE696" s="9">
        <v>27.1</v>
      </c>
      <c r="BF696" s="107"/>
      <c r="BG696" s="61"/>
      <c r="BI696" s="270"/>
      <c r="BJ696" s="61"/>
    </row>
    <row r="697" spans="1:62" ht="15.75">
      <c r="A697" s="107" t="s">
        <v>2727</v>
      </c>
      <c r="B697" s="3"/>
      <c r="C697" s="3"/>
      <c r="D697" s="32">
        <f t="shared" si="20"/>
        <v>583.70000000000016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9">
        <v>0</v>
      </c>
      <c r="AW697" s="9">
        <v>24</v>
      </c>
      <c r="AX697" s="9">
        <v>0</v>
      </c>
      <c r="AY697" s="9">
        <v>24</v>
      </c>
      <c r="AZ697" s="9">
        <v>24</v>
      </c>
      <c r="BA697" s="9">
        <v>28</v>
      </c>
      <c r="BB697" s="9">
        <v>2.2000000000000002</v>
      </c>
      <c r="BC697" s="9">
        <v>0</v>
      </c>
      <c r="BD697" s="9">
        <v>3.5</v>
      </c>
      <c r="BE697" s="9">
        <v>6</v>
      </c>
      <c r="BF697" s="107"/>
      <c r="BG697" s="61"/>
      <c r="BI697" s="270"/>
      <c r="BJ697" s="61"/>
    </row>
    <row r="698" spans="1:62" ht="15.75">
      <c r="A698" s="107" t="s">
        <v>2708</v>
      </c>
      <c r="B698" s="3"/>
      <c r="C698" s="3"/>
      <c r="D698" s="32">
        <f t="shared" si="20"/>
        <v>572.90000000000009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9">
        <v>0</v>
      </c>
      <c r="AW698" s="9">
        <v>44.5</v>
      </c>
      <c r="AX698" s="9">
        <v>3.3000000000000003</v>
      </c>
      <c r="AY698" s="9">
        <v>28</v>
      </c>
      <c r="AZ698" s="9">
        <v>36.1</v>
      </c>
      <c r="BA698" s="9">
        <v>30</v>
      </c>
      <c r="BB698" s="9">
        <v>0</v>
      </c>
      <c r="BC698" s="9">
        <v>0</v>
      </c>
      <c r="BD698" s="9">
        <v>35.200000000000003</v>
      </c>
      <c r="BE698" s="9">
        <v>28</v>
      </c>
      <c r="BF698" s="107"/>
      <c r="BG698" s="61"/>
      <c r="BI698" s="270"/>
      <c r="BJ698" s="61"/>
    </row>
    <row r="699" spans="1:62" ht="15.75">
      <c r="A699" s="107" t="s">
        <v>658</v>
      </c>
      <c r="B699" s="3"/>
      <c r="C699" s="3"/>
      <c r="D699" s="32">
        <f t="shared" si="20"/>
        <v>410.7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9">
        <v>0</v>
      </c>
      <c r="AW699" s="9">
        <v>14.500000000000002</v>
      </c>
      <c r="AX699" s="9">
        <v>0</v>
      </c>
      <c r="AY699" s="9">
        <v>0</v>
      </c>
      <c r="AZ699" s="9">
        <v>28</v>
      </c>
      <c r="BA699" s="9">
        <v>51</v>
      </c>
      <c r="BB699" s="9">
        <v>0</v>
      </c>
      <c r="BC699" s="9">
        <v>0</v>
      </c>
      <c r="BD699" s="9">
        <v>0</v>
      </c>
      <c r="BE699" s="9">
        <v>8.8000000000000007</v>
      </c>
      <c r="BF699" s="107"/>
      <c r="BG699" s="61"/>
      <c r="BI699" s="270"/>
      <c r="BJ699" s="61"/>
    </row>
    <row r="700" spans="1:62" ht="15.75">
      <c r="A700" s="285" t="s">
        <v>1655</v>
      </c>
      <c r="B700" s="3"/>
      <c r="C700" s="3"/>
      <c r="D700" s="32">
        <f t="shared" si="20"/>
        <v>372.6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9">
        <v>0</v>
      </c>
      <c r="AW700" s="9">
        <v>0</v>
      </c>
      <c r="AX700" s="9">
        <v>0</v>
      </c>
      <c r="AY700" s="9">
        <v>0</v>
      </c>
      <c r="AZ700" s="9">
        <v>38.1</v>
      </c>
      <c r="BA700" s="9">
        <v>45</v>
      </c>
      <c r="BB700" s="9">
        <v>0</v>
      </c>
      <c r="BC700" s="9">
        <v>0</v>
      </c>
      <c r="BD700" s="9">
        <v>22</v>
      </c>
      <c r="BE700" s="9">
        <v>0</v>
      </c>
      <c r="BF700" s="285"/>
      <c r="BG700" s="61"/>
      <c r="BI700" s="270"/>
      <c r="BJ700" s="61"/>
    </row>
    <row r="701" spans="1:62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62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62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62" ht="20.25">
      <c r="A704" s="30" t="s">
        <v>170</v>
      </c>
      <c r="D704" s="31" t="s">
        <v>40</v>
      </c>
      <c r="E704" s="102" t="s">
        <v>4227</v>
      </c>
      <c r="F704" s="102" t="s">
        <v>4316</v>
      </c>
      <c r="G704" s="102" t="s">
        <v>4339</v>
      </c>
      <c r="H704" s="102" t="s">
        <v>4389</v>
      </c>
      <c r="I704" s="102" t="s">
        <v>4454</v>
      </c>
      <c r="J704" s="102" t="s">
        <v>4455</v>
      </c>
      <c r="K704" s="102" t="s">
        <v>4543</v>
      </c>
      <c r="L704" s="102" t="s">
        <v>4595</v>
      </c>
      <c r="M704" s="102" t="s">
        <v>4596</v>
      </c>
      <c r="N704" s="102" t="s">
        <v>4658</v>
      </c>
      <c r="O704" s="102" t="s">
        <v>4700</v>
      </c>
      <c r="P704" s="102" t="s">
        <v>4756</v>
      </c>
      <c r="Q704" s="102" t="s">
        <v>4809</v>
      </c>
      <c r="R704" s="102" t="s">
        <v>4971</v>
      </c>
      <c r="S704" s="102" t="s">
        <v>4982</v>
      </c>
      <c r="T704" s="102" t="s">
        <v>4983</v>
      </c>
      <c r="U704" s="102" t="s">
        <v>5121</v>
      </c>
      <c r="V704" s="102" t="s">
        <v>5204</v>
      </c>
      <c r="W704" s="102" t="s">
        <v>5205</v>
      </c>
      <c r="X704" s="102" t="s">
        <v>5403</v>
      </c>
      <c r="Y704" s="102" t="s">
        <v>5404</v>
      </c>
      <c r="Z704" s="102" t="s">
        <v>5485</v>
      </c>
      <c r="AA704" s="102" t="s">
        <v>5489</v>
      </c>
      <c r="AB704" s="102" t="s">
        <v>5552</v>
      </c>
      <c r="AC704" s="102" t="s">
        <v>5598</v>
      </c>
      <c r="AD704" s="102" t="s">
        <v>5653</v>
      </c>
      <c r="AE704" s="102" t="s">
        <v>5749</v>
      </c>
      <c r="AF704" s="102" t="s">
        <v>5752</v>
      </c>
    </row>
    <row r="705" spans="1:37" ht="15.75">
      <c r="A705" s="285" t="s">
        <v>1657</v>
      </c>
      <c r="B705" s="3"/>
      <c r="C705" s="3"/>
      <c r="D705" s="32">
        <f t="shared" ref="D705:D736" si="21">SUM(E705:DZ705)</f>
        <v>364.25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9">
        <v>0</v>
      </c>
      <c r="AE705" s="9">
        <v>0</v>
      </c>
      <c r="AF705" s="9">
        <v>0</v>
      </c>
      <c r="AG705" s="285"/>
      <c r="AH705" s="61"/>
      <c r="AJ705" s="270"/>
      <c r="AK705" s="61"/>
    </row>
    <row r="706" spans="1:37" ht="15.75">
      <c r="A706" s="106" t="s">
        <v>1346</v>
      </c>
      <c r="B706" s="3"/>
      <c r="C706" s="3"/>
      <c r="D706" s="32">
        <f t="shared" si="21"/>
        <v>316.09999999999997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9">
        <v>0</v>
      </c>
      <c r="AE706" s="9">
        <v>18</v>
      </c>
      <c r="AF706" s="9">
        <v>0</v>
      </c>
      <c r="AG706" s="502"/>
      <c r="AH706" s="61"/>
      <c r="AJ706" s="270"/>
      <c r="AK706" s="61"/>
    </row>
    <row r="707" spans="1:37" ht="15.75">
      <c r="A707" s="284" t="s">
        <v>3613</v>
      </c>
      <c r="B707" s="3"/>
      <c r="C707" s="3"/>
      <c r="D707" s="32">
        <f t="shared" si="21"/>
        <v>378.7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9">
        <v>0</v>
      </c>
      <c r="AE707" s="9">
        <v>14.399999999999999</v>
      </c>
      <c r="AF707" s="9">
        <v>0</v>
      </c>
      <c r="AG707" s="284"/>
      <c r="AH707" s="61"/>
      <c r="AJ707" s="270"/>
      <c r="AK707" s="61"/>
    </row>
    <row r="708" spans="1:37" ht="15.75">
      <c r="A708" s="106" t="s">
        <v>1337</v>
      </c>
      <c r="B708" s="3"/>
      <c r="C708" s="3"/>
      <c r="D708" s="32">
        <f t="shared" si="21"/>
        <v>484.10000000000008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9">
        <v>0</v>
      </c>
      <c r="AE708" s="9">
        <v>38.799999999999997</v>
      </c>
      <c r="AF708" s="9">
        <v>0</v>
      </c>
      <c r="AG708" s="502"/>
      <c r="AH708" s="402"/>
      <c r="AJ708" s="270"/>
      <c r="AK708" s="61"/>
    </row>
    <row r="709" spans="1:37" ht="15.75">
      <c r="A709" s="107" t="s">
        <v>2195</v>
      </c>
      <c r="B709" s="3"/>
      <c r="C709" s="3"/>
      <c r="D709" s="32">
        <f t="shared" si="21"/>
        <v>397.00000000000006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9">
        <v>38.4</v>
      </c>
      <c r="AE709" s="9">
        <v>41.1</v>
      </c>
      <c r="AF709" s="9">
        <v>0</v>
      </c>
      <c r="AG709" s="107"/>
      <c r="AH709" s="61"/>
      <c r="AJ709" s="270"/>
      <c r="AK709" s="61"/>
    </row>
    <row r="710" spans="1:37" ht="15.75">
      <c r="A710" s="285" t="s">
        <v>1</v>
      </c>
      <c r="B710" s="3"/>
      <c r="C710" s="3"/>
      <c r="D710" s="32">
        <f t="shared" si="21"/>
        <v>305.3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9">
        <v>0</v>
      </c>
      <c r="AE710" s="9">
        <v>0</v>
      </c>
      <c r="AF710" s="9">
        <v>0</v>
      </c>
      <c r="AG710" s="285"/>
      <c r="AH710" s="61"/>
      <c r="AJ710" s="270"/>
      <c r="AK710" s="61"/>
    </row>
    <row r="711" spans="1:37" ht="15.75">
      <c r="A711" s="285" t="s">
        <v>1656</v>
      </c>
      <c r="B711" s="3"/>
      <c r="C711" s="3"/>
      <c r="D711" s="32">
        <f t="shared" si="21"/>
        <v>367.2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9">
        <v>0</v>
      </c>
      <c r="AE711" s="9">
        <v>13.200000000000001</v>
      </c>
      <c r="AF711" s="9">
        <v>4.4000000000000004</v>
      </c>
      <c r="AG711" s="285"/>
      <c r="AH711" s="61"/>
      <c r="AJ711" s="270"/>
      <c r="AK711" s="61"/>
    </row>
    <row r="712" spans="1:37" ht="15.75">
      <c r="A712" s="285" t="s">
        <v>1664</v>
      </c>
      <c r="B712" s="3"/>
      <c r="C712" s="3"/>
      <c r="D712" s="32">
        <f t="shared" si="21"/>
        <v>441.6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9">
        <v>0</v>
      </c>
      <c r="AE712" s="9">
        <v>37.5</v>
      </c>
      <c r="AF712" s="9">
        <v>0</v>
      </c>
      <c r="AG712" s="285"/>
      <c r="AH712" s="61"/>
      <c r="AJ712" s="270"/>
      <c r="AK712" s="61"/>
    </row>
    <row r="713" spans="1:37" ht="15.75">
      <c r="A713" s="284" t="s">
        <v>3614</v>
      </c>
      <c r="B713" s="3"/>
      <c r="C713" s="3"/>
      <c r="D713" s="32">
        <f t="shared" si="21"/>
        <v>477.7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9">
        <v>0</v>
      </c>
      <c r="AE713" s="9">
        <v>58.5</v>
      </c>
      <c r="AF713" s="9">
        <v>0</v>
      </c>
      <c r="AG713" s="284"/>
      <c r="AH713" s="61"/>
      <c r="AJ713" s="270"/>
      <c r="AK713" s="61"/>
    </row>
    <row r="714" spans="1:37" ht="15.75">
      <c r="A714" s="107" t="s">
        <v>2716</v>
      </c>
      <c r="B714" s="3"/>
      <c r="C714" s="3"/>
      <c r="D714" s="32">
        <f t="shared" si="21"/>
        <v>309.10000000000002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9">
        <v>0</v>
      </c>
      <c r="AE714" s="9">
        <v>48.000000000000007</v>
      </c>
      <c r="AF714" s="9">
        <v>0</v>
      </c>
      <c r="AG714" s="107"/>
      <c r="AH714" s="61"/>
      <c r="AJ714" s="270"/>
      <c r="AK714" s="61"/>
    </row>
    <row r="715" spans="1:37" ht="15.75">
      <c r="A715" s="107" t="s">
        <v>3615</v>
      </c>
      <c r="B715" s="3"/>
      <c r="C715" s="3"/>
      <c r="D715" s="32">
        <f t="shared" si="21"/>
        <v>392.9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9">
        <v>0</v>
      </c>
      <c r="AE715" s="9">
        <v>22.2</v>
      </c>
      <c r="AF715" s="9">
        <v>0</v>
      </c>
      <c r="AG715" s="107"/>
      <c r="AH715" s="61"/>
      <c r="AJ715" s="270"/>
      <c r="AK715" s="61"/>
    </row>
    <row r="716" spans="1:37" ht="15.75">
      <c r="A716" s="106" t="s">
        <v>1342</v>
      </c>
      <c r="B716" s="3"/>
      <c r="C716" s="3"/>
      <c r="D716" s="32">
        <f t="shared" si="21"/>
        <v>336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9">
        <v>0</v>
      </c>
      <c r="AE716" s="9">
        <v>54.300000000000004</v>
      </c>
      <c r="AF716" s="9">
        <v>0</v>
      </c>
      <c r="AG716" s="502"/>
      <c r="AH716" s="61"/>
      <c r="AJ716" s="270"/>
      <c r="AK716" s="61"/>
    </row>
    <row r="717" spans="1:37" ht="15.75">
      <c r="A717" s="107" t="s">
        <v>2847</v>
      </c>
      <c r="B717" s="3"/>
      <c r="C717" s="3"/>
      <c r="D717" s="32">
        <f t="shared" si="21"/>
        <v>159.19999999999999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9">
        <v>0</v>
      </c>
      <c r="AE717" s="9">
        <v>3.5999999999999996</v>
      </c>
      <c r="AF717" s="9">
        <v>0</v>
      </c>
      <c r="AG717" s="107"/>
      <c r="AH717" s="61"/>
      <c r="AJ717" s="270"/>
      <c r="AK717" s="61"/>
    </row>
    <row r="718" spans="1:37" ht="15.75">
      <c r="A718" s="107" t="s">
        <v>675</v>
      </c>
      <c r="B718" s="3"/>
      <c r="C718" s="3"/>
      <c r="D718" s="32">
        <f t="shared" si="21"/>
        <v>173.29999999999998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9">
        <v>0</v>
      </c>
      <c r="AE718" s="9">
        <v>7.2000000000000011</v>
      </c>
      <c r="AF718" s="9">
        <v>0</v>
      </c>
      <c r="AG718" s="107"/>
      <c r="AH718" s="61"/>
      <c r="AJ718" s="270"/>
      <c r="AK718" s="61"/>
    </row>
    <row r="719" spans="1:37" ht="15.75">
      <c r="A719" s="107" t="s">
        <v>2706</v>
      </c>
      <c r="B719" s="3"/>
      <c r="C719" s="3"/>
      <c r="D719" s="32">
        <f t="shared" si="21"/>
        <v>329.5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9">
        <v>33</v>
      </c>
      <c r="AE719" s="9">
        <v>3.3000000000000003</v>
      </c>
      <c r="AF719" s="9">
        <v>0</v>
      </c>
      <c r="AG719" s="107"/>
      <c r="AH719" s="61"/>
      <c r="AJ719" s="270"/>
      <c r="AK719" s="61"/>
    </row>
    <row r="720" spans="1:37" ht="15.75">
      <c r="A720" s="284" t="s">
        <v>3616</v>
      </c>
      <c r="B720" s="3"/>
      <c r="C720" s="3"/>
      <c r="D720" s="32">
        <f t="shared" si="21"/>
        <v>174.29999999999998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9">
        <v>0</v>
      </c>
      <c r="AE720" s="9">
        <v>0</v>
      </c>
      <c r="AF720" s="9">
        <v>0</v>
      </c>
      <c r="AG720" s="284"/>
      <c r="AH720" s="61"/>
      <c r="AJ720" s="270"/>
      <c r="AK720" s="61"/>
    </row>
    <row r="721" spans="1:37" ht="15.75">
      <c r="A721" s="285" t="s">
        <v>1653</v>
      </c>
      <c r="B721" s="3"/>
      <c r="C721" s="3"/>
      <c r="D721" s="32">
        <f t="shared" si="21"/>
        <v>399.6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9">
        <v>45.400000000000006</v>
      </c>
      <c r="AE721" s="9">
        <v>18</v>
      </c>
      <c r="AF721" s="9">
        <v>0</v>
      </c>
      <c r="AG721" s="285"/>
      <c r="AH721" s="61"/>
      <c r="AJ721" s="270"/>
      <c r="AK721" s="61"/>
    </row>
    <row r="722" spans="1:37" ht="15.75">
      <c r="A722" s="107" t="s">
        <v>2196</v>
      </c>
      <c r="B722" s="3"/>
      <c r="C722" s="3"/>
      <c r="D722" s="32">
        <f t="shared" si="21"/>
        <v>473.49999999999994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9">
        <v>0</v>
      </c>
      <c r="AE722" s="9">
        <v>73.2</v>
      </c>
      <c r="AF722" s="9">
        <v>0</v>
      </c>
      <c r="AG722" s="107"/>
      <c r="AH722" s="61"/>
      <c r="AJ722" s="270"/>
      <c r="AK722" s="61"/>
    </row>
    <row r="723" spans="1:37" ht="15.75">
      <c r="A723" s="107" t="s">
        <v>153</v>
      </c>
      <c r="B723" s="3"/>
      <c r="C723" s="3"/>
      <c r="D723" s="32">
        <f t="shared" si="21"/>
        <v>368.50000000000006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9">
        <v>52.800000000000004</v>
      </c>
      <c r="AE723" s="9">
        <v>24</v>
      </c>
      <c r="AF723" s="9">
        <v>0</v>
      </c>
      <c r="AG723" s="107"/>
      <c r="AH723" s="61"/>
      <c r="AJ723" s="270"/>
      <c r="AK723" s="61"/>
    </row>
    <row r="724" spans="1:37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285"/>
      <c r="AH724" s="61"/>
      <c r="AJ724" s="270"/>
      <c r="AK724" s="61"/>
    </row>
    <row r="725" spans="1:37" ht="15.75">
      <c r="A725" s="284" t="s">
        <v>3617</v>
      </c>
      <c r="B725" s="3"/>
      <c r="C725" s="3"/>
      <c r="D725" s="32">
        <f t="shared" si="21"/>
        <v>406.09999999999997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9">
        <v>30.799999999999997</v>
      </c>
      <c r="AE725" s="9">
        <v>40.800000000000004</v>
      </c>
      <c r="AF725" s="9">
        <v>0</v>
      </c>
      <c r="AG725" s="284"/>
      <c r="AH725" s="61"/>
      <c r="AJ725" s="270"/>
      <c r="AK725" s="61"/>
    </row>
    <row r="726" spans="1:37" ht="15.75">
      <c r="A726" s="107" t="s">
        <v>2212</v>
      </c>
      <c r="B726" s="3"/>
      <c r="C726" s="3"/>
      <c r="D726" s="32">
        <f t="shared" si="21"/>
        <v>236.79999999999998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9">
        <v>28.6</v>
      </c>
      <c r="AE726" s="9">
        <v>0</v>
      </c>
      <c r="AF726" s="9">
        <v>0</v>
      </c>
      <c r="AG726" s="107"/>
      <c r="AH726" s="61"/>
      <c r="AJ726" s="270"/>
      <c r="AK726" s="61"/>
    </row>
    <row r="727" spans="1:37" ht="15.75">
      <c r="A727" s="284" t="s">
        <v>3618</v>
      </c>
      <c r="B727" s="3"/>
      <c r="C727" s="3"/>
      <c r="D727" s="32">
        <f t="shared" si="21"/>
        <v>375.2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9">
        <v>0</v>
      </c>
      <c r="AE727" s="9">
        <v>15.600000000000001</v>
      </c>
      <c r="AF727" s="9">
        <v>0</v>
      </c>
      <c r="AG727" s="284"/>
      <c r="AH727" s="61"/>
      <c r="AJ727" s="270"/>
      <c r="AK727" s="61"/>
    </row>
    <row r="728" spans="1:37" s="30" customFormat="1" ht="20.25">
      <c r="A728" s="107" t="s">
        <v>2719</v>
      </c>
      <c r="B728" s="3"/>
      <c r="C728" s="3"/>
      <c r="D728" s="32">
        <f t="shared" si="21"/>
        <v>375.79999999999995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9">
        <v>0</v>
      </c>
      <c r="AE728" s="9">
        <v>100.5</v>
      </c>
      <c r="AF728" s="9">
        <v>0</v>
      </c>
      <c r="AG728" s="107"/>
      <c r="AH728" s="61"/>
      <c r="AI728"/>
      <c r="AJ728" s="270"/>
      <c r="AK728" s="61"/>
    </row>
    <row r="729" spans="1:37" ht="15.75">
      <c r="A729" s="285" t="s">
        <v>1661</v>
      </c>
      <c r="B729" s="3"/>
      <c r="C729" s="3"/>
      <c r="D729" s="32">
        <f t="shared" si="21"/>
        <v>448.84999999999997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9">
        <v>0</v>
      </c>
      <c r="AE729" s="9">
        <v>20.699999999999996</v>
      </c>
      <c r="AF729" s="9">
        <v>0</v>
      </c>
      <c r="AG729" s="285"/>
      <c r="AH729" s="61"/>
      <c r="AJ729" s="270"/>
      <c r="AK729" s="61"/>
    </row>
    <row r="730" spans="1:37" ht="15.75">
      <c r="A730" s="285" t="s">
        <v>11</v>
      </c>
      <c r="B730" s="3"/>
      <c r="C730" s="3"/>
      <c r="D730" s="32">
        <f t="shared" si="21"/>
        <v>480.09999999999997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9">
        <v>0</v>
      </c>
      <c r="AE730" s="9">
        <v>77.899999999999991</v>
      </c>
      <c r="AF730" s="9">
        <v>0</v>
      </c>
      <c r="AG730" s="285"/>
      <c r="AH730" s="61"/>
      <c r="AJ730" s="270"/>
      <c r="AK730" s="61"/>
    </row>
    <row r="731" spans="1:37" ht="15.75">
      <c r="A731" s="107" t="s">
        <v>2197</v>
      </c>
      <c r="B731" s="3"/>
      <c r="C731" s="3"/>
      <c r="D731" s="32">
        <f t="shared" si="21"/>
        <v>300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9">
        <v>0</v>
      </c>
      <c r="AE731" s="9">
        <v>36.300000000000004</v>
      </c>
      <c r="AF731" s="9">
        <v>0</v>
      </c>
      <c r="AG731" s="107"/>
      <c r="AH731" s="61"/>
      <c r="AJ731" s="270"/>
      <c r="AK731" s="61"/>
    </row>
    <row r="732" spans="1:37" ht="15.75">
      <c r="A732" s="285" t="s">
        <v>1666</v>
      </c>
      <c r="B732" s="3"/>
      <c r="C732" s="3"/>
      <c r="D732" s="32">
        <f t="shared" si="21"/>
        <v>392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9">
        <v>0</v>
      </c>
      <c r="AE732" s="9">
        <v>79.799999999999983</v>
      </c>
      <c r="AF732" s="9">
        <v>0</v>
      </c>
      <c r="AG732" s="285"/>
      <c r="AH732" s="61"/>
      <c r="AJ732" s="270"/>
      <c r="AK732" s="61"/>
    </row>
    <row r="733" spans="1:37" ht="15.75">
      <c r="A733" s="106" t="s">
        <v>1344</v>
      </c>
      <c r="B733" s="3"/>
      <c r="C733" s="3"/>
      <c r="D733" s="32">
        <f t="shared" si="21"/>
        <v>348.90000000000003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9">
        <v>0</v>
      </c>
      <c r="AE733" s="9">
        <v>18.900000000000002</v>
      </c>
      <c r="AF733" s="9">
        <v>0</v>
      </c>
      <c r="AG733" s="502"/>
      <c r="AH733" s="61"/>
      <c r="AJ733" s="270"/>
      <c r="AK733" s="61"/>
    </row>
    <row r="734" spans="1:37" ht="15.75">
      <c r="A734" s="107" t="s">
        <v>633</v>
      </c>
      <c r="B734" s="3"/>
      <c r="C734" s="3"/>
      <c r="D734" s="32">
        <f t="shared" si="21"/>
        <v>289.49999999999994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9">
        <v>10.4</v>
      </c>
      <c r="AE734" s="9">
        <v>0</v>
      </c>
      <c r="AF734" s="9">
        <v>0</v>
      </c>
      <c r="AG734" s="107"/>
      <c r="AH734" s="61"/>
      <c r="AJ734" s="270"/>
      <c r="AK734" s="61"/>
    </row>
    <row r="735" spans="1:37" ht="15.75">
      <c r="A735" s="285" t="s">
        <v>1658</v>
      </c>
      <c r="B735" s="3"/>
      <c r="C735" s="3"/>
      <c r="D735" s="32">
        <f t="shared" si="21"/>
        <v>314.5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9">
        <v>0</v>
      </c>
      <c r="AE735" s="9">
        <v>0</v>
      </c>
      <c r="AF735" s="9">
        <v>0</v>
      </c>
      <c r="AG735" s="285"/>
      <c r="AH735" s="61"/>
      <c r="AJ735" s="270"/>
      <c r="AK735" s="61"/>
    </row>
    <row r="736" spans="1:37" ht="15.75">
      <c r="A736" s="107" t="s">
        <v>2715</v>
      </c>
      <c r="B736" s="3"/>
      <c r="C736" s="3"/>
      <c r="D736" s="32">
        <f t="shared" si="21"/>
        <v>644.05000000000007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9">
        <v>0</v>
      </c>
      <c r="AE736" s="9">
        <v>77.099999999999994</v>
      </c>
      <c r="AF736" s="9">
        <v>0</v>
      </c>
      <c r="AG736" s="107"/>
      <c r="AH736" s="61"/>
      <c r="AJ736" s="270"/>
      <c r="AK736" s="61"/>
    </row>
    <row r="737" spans="1:37" ht="15.75">
      <c r="A737" s="284" t="s">
        <v>3619</v>
      </c>
      <c r="B737" s="3"/>
      <c r="C737" s="3"/>
      <c r="D737" s="32">
        <f t="shared" ref="D737:D768" si="22">SUM(E737:DZ737)</f>
        <v>405.55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9">
        <v>8.8000000000000007</v>
      </c>
      <c r="AE737" s="9">
        <v>30.599999999999998</v>
      </c>
      <c r="AF737" s="9">
        <v>0</v>
      </c>
      <c r="AG737" s="284"/>
      <c r="AH737" s="61"/>
      <c r="AJ737" s="270"/>
      <c r="AK737" s="61"/>
    </row>
    <row r="738" spans="1:37" ht="15.75">
      <c r="A738" s="107" t="s">
        <v>687</v>
      </c>
      <c r="B738" s="3"/>
      <c r="C738" s="3"/>
      <c r="D738" s="32">
        <f t="shared" si="22"/>
        <v>432.3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9">
        <v>26.4</v>
      </c>
      <c r="AE738" s="9">
        <v>65.100000000000009</v>
      </c>
      <c r="AF738" s="9">
        <v>0</v>
      </c>
      <c r="AG738" s="107"/>
      <c r="AH738" s="61"/>
      <c r="AJ738" s="270"/>
      <c r="AK738" s="61"/>
    </row>
    <row r="739" spans="1:37" ht="15.75">
      <c r="A739" s="107" t="s">
        <v>639</v>
      </c>
      <c r="B739" s="3"/>
      <c r="C739" s="3"/>
      <c r="D739" s="32">
        <f t="shared" si="22"/>
        <v>339.6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9">
        <v>0</v>
      </c>
      <c r="AE739" s="9">
        <v>36</v>
      </c>
      <c r="AF739" s="9">
        <v>0</v>
      </c>
      <c r="AG739" s="107"/>
      <c r="AH739" s="61"/>
      <c r="AJ739" s="270"/>
      <c r="AK739" s="61"/>
    </row>
    <row r="740" spans="1:37" ht="15.75">
      <c r="A740" s="284" t="s">
        <v>3648</v>
      </c>
      <c r="B740" s="3"/>
      <c r="C740" s="3"/>
      <c r="D740" s="32">
        <f t="shared" si="22"/>
        <v>410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9">
        <v>0</v>
      </c>
      <c r="AE740" s="9">
        <v>20.699999999999996</v>
      </c>
      <c r="AF740" s="9">
        <v>0</v>
      </c>
      <c r="AG740" s="284"/>
      <c r="AH740" s="61"/>
      <c r="AJ740" s="270"/>
      <c r="AK740" s="61"/>
    </row>
    <row r="741" spans="1:37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285"/>
      <c r="AH741" s="61"/>
      <c r="AJ741" s="270"/>
      <c r="AK741" s="61"/>
    </row>
    <row r="742" spans="1:37" ht="15.75">
      <c r="A742" s="107" t="s">
        <v>2724</v>
      </c>
      <c r="B742" s="3"/>
      <c r="C742" s="3"/>
      <c r="D742" s="32">
        <f t="shared" si="22"/>
        <v>506.5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9">
        <v>26.4</v>
      </c>
      <c r="AE742" s="9">
        <v>88.5</v>
      </c>
      <c r="AF742" s="9">
        <v>0</v>
      </c>
      <c r="AG742" s="107"/>
      <c r="AH742" s="61"/>
      <c r="AJ742" s="270"/>
      <c r="AK742" s="61"/>
    </row>
    <row r="743" spans="1:37" ht="15.75">
      <c r="A743" s="284" t="s">
        <v>3620</v>
      </c>
      <c r="B743" s="3"/>
      <c r="C743" s="3"/>
      <c r="D743" s="32">
        <f t="shared" si="22"/>
        <v>537.05000000000007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9">
        <v>40.6</v>
      </c>
      <c r="AE743" s="9">
        <v>30.599999999999998</v>
      </c>
      <c r="AF743" s="9">
        <v>0</v>
      </c>
      <c r="AG743" s="284"/>
      <c r="AH743" s="61"/>
      <c r="AJ743" s="270"/>
      <c r="AK743" s="61"/>
    </row>
    <row r="744" spans="1:37" ht="15.75">
      <c r="A744" s="107" t="s">
        <v>2216</v>
      </c>
      <c r="B744" s="3"/>
      <c r="C744" s="3"/>
      <c r="D744" s="32">
        <f t="shared" si="22"/>
        <v>412.7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9">
        <v>0</v>
      </c>
      <c r="AE744" s="9">
        <v>67.499999999999986</v>
      </c>
      <c r="AF744" s="9">
        <v>0</v>
      </c>
      <c r="AG744" s="107"/>
      <c r="AH744" s="61"/>
      <c r="AJ744" s="270"/>
      <c r="AK744" s="61"/>
    </row>
    <row r="745" spans="1:37" ht="15.75">
      <c r="A745" s="284" t="s">
        <v>3621</v>
      </c>
      <c r="B745" s="3"/>
      <c r="C745" s="3"/>
      <c r="D745" s="32">
        <f t="shared" si="22"/>
        <v>289.8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9">
        <v>19.599999999999998</v>
      </c>
      <c r="AE745" s="9">
        <v>0</v>
      </c>
      <c r="AF745" s="9">
        <v>0</v>
      </c>
      <c r="AG745" s="284"/>
      <c r="AH745" s="61"/>
      <c r="AJ745" s="270"/>
      <c r="AK745" s="61"/>
    </row>
    <row r="746" spans="1:37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285"/>
      <c r="AH746" s="61"/>
      <c r="AJ746" s="270"/>
      <c r="AK746" s="61"/>
    </row>
    <row r="747" spans="1:37" ht="15.75">
      <c r="A747" s="285" t="s">
        <v>17</v>
      </c>
      <c r="B747" s="3"/>
      <c r="C747" s="3"/>
      <c r="D747" s="32">
        <f t="shared" si="22"/>
        <v>383.29999999999995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9">
        <v>24.200000000000003</v>
      </c>
      <c r="AE747" s="9">
        <v>18</v>
      </c>
      <c r="AF747" s="9">
        <v>0</v>
      </c>
      <c r="AG747" s="285"/>
      <c r="AH747" s="61"/>
      <c r="AJ747" s="270"/>
      <c r="AK747" s="61"/>
    </row>
    <row r="748" spans="1:37" ht="15.75">
      <c r="A748" s="284" t="s">
        <v>3622</v>
      </c>
      <c r="B748" s="3"/>
      <c r="C748" s="3"/>
      <c r="D748" s="32">
        <f t="shared" si="22"/>
        <v>298.20000000000005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9">
        <v>0</v>
      </c>
      <c r="AE748" s="9">
        <v>19.5</v>
      </c>
      <c r="AF748" s="9">
        <v>0</v>
      </c>
      <c r="AG748" s="284"/>
      <c r="AH748" s="61"/>
      <c r="AJ748" s="270"/>
      <c r="AK748" s="61"/>
    </row>
    <row r="749" spans="1:37" ht="15.75">
      <c r="A749" s="107" t="s">
        <v>162</v>
      </c>
      <c r="B749" s="3"/>
      <c r="C749" s="3"/>
      <c r="D749" s="32">
        <f t="shared" si="22"/>
        <v>352.2000000000001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9">
        <v>0</v>
      </c>
      <c r="AE749" s="9">
        <v>18.299999999999997</v>
      </c>
      <c r="AF749" s="9">
        <v>0</v>
      </c>
      <c r="AG749" s="107"/>
      <c r="AH749" s="61"/>
      <c r="AJ749" s="270"/>
      <c r="AK749" s="61"/>
    </row>
    <row r="750" spans="1:37" ht="15.75">
      <c r="A750" s="107" t="s">
        <v>2201</v>
      </c>
      <c r="B750" s="3"/>
      <c r="C750" s="3"/>
      <c r="D750" s="32">
        <f t="shared" si="22"/>
        <v>228.1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9">
        <v>0</v>
      </c>
      <c r="AE750" s="9">
        <v>6.9</v>
      </c>
      <c r="AF750" s="9">
        <v>0</v>
      </c>
      <c r="AG750" s="107"/>
      <c r="AH750" s="61"/>
      <c r="AJ750" s="270"/>
      <c r="AK750" s="61"/>
    </row>
    <row r="751" spans="1:37" ht="15.75">
      <c r="A751" s="284" t="s">
        <v>3623</v>
      </c>
      <c r="B751" s="3"/>
      <c r="C751" s="3"/>
      <c r="D751" s="32">
        <f t="shared" si="22"/>
        <v>451.80000000000007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9">
        <v>0</v>
      </c>
      <c r="AE751" s="9">
        <v>69.900000000000006</v>
      </c>
      <c r="AF751" s="9">
        <v>0</v>
      </c>
      <c r="AG751" s="284"/>
      <c r="AH751" s="61"/>
      <c r="AJ751" s="270"/>
      <c r="AK751" s="61"/>
    </row>
    <row r="752" spans="1:37" ht="15.75">
      <c r="A752" s="107" t="s">
        <v>2718</v>
      </c>
      <c r="B752" s="3"/>
      <c r="C752" s="3"/>
      <c r="D752" s="32">
        <f t="shared" si="22"/>
        <v>567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9">
        <v>0</v>
      </c>
      <c r="AE752" s="9">
        <v>73.8</v>
      </c>
      <c r="AF752" s="9">
        <v>0</v>
      </c>
      <c r="AG752" s="107"/>
      <c r="AH752" s="61"/>
      <c r="AJ752" s="270"/>
      <c r="AK752" s="61"/>
    </row>
    <row r="753" spans="1:37" ht="15.75">
      <c r="A753" s="107" t="s">
        <v>2220</v>
      </c>
      <c r="B753" s="3"/>
      <c r="C753" s="3"/>
      <c r="D753" s="32">
        <f t="shared" si="22"/>
        <v>397.2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9">
        <v>2.4</v>
      </c>
      <c r="AE753" s="9">
        <v>17.100000000000001</v>
      </c>
      <c r="AF753" s="9">
        <v>0</v>
      </c>
      <c r="AG753" s="107"/>
      <c r="AH753" s="61"/>
      <c r="AJ753" s="270"/>
      <c r="AK753" s="61"/>
    </row>
    <row r="754" spans="1:37" ht="15.75">
      <c r="A754" s="107" t="s">
        <v>2710</v>
      </c>
      <c r="B754" s="3"/>
      <c r="C754" s="3"/>
      <c r="D754" s="32">
        <f t="shared" si="22"/>
        <v>411.7000000000001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9">
        <v>0</v>
      </c>
      <c r="AE754" s="9">
        <v>36.300000000000004</v>
      </c>
      <c r="AF754" s="9">
        <v>0</v>
      </c>
      <c r="AG754" s="107"/>
      <c r="AH754" s="61"/>
      <c r="AJ754" s="270"/>
      <c r="AK754" s="61"/>
    </row>
    <row r="755" spans="1:37" ht="15.75">
      <c r="A755" s="284" t="s">
        <v>3624</v>
      </c>
      <c r="B755" s="3"/>
      <c r="C755" s="3"/>
      <c r="D755" s="32">
        <f t="shared" si="22"/>
        <v>381.3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9">
        <v>0</v>
      </c>
      <c r="AE755" s="9">
        <v>13.200000000000001</v>
      </c>
      <c r="AF755" s="9">
        <v>0</v>
      </c>
      <c r="AG755" s="284"/>
      <c r="AH755" s="61"/>
      <c r="AJ755" s="270"/>
      <c r="AK755" s="61"/>
    </row>
    <row r="756" spans="1:37" ht="15.75">
      <c r="A756" s="107" t="s">
        <v>2200</v>
      </c>
      <c r="B756" s="3"/>
      <c r="C756" s="3"/>
      <c r="D756" s="32">
        <f t="shared" si="22"/>
        <v>421.59999999999991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9">
        <v>0</v>
      </c>
      <c r="AE756" s="9">
        <v>22.5</v>
      </c>
      <c r="AF756" s="9">
        <v>0</v>
      </c>
      <c r="AG756" s="107"/>
      <c r="AH756" s="61"/>
      <c r="AJ756" s="270"/>
      <c r="AK756" s="61"/>
    </row>
    <row r="757" spans="1:37" ht="15.75">
      <c r="A757" s="284" t="s">
        <v>3625</v>
      </c>
      <c r="B757" s="3"/>
      <c r="C757" s="3"/>
      <c r="D757" s="32">
        <f t="shared" si="22"/>
        <v>403.09999999999997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9">
        <v>0</v>
      </c>
      <c r="AE757" s="9">
        <v>14.399999999999999</v>
      </c>
      <c r="AF757" s="9">
        <v>0</v>
      </c>
      <c r="AG757" s="284"/>
      <c r="AH757" s="61"/>
      <c r="AJ757" s="270"/>
      <c r="AK757" s="61"/>
    </row>
    <row r="758" spans="1:37" ht="15.75">
      <c r="A758" s="107" t="s">
        <v>2732</v>
      </c>
      <c r="B758" s="3"/>
      <c r="C758" s="3"/>
      <c r="D758" s="32">
        <f t="shared" si="22"/>
        <v>426.20000000000005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9">
        <v>2.6</v>
      </c>
      <c r="AE758" s="9">
        <v>52.800000000000004</v>
      </c>
      <c r="AF758" s="9">
        <v>4.8</v>
      </c>
      <c r="AG758" s="107"/>
      <c r="AH758" s="61"/>
      <c r="AJ758" s="270"/>
      <c r="AK758" s="61"/>
    </row>
    <row r="759" spans="1:37" ht="15.75">
      <c r="A759" s="107" t="s">
        <v>704</v>
      </c>
      <c r="B759" s="3"/>
      <c r="C759" s="3"/>
      <c r="D759" s="32">
        <f t="shared" si="22"/>
        <v>555.20000000000005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9">
        <v>0</v>
      </c>
      <c r="AE759" s="9">
        <v>75.8</v>
      </c>
      <c r="AF759" s="9">
        <v>0</v>
      </c>
      <c r="AG759" s="107"/>
      <c r="AH759" s="61"/>
      <c r="AJ759" s="270"/>
      <c r="AK759" s="61"/>
    </row>
    <row r="760" spans="1:37" ht="15.75">
      <c r="A760" s="107" t="s">
        <v>2731</v>
      </c>
      <c r="B760" s="3"/>
      <c r="C760" s="3"/>
      <c r="D760" s="32">
        <f t="shared" si="22"/>
        <v>231.7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9">
        <v>0</v>
      </c>
      <c r="AE760" s="9">
        <v>18.2</v>
      </c>
      <c r="AF760" s="9">
        <v>0</v>
      </c>
      <c r="AG760" s="107"/>
      <c r="AH760" s="61"/>
      <c r="AJ760" s="270"/>
      <c r="AK760" s="61"/>
    </row>
    <row r="761" spans="1:37" ht="15.75">
      <c r="A761" s="285" t="s">
        <v>2325</v>
      </c>
      <c r="B761" s="3"/>
      <c r="C761" s="3"/>
      <c r="D761" s="32">
        <f t="shared" si="22"/>
        <v>478.29999999999995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9">
        <v>0</v>
      </c>
      <c r="AE761" s="9">
        <v>84.8</v>
      </c>
      <c r="AF761" s="9">
        <v>0</v>
      </c>
      <c r="AG761" s="285"/>
      <c r="AH761" s="61"/>
      <c r="AJ761" s="270"/>
      <c r="AK761" s="61"/>
    </row>
    <row r="762" spans="1:37" ht="15.75">
      <c r="A762" s="107" t="s">
        <v>3626</v>
      </c>
      <c r="B762" s="3"/>
      <c r="C762" s="3"/>
      <c r="D762" s="32">
        <f t="shared" si="22"/>
        <v>350.40000000000003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9">
        <v>0</v>
      </c>
      <c r="AE762" s="9">
        <v>0</v>
      </c>
      <c r="AF762" s="9">
        <v>0</v>
      </c>
      <c r="AG762" s="107"/>
      <c r="AH762" s="61"/>
      <c r="AJ762" s="270"/>
      <c r="AK762" s="61"/>
    </row>
    <row r="763" spans="1:37" ht="15.75">
      <c r="A763" s="107" t="s">
        <v>2714</v>
      </c>
      <c r="B763" s="3"/>
      <c r="C763" s="3"/>
      <c r="D763" s="32">
        <f t="shared" si="22"/>
        <v>421.40000000000003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9">
        <v>0</v>
      </c>
      <c r="AE763" s="9">
        <v>35.1</v>
      </c>
      <c r="AF763" s="9">
        <v>0</v>
      </c>
      <c r="AG763" s="107"/>
      <c r="AH763" s="61"/>
      <c r="AJ763" s="270"/>
      <c r="AK763" s="61"/>
    </row>
    <row r="764" spans="1:37" ht="15.75">
      <c r="A764" s="107" t="s">
        <v>700</v>
      </c>
      <c r="B764" s="3"/>
      <c r="C764" s="3"/>
      <c r="D764" s="32">
        <f t="shared" si="22"/>
        <v>366.60000000000008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9">
        <v>30.799999999999997</v>
      </c>
      <c r="AE764" s="9">
        <v>0</v>
      </c>
      <c r="AF764" s="9">
        <v>0</v>
      </c>
      <c r="AG764" s="107"/>
      <c r="AH764" s="61"/>
      <c r="AJ764" s="270"/>
      <c r="AK764" s="61"/>
    </row>
    <row r="765" spans="1:37" ht="15.75">
      <c r="A765" s="284" t="s">
        <v>21</v>
      </c>
      <c r="B765" s="3"/>
      <c r="C765" s="3"/>
      <c r="D765" s="32">
        <f t="shared" si="22"/>
        <v>434.30000000000007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9">
        <v>9.6</v>
      </c>
      <c r="AE765" s="9">
        <v>60.900000000000006</v>
      </c>
      <c r="AF765" s="9">
        <v>0</v>
      </c>
      <c r="AG765" s="284"/>
      <c r="AH765" s="61"/>
      <c r="AJ765" s="270"/>
      <c r="AK765" s="61"/>
    </row>
    <row r="766" spans="1:37" ht="15.75">
      <c r="A766" s="107" t="s">
        <v>141</v>
      </c>
      <c r="B766" s="3"/>
      <c r="C766" s="3"/>
      <c r="D766" s="32">
        <f t="shared" si="22"/>
        <v>492.55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9">
        <v>0</v>
      </c>
      <c r="AE766" s="9">
        <v>48.5</v>
      </c>
      <c r="AF766" s="9">
        <v>0</v>
      </c>
      <c r="AG766" s="107"/>
      <c r="AH766" s="61"/>
      <c r="AJ766" s="270"/>
      <c r="AK766" s="61"/>
    </row>
    <row r="767" spans="1:37" ht="15.75">
      <c r="A767" s="107" t="s">
        <v>2193</v>
      </c>
      <c r="B767" s="3"/>
      <c r="C767" s="3"/>
      <c r="D767" s="32">
        <f t="shared" si="22"/>
        <v>334.6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9">
        <v>11.2</v>
      </c>
      <c r="AE767" s="9">
        <v>28</v>
      </c>
      <c r="AF767" s="9">
        <v>0</v>
      </c>
      <c r="AG767" s="107"/>
      <c r="AH767" s="61"/>
      <c r="AJ767" s="270"/>
      <c r="AK767" s="61"/>
    </row>
    <row r="768" spans="1:37" ht="15.75">
      <c r="A768" s="285" t="s">
        <v>1667</v>
      </c>
      <c r="B768" s="3"/>
      <c r="C768" s="3"/>
      <c r="D768" s="32">
        <f t="shared" si="22"/>
        <v>197.5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9">
        <v>0</v>
      </c>
      <c r="AE768" s="9">
        <v>0</v>
      </c>
      <c r="AF768" s="9">
        <v>0</v>
      </c>
      <c r="AG768" s="285"/>
      <c r="AH768" s="61"/>
      <c r="AJ768" s="270"/>
      <c r="AK768" s="61"/>
    </row>
    <row r="769" spans="1:37" ht="15.75">
      <c r="A769" s="284" t="s">
        <v>3627</v>
      </c>
      <c r="B769" s="3"/>
      <c r="C769" s="3"/>
      <c r="D769" s="32">
        <f t="shared" ref="D769:D800" si="23">SUM(E769:DZ769)</f>
        <v>346.3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9">
        <v>0</v>
      </c>
      <c r="AE769" s="9">
        <v>67.5</v>
      </c>
      <c r="AF769" s="9">
        <v>0</v>
      </c>
      <c r="AG769" s="284"/>
      <c r="AH769" s="61"/>
      <c r="AJ769" s="270"/>
      <c r="AK769" s="61"/>
    </row>
    <row r="770" spans="1:37" ht="15.75">
      <c r="A770" s="107" t="s">
        <v>2725</v>
      </c>
      <c r="B770" s="3"/>
      <c r="C770" s="3"/>
      <c r="D770" s="32">
        <f t="shared" si="23"/>
        <v>341.8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9">
        <v>0</v>
      </c>
      <c r="AE770" s="9">
        <v>0</v>
      </c>
      <c r="AF770" s="9">
        <v>0</v>
      </c>
      <c r="AG770" s="107"/>
      <c r="AH770" s="61"/>
      <c r="AJ770" s="270"/>
      <c r="AK770" s="61"/>
    </row>
    <row r="771" spans="1:37" ht="15.75">
      <c r="A771" s="107" t="s">
        <v>2203</v>
      </c>
      <c r="B771" s="3"/>
      <c r="C771" s="3"/>
      <c r="D771" s="32">
        <f t="shared" si="23"/>
        <v>157.39999999999998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9">
        <v>0</v>
      </c>
      <c r="AE771" s="9">
        <v>3.9000000000000004</v>
      </c>
      <c r="AF771" s="9">
        <v>0</v>
      </c>
      <c r="AG771" s="107"/>
      <c r="AH771" s="61"/>
      <c r="AJ771" s="270"/>
      <c r="AK771" s="61"/>
    </row>
    <row r="772" spans="1:37" ht="15.75">
      <c r="A772" s="285" t="s">
        <v>1668</v>
      </c>
      <c r="B772" s="3"/>
      <c r="C772" s="3"/>
      <c r="D772" s="32">
        <f t="shared" si="23"/>
        <v>392.99999999999994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9">
        <v>0</v>
      </c>
      <c r="AE772" s="9">
        <v>44.7</v>
      </c>
      <c r="AF772" s="9">
        <v>0</v>
      </c>
      <c r="AG772" s="285"/>
      <c r="AH772" s="61"/>
      <c r="AJ772" s="270"/>
      <c r="AK772" s="61"/>
    </row>
    <row r="773" spans="1:37" ht="15.75">
      <c r="A773" s="284" t="s">
        <v>3628</v>
      </c>
      <c r="B773" s="3"/>
      <c r="C773" s="3"/>
      <c r="D773" s="32">
        <f t="shared" si="23"/>
        <v>332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9">
        <v>0</v>
      </c>
      <c r="AE773" s="9">
        <v>16.799999999999997</v>
      </c>
      <c r="AF773" s="9">
        <v>0</v>
      </c>
      <c r="AG773" s="284"/>
      <c r="AH773" s="61"/>
      <c r="AJ773" s="270"/>
      <c r="AK773" s="61"/>
    </row>
    <row r="774" spans="1:37" ht="15.75">
      <c r="A774" s="284" t="s">
        <v>3629</v>
      </c>
      <c r="B774" s="3"/>
      <c r="C774" s="3"/>
      <c r="D774" s="32">
        <f t="shared" si="23"/>
        <v>135.10000000000002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9">
        <v>0</v>
      </c>
      <c r="AE774" s="9">
        <v>15.6</v>
      </c>
      <c r="AF774" s="9">
        <v>0</v>
      </c>
      <c r="AG774" s="284"/>
      <c r="AH774" s="61"/>
      <c r="AJ774" s="270"/>
      <c r="AK774" s="61"/>
    </row>
    <row r="775" spans="1:37" ht="15.75">
      <c r="A775" s="107" t="s">
        <v>667</v>
      </c>
      <c r="B775" s="3"/>
      <c r="C775" s="3"/>
      <c r="D775" s="32">
        <f t="shared" si="23"/>
        <v>556.80000000000007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9">
        <v>32.200000000000003</v>
      </c>
      <c r="AE775" s="9">
        <v>20.399999999999999</v>
      </c>
      <c r="AF775" s="9">
        <v>0</v>
      </c>
      <c r="AG775" s="107"/>
      <c r="AH775" s="61"/>
      <c r="AJ775" s="270"/>
      <c r="AK775" s="61"/>
    </row>
    <row r="776" spans="1:37" ht="15.75">
      <c r="A776" s="107" t="s">
        <v>2202</v>
      </c>
      <c r="B776" s="3"/>
      <c r="C776" s="3"/>
      <c r="D776" s="32">
        <f t="shared" si="23"/>
        <v>283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9">
        <v>0</v>
      </c>
      <c r="AE776" s="9">
        <v>17.7</v>
      </c>
      <c r="AF776" s="9">
        <v>0</v>
      </c>
      <c r="AG776" s="107"/>
      <c r="AH776" s="61"/>
      <c r="AJ776" s="270"/>
      <c r="AK776" s="61"/>
    </row>
    <row r="777" spans="1:37" ht="15.75">
      <c r="A777" s="107" t="s">
        <v>2209</v>
      </c>
      <c r="B777" s="3"/>
      <c r="C777" s="3"/>
      <c r="D777" s="32">
        <f t="shared" si="23"/>
        <v>370.1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9">
        <v>9.1</v>
      </c>
      <c r="AE777" s="9">
        <v>21.3</v>
      </c>
      <c r="AF777" s="9">
        <v>4.8</v>
      </c>
      <c r="AG777" s="107"/>
      <c r="AH777" s="61"/>
      <c r="AJ777" s="270"/>
      <c r="AK777" s="61"/>
    </row>
    <row r="778" spans="1:37" ht="15.75">
      <c r="A778" s="107" t="s">
        <v>668</v>
      </c>
      <c r="B778" s="3"/>
      <c r="C778" s="3"/>
      <c r="D778" s="32">
        <f t="shared" si="23"/>
        <v>327.2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9">
        <v>11.2</v>
      </c>
      <c r="AE778" s="9">
        <v>40.200000000000003</v>
      </c>
      <c r="AF778" s="9">
        <v>0</v>
      </c>
      <c r="AG778" s="107"/>
      <c r="AH778" s="61"/>
      <c r="AJ778" s="270"/>
      <c r="AK778" s="61"/>
    </row>
    <row r="779" spans="1:37" ht="15.75">
      <c r="A779" s="107" t="s">
        <v>3630</v>
      </c>
      <c r="B779" s="3"/>
      <c r="C779" s="3"/>
      <c r="D779" s="32">
        <f t="shared" si="23"/>
        <v>317.2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9">
        <v>0</v>
      </c>
      <c r="AE779" s="9">
        <v>77.8</v>
      </c>
      <c r="AF779" s="9">
        <v>0</v>
      </c>
      <c r="AG779" s="107"/>
      <c r="AH779" s="61"/>
      <c r="AJ779" s="270"/>
      <c r="AK779" s="61"/>
    </row>
    <row r="780" spans="1:37" ht="15.75">
      <c r="A780" s="285" t="s">
        <v>23</v>
      </c>
      <c r="B780" s="3"/>
      <c r="C780" s="3"/>
      <c r="D780" s="32">
        <f t="shared" si="23"/>
        <v>333.4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9">
        <v>24.200000000000003</v>
      </c>
      <c r="AE780" s="9">
        <v>0</v>
      </c>
      <c r="AF780" s="9">
        <v>0</v>
      </c>
      <c r="AG780" s="285"/>
      <c r="AH780" s="61"/>
      <c r="AJ780" s="270"/>
      <c r="AK780" s="61"/>
    </row>
    <row r="781" spans="1:37" ht="15.75">
      <c r="A781" s="285" t="s">
        <v>25</v>
      </c>
      <c r="B781" s="3"/>
      <c r="C781" s="3"/>
      <c r="D781" s="32">
        <f t="shared" si="23"/>
        <v>401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9">
        <v>0</v>
      </c>
      <c r="AE781" s="9">
        <v>36.200000000000003</v>
      </c>
      <c r="AF781" s="9">
        <v>0</v>
      </c>
      <c r="AG781" s="285"/>
      <c r="AH781" s="61"/>
      <c r="AJ781" s="270"/>
      <c r="AK781" s="61"/>
    </row>
    <row r="782" spans="1:37" ht="15.75">
      <c r="A782" s="107" t="s">
        <v>2711</v>
      </c>
      <c r="B782" s="3"/>
      <c r="C782" s="3"/>
      <c r="D782" s="32">
        <f t="shared" si="23"/>
        <v>459.5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9">
        <v>24.200000000000003</v>
      </c>
      <c r="AE782" s="9">
        <v>41.5</v>
      </c>
      <c r="AF782" s="9">
        <v>0</v>
      </c>
      <c r="AG782" s="107"/>
      <c r="AH782" s="61"/>
      <c r="AJ782" s="270"/>
      <c r="AK782" s="61"/>
    </row>
    <row r="783" spans="1:37" ht="15.75">
      <c r="A783" s="106" t="s">
        <v>1343</v>
      </c>
      <c r="B783" s="3"/>
      <c r="C783" s="3"/>
      <c r="D783" s="32">
        <f t="shared" si="23"/>
        <v>524.1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9">
        <v>0</v>
      </c>
      <c r="AE783" s="9">
        <v>73.2</v>
      </c>
      <c r="AF783" s="9">
        <v>0</v>
      </c>
      <c r="AG783" s="502"/>
      <c r="AH783" s="61"/>
      <c r="AJ783" s="270"/>
      <c r="AK783" s="61"/>
    </row>
    <row r="784" spans="1:37" ht="15.75">
      <c r="A784" s="106" t="s">
        <v>1345</v>
      </c>
      <c r="B784" s="3"/>
      <c r="C784" s="3"/>
      <c r="D784" s="32">
        <f t="shared" si="23"/>
        <v>459.1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9">
        <v>8.8000000000000007</v>
      </c>
      <c r="AE784" s="9">
        <v>33.6</v>
      </c>
      <c r="AF784" s="9">
        <v>0</v>
      </c>
      <c r="AG784" s="502"/>
      <c r="AH784" s="61"/>
      <c r="AJ784" s="270"/>
      <c r="AK784" s="61"/>
    </row>
    <row r="785" spans="1:37" ht="15.75">
      <c r="A785" s="107" t="s">
        <v>2712</v>
      </c>
      <c r="B785" s="3"/>
      <c r="C785" s="3"/>
      <c r="D785" s="32">
        <f t="shared" si="23"/>
        <v>350.1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9">
        <v>0</v>
      </c>
      <c r="AE785" s="9">
        <v>72.3</v>
      </c>
      <c r="AF785" s="9">
        <v>0</v>
      </c>
      <c r="AG785" s="107"/>
      <c r="AH785" s="61"/>
      <c r="AJ785" s="270"/>
      <c r="AK785" s="61"/>
    </row>
    <row r="786" spans="1:37" ht="15.75">
      <c r="A786" s="284" t="s">
        <v>3631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9">
        <v>0</v>
      </c>
      <c r="AE786" s="9">
        <v>0</v>
      </c>
      <c r="AF786" s="9">
        <v>0</v>
      </c>
      <c r="AG786" s="284"/>
      <c r="AH786" s="61"/>
      <c r="AJ786" s="270"/>
      <c r="AK786" s="61"/>
    </row>
    <row r="787" spans="1:37" ht="15.75">
      <c r="A787" s="284" t="s">
        <v>3632</v>
      </c>
      <c r="B787" s="3"/>
      <c r="C787" s="3"/>
      <c r="D787" s="32">
        <f t="shared" si="23"/>
        <v>330.5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9">
        <v>0</v>
      </c>
      <c r="AE787" s="9">
        <v>71.900000000000006</v>
      </c>
      <c r="AF787" s="9">
        <v>0</v>
      </c>
      <c r="AG787" s="284"/>
      <c r="AH787" s="61"/>
      <c r="AJ787" s="270"/>
      <c r="AK787" s="61"/>
    </row>
    <row r="788" spans="1:37" ht="15.75">
      <c r="A788" s="107" t="s">
        <v>2198</v>
      </c>
      <c r="B788" s="3"/>
      <c r="C788" s="3"/>
      <c r="D788" s="32">
        <f t="shared" si="23"/>
        <v>236.79999999999998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9">
        <v>0</v>
      </c>
      <c r="AE788" s="9">
        <v>0</v>
      </c>
      <c r="AF788" s="9">
        <v>0</v>
      </c>
      <c r="AG788" s="107"/>
      <c r="AH788" s="61"/>
      <c r="AJ788" s="270"/>
      <c r="AK788" s="61"/>
    </row>
    <row r="789" spans="1:37" ht="15.75">
      <c r="A789" s="107" t="s">
        <v>651</v>
      </c>
      <c r="B789" s="3"/>
      <c r="C789" s="3"/>
      <c r="D789" s="32">
        <f t="shared" si="23"/>
        <v>452.29999999999995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9">
        <v>0</v>
      </c>
      <c r="AE789" s="9">
        <v>94.1</v>
      </c>
      <c r="AF789" s="9">
        <v>0</v>
      </c>
      <c r="AG789" s="107"/>
      <c r="AH789" s="61"/>
      <c r="AJ789" s="270"/>
      <c r="AK789" s="61"/>
    </row>
    <row r="790" spans="1:37" ht="15.75">
      <c r="A790" s="107" t="s">
        <v>682</v>
      </c>
      <c r="B790" s="3"/>
      <c r="C790" s="3"/>
      <c r="D790" s="32">
        <f t="shared" si="23"/>
        <v>480.1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9">
        <v>0</v>
      </c>
      <c r="AE790" s="9">
        <v>21.299999999999997</v>
      </c>
      <c r="AF790" s="9">
        <v>0</v>
      </c>
      <c r="AG790" s="107"/>
      <c r="AH790" s="61"/>
      <c r="AJ790" s="270"/>
      <c r="AK790" s="61"/>
    </row>
    <row r="791" spans="1:37" ht="15.75">
      <c r="A791" s="107" t="s">
        <v>2707</v>
      </c>
      <c r="B791" s="3"/>
      <c r="C791" s="3"/>
      <c r="D791" s="32">
        <f t="shared" si="23"/>
        <v>506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9">
        <v>0</v>
      </c>
      <c r="AE791" s="9">
        <v>79.199999999999989</v>
      </c>
      <c r="AF791" s="9">
        <v>0</v>
      </c>
      <c r="AG791" s="107"/>
      <c r="AH791" s="61"/>
      <c r="AJ791" s="270"/>
      <c r="AK791" s="61"/>
    </row>
    <row r="792" spans="1:37" ht="15.75">
      <c r="A792" s="107" t="s">
        <v>2733</v>
      </c>
      <c r="B792" s="3"/>
      <c r="C792" s="3"/>
      <c r="D792" s="32">
        <f t="shared" si="23"/>
        <v>436.90000000000003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9">
        <v>0</v>
      </c>
      <c r="AE792" s="9">
        <v>106.7</v>
      </c>
      <c r="AF792" s="9">
        <v>0</v>
      </c>
      <c r="AG792" s="107"/>
      <c r="AH792" s="61"/>
      <c r="AJ792" s="270"/>
      <c r="AK792" s="61"/>
    </row>
    <row r="793" spans="1:37" ht="15.75">
      <c r="A793" s="284" t="s">
        <v>3633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284"/>
      <c r="AH793" s="61"/>
      <c r="AJ793" s="270"/>
      <c r="AK793" s="61"/>
    </row>
    <row r="794" spans="1:37" ht="15.75">
      <c r="A794" s="284" t="s">
        <v>3634</v>
      </c>
      <c r="B794" s="3"/>
      <c r="C794" s="3"/>
      <c r="D794" s="32">
        <f t="shared" si="23"/>
        <v>364.40000000000003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9">
        <v>0</v>
      </c>
      <c r="AE794" s="9">
        <v>46.199999999999996</v>
      </c>
      <c r="AF794" s="9">
        <v>0</v>
      </c>
      <c r="AG794" s="284"/>
      <c r="AH794" s="61"/>
      <c r="AJ794" s="270"/>
      <c r="AK794" s="61"/>
    </row>
    <row r="795" spans="1:37" ht="15.75">
      <c r="A795" s="107" t="s">
        <v>154</v>
      </c>
      <c r="B795" s="3"/>
      <c r="C795" s="3"/>
      <c r="D795" s="32">
        <f t="shared" si="23"/>
        <v>473.3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9">
        <v>0</v>
      </c>
      <c r="AE795" s="9">
        <v>89.7</v>
      </c>
      <c r="AF795" s="9">
        <v>0</v>
      </c>
      <c r="AG795" s="107"/>
      <c r="AH795" s="61"/>
      <c r="AJ795" s="270"/>
      <c r="AK795" s="61"/>
    </row>
    <row r="796" spans="1:37" ht="15.75">
      <c r="A796" s="107" t="s">
        <v>2210</v>
      </c>
      <c r="B796" s="3"/>
      <c r="C796" s="3"/>
      <c r="D796" s="32">
        <f t="shared" si="23"/>
        <v>354.59999999999997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9">
        <v>0</v>
      </c>
      <c r="AE796" s="9">
        <v>24.3</v>
      </c>
      <c r="AF796" s="9">
        <v>0</v>
      </c>
      <c r="AG796" s="107"/>
      <c r="AH796" s="61"/>
      <c r="AJ796" s="270"/>
      <c r="AK796" s="61"/>
    </row>
    <row r="797" spans="1:37" ht="15.75">
      <c r="A797" s="107" t="s">
        <v>669</v>
      </c>
      <c r="B797" s="3"/>
      <c r="C797" s="3"/>
      <c r="D797" s="32">
        <f t="shared" si="23"/>
        <v>545.19999999999993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9">
        <v>12</v>
      </c>
      <c r="AE797" s="9">
        <v>15.600000000000001</v>
      </c>
      <c r="AF797" s="9">
        <v>0</v>
      </c>
      <c r="AG797" s="107"/>
      <c r="AH797" s="61"/>
      <c r="AJ797" s="270"/>
      <c r="AK797" s="61"/>
    </row>
    <row r="798" spans="1:37" ht="15.75">
      <c r="A798" s="107" t="s">
        <v>2722</v>
      </c>
      <c r="B798" s="3"/>
      <c r="C798" s="3"/>
      <c r="D798" s="32">
        <f t="shared" si="23"/>
        <v>424.7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9">
        <v>0</v>
      </c>
      <c r="AE798" s="9">
        <v>86.899999999999991</v>
      </c>
      <c r="AF798" s="9">
        <v>0</v>
      </c>
      <c r="AG798" s="107"/>
      <c r="AH798" s="61"/>
      <c r="AJ798" s="270"/>
      <c r="AK798" s="61"/>
    </row>
    <row r="799" spans="1:37" ht="15.75">
      <c r="A799" s="284" t="s">
        <v>142</v>
      </c>
      <c r="B799" s="3"/>
      <c r="C799" s="3"/>
      <c r="D799" s="32">
        <f t="shared" si="23"/>
        <v>435.5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9">
        <v>0</v>
      </c>
      <c r="AE799" s="9">
        <v>16.799999999999997</v>
      </c>
      <c r="AF799" s="9">
        <v>0</v>
      </c>
      <c r="AG799" s="284"/>
      <c r="AH799" s="61"/>
      <c r="AJ799" s="270"/>
      <c r="AK799" s="61"/>
    </row>
    <row r="800" spans="1:37" ht="15.75">
      <c r="A800" s="106" t="s">
        <v>1349</v>
      </c>
      <c r="B800" s="3"/>
      <c r="C800" s="3"/>
      <c r="D800" s="32">
        <f t="shared" si="23"/>
        <v>375.59999999999997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9">
        <v>0</v>
      </c>
      <c r="AE800" s="9">
        <v>54.300000000000004</v>
      </c>
      <c r="AF800" s="9">
        <v>0</v>
      </c>
      <c r="AG800" s="502"/>
      <c r="AH800" s="61"/>
      <c r="AJ800" s="270"/>
      <c r="AK800" s="61"/>
    </row>
    <row r="801" spans="1:37" ht="15.75">
      <c r="A801" s="107" t="s">
        <v>683</v>
      </c>
      <c r="B801" s="3"/>
      <c r="C801" s="3"/>
      <c r="D801" s="32">
        <f t="shared" ref="D801:D832" si="24">SUM(E801:DZ801)</f>
        <v>399.15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9">
        <v>0</v>
      </c>
      <c r="AE801" s="9">
        <v>46.199999999999996</v>
      </c>
      <c r="AF801" s="9">
        <v>0</v>
      </c>
      <c r="AG801" s="107"/>
      <c r="AH801" s="61"/>
      <c r="AJ801" s="270"/>
      <c r="AK801" s="61"/>
    </row>
    <row r="802" spans="1:37" ht="15.75">
      <c r="A802" s="107" t="s">
        <v>2723</v>
      </c>
      <c r="B802" s="3"/>
      <c r="C802" s="3"/>
      <c r="D802" s="32">
        <f t="shared" si="24"/>
        <v>323.00000000000006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9">
        <v>8.8000000000000007</v>
      </c>
      <c r="AE802" s="9">
        <v>15.600000000000001</v>
      </c>
      <c r="AF802" s="9">
        <v>0</v>
      </c>
      <c r="AG802" s="107"/>
      <c r="AH802" s="61"/>
      <c r="AJ802" s="270"/>
      <c r="AK802" s="61"/>
    </row>
    <row r="803" spans="1:37" ht="15.75">
      <c r="A803" s="284" t="s">
        <v>3635</v>
      </c>
      <c r="B803" s="3"/>
      <c r="C803" s="3"/>
      <c r="D803" s="32">
        <f t="shared" si="24"/>
        <v>224.8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9">
        <v>0</v>
      </c>
      <c r="AE803" s="9">
        <v>13.200000000000001</v>
      </c>
      <c r="AF803" s="9">
        <v>0</v>
      </c>
      <c r="AG803" s="284"/>
      <c r="AH803" s="61"/>
      <c r="AJ803" s="270"/>
      <c r="AK803" s="61"/>
    </row>
    <row r="804" spans="1:37" ht="15.75">
      <c r="A804" s="285" t="s">
        <v>1690</v>
      </c>
      <c r="B804" s="3"/>
      <c r="C804" s="3"/>
      <c r="D804" s="32">
        <f t="shared" si="24"/>
        <v>280.8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9">
        <v>0</v>
      </c>
      <c r="AE804" s="9">
        <v>26.4</v>
      </c>
      <c r="AF804" s="9">
        <v>0</v>
      </c>
      <c r="AG804" s="285"/>
      <c r="AH804" s="61"/>
      <c r="AJ804" s="270"/>
      <c r="AK804" s="61"/>
    </row>
    <row r="805" spans="1:37" ht="15.75">
      <c r="A805" s="107" t="s">
        <v>654</v>
      </c>
      <c r="B805" s="3"/>
      <c r="C805" s="3"/>
      <c r="D805" s="32">
        <f t="shared" si="24"/>
        <v>407.79999999999995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9">
        <v>0</v>
      </c>
      <c r="AE805" s="9">
        <v>74.5</v>
      </c>
      <c r="AF805" s="9">
        <v>0</v>
      </c>
      <c r="AG805" s="107"/>
      <c r="AH805" s="61"/>
      <c r="AJ805" s="270"/>
      <c r="AK805" s="61"/>
    </row>
    <row r="806" spans="1:37" ht="15.75">
      <c r="A806" s="107" t="s">
        <v>653</v>
      </c>
      <c r="B806" s="3"/>
      <c r="C806" s="3"/>
      <c r="D806" s="32">
        <f t="shared" si="24"/>
        <v>299.2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9">
        <v>0</v>
      </c>
      <c r="AE806" s="9">
        <v>18</v>
      </c>
      <c r="AF806" s="9">
        <v>0</v>
      </c>
      <c r="AG806" s="107"/>
      <c r="AH806" s="61"/>
      <c r="AJ806" s="270"/>
      <c r="AK806" s="61"/>
    </row>
    <row r="807" spans="1:37" ht="15.75">
      <c r="A807" s="285" t="s">
        <v>1753</v>
      </c>
      <c r="B807" s="3"/>
      <c r="C807" s="3"/>
      <c r="D807" s="32">
        <f t="shared" si="24"/>
        <v>429.3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9">
        <v>0</v>
      </c>
      <c r="AE807" s="9">
        <v>73.2</v>
      </c>
      <c r="AF807" s="9">
        <v>0</v>
      </c>
      <c r="AG807" s="285"/>
      <c r="AH807" s="61"/>
      <c r="AJ807" s="270"/>
      <c r="AK807" s="61"/>
    </row>
    <row r="808" spans="1:37" ht="15.75">
      <c r="A808" s="107" t="s">
        <v>638</v>
      </c>
      <c r="B808" s="3"/>
      <c r="C808" s="3"/>
      <c r="D808" s="32">
        <f t="shared" si="24"/>
        <v>337.20000000000005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9">
        <v>0</v>
      </c>
      <c r="AE808" s="9">
        <v>36.300000000000004</v>
      </c>
      <c r="AF808" s="9">
        <v>0</v>
      </c>
      <c r="AG808" s="107"/>
      <c r="AH808" s="61"/>
      <c r="AJ808" s="270"/>
      <c r="AK808" s="61"/>
    </row>
    <row r="809" spans="1:37" ht="15.75">
      <c r="A809" s="285" t="s">
        <v>1649</v>
      </c>
      <c r="B809" s="3"/>
      <c r="C809" s="3"/>
      <c r="D809" s="32">
        <f t="shared" si="24"/>
        <v>331.15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9">
        <v>0</v>
      </c>
      <c r="AE809" s="9">
        <v>46.199999999999996</v>
      </c>
      <c r="AF809" s="9">
        <v>0</v>
      </c>
      <c r="AG809" s="285"/>
      <c r="AH809" s="61"/>
      <c r="AJ809" s="270"/>
      <c r="AK809" s="61"/>
    </row>
    <row r="810" spans="1:37" ht="15.75">
      <c r="A810" s="107" t="s">
        <v>2713</v>
      </c>
      <c r="B810" s="3"/>
      <c r="C810" s="3"/>
      <c r="D810" s="32">
        <f t="shared" si="24"/>
        <v>265.8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9">
        <v>7.7000000000000011</v>
      </c>
      <c r="AE810" s="9">
        <v>18</v>
      </c>
      <c r="AF810" s="9">
        <v>0</v>
      </c>
      <c r="AG810" s="107"/>
      <c r="AH810" s="61"/>
      <c r="AJ810" s="270"/>
      <c r="AK810" s="61"/>
    </row>
    <row r="811" spans="1:37" ht="15.75">
      <c r="A811" s="107" t="s">
        <v>2831</v>
      </c>
      <c r="B811" s="3"/>
      <c r="C811" s="3"/>
      <c r="D811" s="32">
        <f t="shared" si="24"/>
        <v>362.99999999999994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9">
        <v>0</v>
      </c>
      <c r="AE811" s="9">
        <v>0</v>
      </c>
      <c r="AF811" s="9">
        <v>0</v>
      </c>
      <c r="AG811" s="107"/>
      <c r="AH811" s="61"/>
      <c r="AJ811" s="270"/>
      <c r="AK811" s="61"/>
    </row>
    <row r="812" spans="1:37" ht="15.75">
      <c r="A812" s="284" t="s">
        <v>3636</v>
      </c>
      <c r="B812" s="3"/>
      <c r="C812" s="3"/>
      <c r="D812" s="32">
        <f t="shared" si="24"/>
        <v>299.89999999999998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9">
        <v>0</v>
      </c>
      <c r="AE812" s="9">
        <v>15.600000000000001</v>
      </c>
      <c r="AF812" s="9">
        <v>0</v>
      </c>
      <c r="AG812" s="284"/>
      <c r="AH812" s="61"/>
      <c r="AJ812" s="270"/>
      <c r="AK812" s="61"/>
    </row>
    <row r="813" spans="1:37" ht="15.75">
      <c r="A813" s="284" t="s">
        <v>3637</v>
      </c>
      <c r="B813" s="3"/>
      <c r="C813" s="3"/>
      <c r="D813" s="32">
        <f t="shared" si="24"/>
        <v>357.5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9">
        <v>0</v>
      </c>
      <c r="AE813" s="9">
        <v>13.200000000000001</v>
      </c>
      <c r="AF813" s="9">
        <v>0</v>
      </c>
      <c r="AG813" s="284"/>
      <c r="AH813" s="61"/>
      <c r="AJ813" s="270"/>
      <c r="AK813" s="61"/>
    </row>
    <row r="814" spans="1:37" ht="15.75">
      <c r="A814" s="285" t="s">
        <v>31</v>
      </c>
      <c r="B814" s="3"/>
      <c r="C814" s="3"/>
      <c r="D814" s="32">
        <f t="shared" si="24"/>
        <v>456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9">
        <v>0</v>
      </c>
      <c r="AE814" s="9">
        <v>18</v>
      </c>
      <c r="AF814" s="9">
        <v>0</v>
      </c>
      <c r="AG814" s="285"/>
      <c r="AH814" s="61"/>
      <c r="AJ814" s="270"/>
      <c r="AK814" s="61"/>
    </row>
    <row r="815" spans="1:37" ht="15.75">
      <c r="A815" s="107" t="s">
        <v>2717</v>
      </c>
      <c r="B815" s="3"/>
      <c r="C815" s="3"/>
      <c r="D815" s="32">
        <f t="shared" si="24"/>
        <v>445.2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9">
        <v>18.2</v>
      </c>
      <c r="AE815" s="9">
        <v>59.1</v>
      </c>
      <c r="AF815" s="9">
        <v>0</v>
      </c>
      <c r="AG815" s="107"/>
      <c r="AH815" s="61"/>
      <c r="AJ815" s="270"/>
      <c r="AK815" s="61"/>
    </row>
    <row r="816" spans="1:37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9">
        <v>28.6</v>
      </c>
      <c r="AE816" s="9">
        <v>0</v>
      </c>
      <c r="AF816" s="9">
        <v>0</v>
      </c>
      <c r="AG816" s="107"/>
      <c r="AH816" s="61"/>
      <c r="AJ816" s="270"/>
      <c r="AK816" s="61"/>
    </row>
    <row r="817" spans="1:37" ht="15.75">
      <c r="A817" s="284" t="s">
        <v>3638</v>
      </c>
      <c r="B817" s="3"/>
      <c r="C817" s="3"/>
      <c r="D817" s="32">
        <f t="shared" si="24"/>
        <v>220.19999999999993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14.7</v>
      </c>
      <c r="AF817" s="9">
        <v>0</v>
      </c>
      <c r="AG817" s="284"/>
      <c r="AH817" s="61"/>
      <c r="AJ817" s="270"/>
      <c r="AK817" s="61"/>
    </row>
    <row r="818" spans="1:37" ht="15.75">
      <c r="A818" s="107" t="s">
        <v>3678</v>
      </c>
      <c r="B818" s="3"/>
      <c r="C818" s="3"/>
      <c r="D818" s="32">
        <f t="shared" si="24"/>
        <v>478.64999999999992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9">
        <v>0</v>
      </c>
      <c r="AE818" s="9">
        <v>33.9</v>
      </c>
      <c r="AF818" s="9">
        <v>0</v>
      </c>
      <c r="AG818" s="107"/>
      <c r="AH818" s="61"/>
      <c r="AJ818" s="270"/>
      <c r="AK818" s="61"/>
    </row>
    <row r="819" spans="1:37" ht="15.75">
      <c r="A819" s="107" t="s">
        <v>686</v>
      </c>
      <c r="B819" s="3"/>
      <c r="C819" s="3"/>
      <c r="D819" s="32">
        <f t="shared" si="24"/>
        <v>318.3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9">
        <v>0</v>
      </c>
      <c r="AE819" s="9">
        <v>0</v>
      </c>
      <c r="AF819" s="9">
        <v>0</v>
      </c>
      <c r="AG819" s="107"/>
      <c r="AH819" s="61"/>
      <c r="AJ819" s="270"/>
      <c r="AK819" s="61"/>
    </row>
    <row r="820" spans="1:37" ht="15.75">
      <c r="A820" s="285" t="s">
        <v>33</v>
      </c>
      <c r="B820" s="3"/>
      <c r="C820" s="3"/>
      <c r="D820" s="32">
        <f t="shared" si="24"/>
        <v>463.30000000000007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9">
        <v>0</v>
      </c>
      <c r="AE820" s="9">
        <v>60.900000000000006</v>
      </c>
      <c r="AF820" s="9">
        <v>0</v>
      </c>
      <c r="AG820" s="285"/>
      <c r="AH820" s="61"/>
      <c r="AJ820" s="270"/>
      <c r="AK820" s="61"/>
    </row>
    <row r="821" spans="1:37" ht="15.75">
      <c r="A821" s="285" t="s">
        <v>37</v>
      </c>
      <c r="B821" s="3"/>
      <c r="C821" s="3"/>
      <c r="D821" s="32">
        <f t="shared" si="24"/>
        <v>334.3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9">
        <v>0</v>
      </c>
      <c r="AE821" s="9">
        <v>92.899999999999991</v>
      </c>
      <c r="AF821" s="9">
        <v>0</v>
      </c>
      <c r="AG821" s="285"/>
      <c r="AH821" s="61"/>
      <c r="AJ821" s="270"/>
      <c r="AK821" s="61"/>
    </row>
    <row r="822" spans="1:37" ht="15.75">
      <c r="A822" s="284" t="s">
        <v>143</v>
      </c>
      <c r="B822" s="3"/>
      <c r="C822" s="3"/>
      <c r="D822" s="32">
        <f t="shared" si="24"/>
        <v>451.85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9">
        <v>0</v>
      </c>
      <c r="AE822" s="9">
        <v>44.099999999999994</v>
      </c>
      <c r="AF822" s="9">
        <v>0</v>
      </c>
      <c r="AG822" s="284"/>
      <c r="AH822" s="61"/>
      <c r="AJ822" s="270"/>
      <c r="AK822" s="61"/>
    </row>
    <row r="823" spans="1:37" ht="15.75">
      <c r="A823" s="284" t="s">
        <v>3639</v>
      </c>
      <c r="B823" s="3"/>
      <c r="C823" s="3"/>
      <c r="D823" s="32">
        <f t="shared" si="24"/>
        <v>320.2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9">
        <v>15.400000000000002</v>
      </c>
      <c r="AE823" s="9">
        <v>15.9</v>
      </c>
      <c r="AF823" s="9">
        <v>0</v>
      </c>
      <c r="AG823" s="284"/>
      <c r="AH823" s="61"/>
      <c r="AJ823" s="270"/>
      <c r="AK823" s="61"/>
    </row>
    <row r="824" spans="1:37" ht="15.75">
      <c r="A824" s="107" t="s">
        <v>2720</v>
      </c>
      <c r="B824" s="3"/>
      <c r="C824" s="3"/>
      <c r="D824" s="32">
        <f t="shared" si="24"/>
        <v>283.10000000000002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9">
        <v>0</v>
      </c>
      <c r="AE824" s="9">
        <v>56.5</v>
      </c>
      <c r="AF824" s="9">
        <v>0</v>
      </c>
      <c r="AG824" s="107"/>
      <c r="AH824" s="61"/>
      <c r="AJ824" s="270"/>
      <c r="AK824" s="61"/>
    </row>
    <row r="825" spans="1:37" ht="15.75">
      <c r="A825" s="106" t="s">
        <v>1351</v>
      </c>
      <c r="B825" s="3"/>
      <c r="C825" s="3"/>
      <c r="D825" s="32">
        <f t="shared" si="24"/>
        <v>489.45000000000005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9">
        <v>0</v>
      </c>
      <c r="AE825" s="9">
        <v>73.5</v>
      </c>
      <c r="AF825" s="9">
        <v>0</v>
      </c>
      <c r="AG825" s="502"/>
      <c r="AH825" s="61"/>
      <c r="AJ825" s="270"/>
      <c r="AK825" s="61"/>
    </row>
    <row r="826" spans="1:37" ht="15.75">
      <c r="A826" s="107" t="s">
        <v>2721</v>
      </c>
      <c r="B826" s="3"/>
      <c r="C826" s="3"/>
      <c r="D826" s="32">
        <f t="shared" si="24"/>
        <v>391.5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9">
        <v>0</v>
      </c>
      <c r="AE826" s="9">
        <v>69.3</v>
      </c>
      <c r="AF826" s="9">
        <v>0</v>
      </c>
      <c r="AG826" s="107"/>
      <c r="AH826" s="61"/>
      <c r="AJ826" s="270"/>
      <c r="AK826" s="61"/>
    </row>
    <row r="827" spans="1:37" ht="15.75">
      <c r="A827" s="284" t="s">
        <v>3640</v>
      </c>
      <c r="B827" s="3"/>
      <c r="C827" s="3"/>
      <c r="D827" s="32">
        <f t="shared" si="24"/>
        <v>298.50000000000006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9">
        <v>0</v>
      </c>
      <c r="AE827" s="9">
        <v>61.8</v>
      </c>
      <c r="AF827" s="9">
        <v>0</v>
      </c>
      <c r="AG827" s="284"/>
      <c r="AH827" s="61"/>
      <c r="AJ827" s="270"/>
      <c r="AK827" s="61"/>
    </row>
    <row r="828" spans="1:37" ht="15.75">
      <c r="A828" s="107" t="s">
        <v>2726</v>
      </c>
      <c r="B828" s="3"/>
      <c r="C828" s="3"/>
      <c r="D828" s="32">
        <f t="shared" si="24"/>
        <v>249.8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9">
        <v>0</v>
      </c>
      <c r="AE828" s="9">
        <v>0</v>
      </c>
      <c r="AF828" s="9">
        <v>0</v>
      </c>
      <c r="AG828" s="107"/>
      <c r="AH828" s="61"/>
      <c r="AJ828" s="270"/>
      <c r="AK828" s="61"/>
    </row>
    <row r="829" spans="1:37" ht="15.75">
      <c r="A829" s="285" t="s">
        <v>1671</v>
      </c>
      <c r="B829" s="3"/>
      <c r="C829" s="3"/>
      <c r="D829" s="32">
        <f t="shared" si="24"/>
        <v>483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9">
        <v>0</v>
      </c>
      <c r="AE829" s="9">
        <v>83.1</v>
      </c>
      <c r="AF829" s="9">
        <v>0</v>
      </c>
      <c r="AG829" s="285"/>
      <c r="AH829" s="61"/>
      <c r="AJ829" s="270"/>
      <c r="AK829" s="61"/>
    </row>
    <row r="830" spans="1:37" ht="15.75">
      <c r="A830" s="107" t="s">
        <v>180</v>
      </c>
      <c r="B830" s="3"/>
      <c r="C830" s="3"/>
      <c r="D830" s="32">
        <f t="shared" si="24"/>
        <v>561.4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9">
        <v>0</v>
      </c>
      <c r="AE830" s="9">
        <v>56.1</v>
      </c>
      <c r="AF830" s="9">
        <v>0</v>
      </c>
      <c r="AG830" s="107"/>
      <c r="AH830" s="61"/>
      <c r="AJ830" s="270"/>
      <c r="AK830" s="61"/>
    </row>
    <row r="831" spans="1:37" ht="15.75">
      <c r="A831" s="107" t="s">
        <v>2709</v>
      </c>
      <c r="B831" s="3"/>
      <c r="C831" s="3"/>
      <c r="D831" s="32">
        <f t="shared" si="24"/>
        <v>402.4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9">
        <v>0</v>
      </c>
      <c r="AE831" s="9">
        <v>55.2</v>
      </c>
      <c r="AF831" s="9">
        <v>0</v>
      </c>
      <c r="AG831" s="107"/>
      <c r="AH831" s="61"/>
      <c r="AJ831" s="270"/>
      <c r="AK831" s="61"/>
    </row>
    <row r="832" spans="1:37" ht="15.75">
      <c r="A832" s="107" t="s">
        <v>2217</v>
      </c>
      <c r="B832" s="3"/>
      <c r="C832" s="3"/>
      <c r="D832" s="32">
        <f t="shared" si="24"/>
        <v>415.1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9">
        <v>0</v>
      </c>
      <c r="AE832" s="9">
        <v>28.200000000000003</v>
      </c>
      <c r="AF832" s="9">
        <v>5.6</v>
      </c>
      <c r="AG832" s="107"/>
      <c r="AH832" s="61"/>
      <c r="AJ832" s="270"/>
      <c r="AK832" s="61"/>
    </row>
    <row r="833" spans="1:37" ht="15.75">
      <c r="A833" s="107" t="s">
        <v>2728</v>
      </c>
      <c r="B833" s="3"/>
      <c r="C833" s="3"/>
      <c r="D833" s="32">
        <f t="shared" ref="D833:D840" si="25">SUM(E833:DZ833)</f>
        <v>406.40000000000009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9">
        <v>8.8000000000000007</v>
      </c>
      <c r="AE833" s="9">
        <v>21.3</v>
      </c>
      <c r="AF833" s="9">
        <v>0</v>
      </c>
      <c r="AG833" s="107"/>
      <c r="AH833" s="61"/>
      <c r="AJ833" s="270"/>
      <c r="AK833" s="61"/>
    </row>
    <row r="834" spans="1:37" ht="15.75">
      <c r="A834" s="107" t="s">
        <v>155</v>
      </c>
      <c r="B834" s="3"/>
      <c r="C834" s="3"/>
      <c r="D834" s="32">
        <f t="shared" si="25"/>
        <v>502.09999999999991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9">
        <v>0</v>
      </c>
      <c r="AE834" s="9">
        <v>21.9</v>
      </c>
      <c r="AF834" s="9">
        <v>0</v>
      </c>
      <c r="AG834" s="107"/>
      <c r="AH834" s="61"/>
      <c r="AJ834" s="270"/>
      <c r="AK834" s="61"/>
    </row>
    <row r="835" spans="1:37" ht="15.75">
      <c r="A835" s="284" t="s">
        <v>3641</v>
      </c>
      <c r="B835" s="3"/>
      <c r="C835" s="3"/>
      <c r="D835" s="32">
        <f t="shared" si="25"/>
        <v>278.8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9">
        <v>33</v>
      </c>
      <c r="AE835" s="9">
        <v>0</v>
      </c>
      <c r="AF835" s="9">
        <v>0</v>
      </c>
      <c r="AG835" s="284"/>
      <c r="AH835" s="61"/>
      <c r="AJ835" s="270"/>
      <c r="AK835" s="61"/>
    </row>
    <row r="836" spans="1:37" ht="15.75">
      <c r="A836" s="107" t="s">
        <v>2729</v>
      </c>
      <c r="B836" s="3"/>
      <c r="C836" s="3"/>
      <c r="D836" s="32">
        <f t="shared" si="25"/>
        <v>380.6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9">
        <v>0</v>
      </c>
      <c r="AE836" s="9">
        <v>61.099999999999994</v>
      </c>
      <c r="AF836" s="9">
        <v>0</v>
      </c>
      <c r="AG836" s="107"/>
      <c r="AH836" s="61"/>
      <c r="AJ836" s="270"/>
      <c r="AK836" s="61"/>
    </row>
    <row r="837" spans="1:37" ht="15.75">
      <c r="A837" s="107" t="s">
        <v>2727</v>
      </c>
      <c r="B837" s="3"/>
      <c r="C837" s="3"/>
      <c r="D837" s="32">
        <f t="shared" si="25"/>
        <v>413.75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9">
        <v>0</v>
      </c>
      <c r="AE837" s="9">
        <v>50.099999999999994</v>
      </c>
      <c r="AF837" s="9">
        <v>0</v>
      </c>
      <c r="AG837" s="107"/>
      <c r="AH837" s="61"/>
      <c r="AJ837" s="270"/>
      <c r="AK837" s="61"/>
    </row>
    <row r="838" spans="1:37" ht="15.75">
      <c r="A838" s="107" t="s">
        <v>2708</v>
      </c>
      <c r="B838" s="3"/>
      <c r="C838" s="3"/>
      <c r="D838" s="32">
        <f t="shared" si="25"/>
        <v>559.80000000000007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9">
        <v>0</v>
      </c>
      <c r="AE838" s="9">
        <v>93.2</v>
      </c>
      <c r="AF838" s="9">
        <v>0</v>
      </c>
      <c r="AG838" s="107"/>
      <c r="AH838" s="61"/>
      <c r="AJ838" s="270"/>
      <c r="AK838" s="61"/>
    </row>
    <row r="839" spans="1:37" ht="15.75">
      <c r="A839" s="107" t="s">
        <v>658</v>
      </c>
      <c r="B839" s="3"/>
      <c r="C839" s="3"/>
      <c r="D839" s="32">
        <f t="shared" si="25"/>
        <v>338.80000000000007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9">
        <v>11.2</v>
      </c>
      <c r="AE839" s="9">
        <v>80.400000000000006</v>
      </c>
      <c r="AF839" s="9">
        <v>0</v>
      </c>
      <c r="AG839" s="107"/>
      <c r="AH839" s="61"/>
      <c r="AJ839" s="270"/>
      <c r="AK839" s="61"/>
    </row>
    <row r="840" spans="1:37" ht="15.75">
      <c r="A840" s="285" t="s">
        <v>1655</v>
      </c>
      <c r="B840" s="3"/>
      <c r="C840" s="3"/>
      <c r="D840" s="32">
        <f t="shared" si="25"/>
        <v>567.4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9">
        <v>16.8</v>
      </c>
      <c r="AE840" s="9">
        <v>83.1</v>
      </c>
      <c r="AF840" s="9">
        <v>0</v>
      </c>
      <c r="AG840" s="285"/>
      <c r="AH840" s="61"/>
      <c r="AJ840" s="270"/>
      <c r="AK840" s="61"/>
    </row>
    <row r="841" spans="1:37" ht="15.75">
      <c r="D841" s="32"/>
      <c r="F841" s="158"/>
      <c r="G841" s="158"/>
      <c r="H841" s="158"/>
      <c r="I841" s="158"/>
      <c r="J841" s="158"/>
    </row>
    <row r="842" spans="1:37" ht="15.75">
      <c r="D842" s="32"/>
      <c r="F842" s="158"/>
      <c r="G842" s="158"/>
      <c r="H842" s="158"/>
      <c r="I842" s="158"/>
      <c r="J842" s="158"/>
    </row>
    <row r="843" spans="1:37" ht="15.75">
      <c r="D843" s="32"/>
      <c r="F843" s="158"/>
      <c r="G843" s="158"/>
      <c r="H843" s="158"/>
      <c r="I843" s="158"/>
      <c r="J843" s="158"/>
    </row>
    <row r="844" spans="1:37" s="30" customFormat="1" ht="20.25">
      <c r="A844" s="30" t="s">
        <v>173</v>
      </c>
      <c r="B844"/>
      <c r="C844"/>
      <c r="D844" s="31" t="s">
        <v>40</v>
      </c>
      <c r="E844" s="102" t="s">
        <v>4338</v>
      </c>
      <c r="F844" s="102" t="s">
        <v>4807</v>
      </c>
      <c r="G844" s="102" t="s">
        <v>4805</v>
      </c>
      <c r="H844" s="102" t="s">
        <v>4806</v>
      </c>
      <c r="I844" s="61"/>
      <c r="J844"/>
    </row>
    <row r="845" spans="1:37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7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7" ht="15.75">
      <c r="A847" s="284" t="s">
        <v>3613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7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3614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2716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3615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2847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2706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3616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3617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3618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2719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2715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3619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3648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2724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3620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3621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3622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3623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2718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2710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3624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3625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2732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2731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3626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2714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3627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2725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3628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3629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3630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2711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2712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3631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3632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2707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2733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3633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3634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2722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2723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3635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2713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2831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3636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3637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2717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3638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3678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3639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2720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2721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3640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2726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2709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2728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3641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2729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2727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2708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  <c r="AA985" s="609"/>
      <c r="AB985" s="609"/>
      <c r="AC985" s="609"/>
      <c r="AD985" s="609"/>
      <c r="AE985" s="609"/>
      <c r="AF985" s="609"/>
      <c r="AG985" s="609"/>
      <c r="AH985" s="609"/>
      <c r="AI985" s="60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0"/>
      <c r="I986" s="107"/>
      <c r="J986" s="50"/>
      <c r="K986" s="456"/>
      <c r="L986" s="107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  <c r="AA986" s="609"/>
      <c r="AB986" s="609"/>
      <c r="AC986" s="609"/>
      <c r="AD986" s="609"/>
      <c r="AE986" s="609"/>
      <c r="AF986" s="609"/>
      <c r="AG986" s="609"/>
      <c r="AH986" s="609"/>
      <c r="AI986" s="609"/>
      <c r="AJ986" s="49"/>
    </row>
    <row r="987" spans="1:36" ht="15.75">
      <c r="A987" s="284" t="s">
        <v>3613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  <c r="AA987" s="609"/>
      <c r="AB987" s="609"/>
      <c r="AC987" s="609"/>
      <c r="AD987" s="609"/>
      <c r="AE987" s="609"/>
      <c r="AF987" s="609"/>
      <c r="AG987" s="609"/>
      <c r="AH987" s="609"/>
      <c r="AI987" s="60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0"/>
      <c r="I988" s="611"/>
      <c r="J988" s="50"/>
      <c r="K988" s="456"/>
      <c r="L988" s="107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  <c r="AA988" s="609"/>
      <c r="AB988" s="609"/>
      <c r="AC988" s="609"/>
      <c r="AD988" s="609"/>
      <c r="AE988" s="609"/>
      <c r="AF988" s="609"/>
      <c r="AG988" s="609"/>
      <c r="AH988" s="609"/>
      <c r="AI988" s="60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  <c r="AA989" s="609"/>
      <c r="AB989" s="609"/>
      <c r="AC989" s="609"/>
      <c r="AD989" s="609"/>
      <c r="AE989" s="609"/>
      <c r="AF989" s="609"/>
      <c r="AG989" s="609"/>
      <c r="AH989" s="609"/>
      <c r="AI989" s="609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  <c r="AA990" s="609"/>
      <c r="AB990" s="609"/>
      <c r="AC990" s="609"/>
      <c r="AD990" s="609"/>
      <c r="AE990" s="609"/>
      <c r="AF990" s="609"/>
      <c r="AG990" s="609"/>
      <c r="AH990" s="609"/>
      <c r="AI990" s="609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  <c r="AA991" s="609"/>
      <c r="AB991" s="609"/>
      <c r="AC991" s="609"/>
      <c r="AD991" s="609"/>
      <c r="AE991" s="609"/>
      <c r="AF991" s="609"/>
      <c r="AG991" s="609"/>
      <c r="AH991" s="609"/>
      <c r="AI991" s="609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  <c r="AA992" s="609"/>
      <c r="AB992" s="609"/>
      <c r="AC992" s="609"/>
      <c r="AD992" s="609"/>
      <c r="AE992" s="609"/>
      <c r="AF992" s="609"/>
      <c r="AG992" s="609"/>
      <c r="AH992" s="609"/>
      <c r="AI992" s="609"/>
      <c r="AJ992" s="49"/>
    </row>
    <row r="993" spans="1:36" ht="15.75">
      <c r="A993" s="284" t="s">
        <v>3614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  <c r="AA993" s="609"/>
      <c r="AB993" s="609"/>
      <c r="AC993" s="609"/>
      <c r="AD993" s="609"/>
      <c r="AE993" s="609"/>
      <c r="AF993" s="609"/>
      <c r="AG993" s="609"/>
      <c r="AH993" s="609"/>
      <c r="AI993" s="609"/>
      <c r="AJ993" s="49"/>
    </row>
    <row r="994" spans="1:36" ht="15.75">
      <c r="A994" s="107" t="s">
        <v>2716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  <c r="AA994" s="609"/>
      <c r="AB994" s="609"/>
      <c r="AC994" s="609"/>
      <c r="AD994" s="609"/>
      <c r="AE994" s="609"/>
      <c r="AF994" s="609"/>
      <c r="AG994" s="609"/>
      <c r="AH994" s="609"/>
      <c r="AI994" s="609"/>
      <c r="AJ994" s="49"/>
    </row>
    <row r="995" spans="1:36" ht="15.75">
      <c r="A995" s="107" t="s">
        <v>3615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  <c r="AA995" s="609"/>
      <c r="AB995" s="609"/>
      <c r="AC995" s="609"/>
      <c r="AD995" s="609"/>
      <c r="AE995" s="609"/>
      <c r="AF995" s="609"/>
      <c r="AG995" s="609"/>
      <c r="AH995" s="609"/>
      <c r="AI995" s="60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0"/>
      <c r="I996" s="107"/>
      <c r="J996" s="50"/>
      <c r="K996" s="456"/>
      <c r="L996" s="107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  <c r="AA996" s="609"/>
      <c r="AB996" s="609"/>
      <c r="AC996" s="609"/>
      <c r="AD996" s="609"/>
      <c r="AE996" s="609"/>
      <c r="AF996" s="609"/>
      <c r="AG996" s="609"/>
      <c r="AH996" s="609"/>
      <c r="AI996" s="609"/>
      <c r="AJ996" s="49"/>
    </row>
    <row r="997" spans="1:36" ht="15.75">
      <c r="A997" s="107" t="s">
        <v>2847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  <c r="AA997" s="609"/>
      <c r="AB997" s="609"/>
      <c r="AC997" s="609"/>
      <c r="AD997" s="609"/>
      <c r="AE997" s="609"/>
      <c r="AF997" s="609"/>
      <c r="AG997" s="609"/>
      <c r="AH997" s="609"/>
      <c r="AI997" s="60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  <c r="AA998" s="609"/>
      <c r="AB998" s="609"/>
      <c r="AC998" s="609"/>
      <c r="AD998" s="609"/>
      <c r="AE998" s="609"/>
      <c r="AF998" s="609"/>
      <c r="AG998" s="609"/>
      <c r="AH998" s="609"/>
      <c r="AI998" s="609"/>
      <c r="AJ998" s="49"/>
    </row>
    <row r="999" spans="1:36" ht="15.75">
      <c r="A999" s="107" t="s">
        <v>2706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  <c r="AA999" s="609"/>
      <c r="AB999" s="609"/>
      <c r="AC999" s="609"/>
      <c r="AD999" s="609"/>
      <c r="AE999" s="609"/>
      <c r="AF999" s="609"/>
      <c r="AG999" s="609"/>
      <c r="AH999" s="609"/>
      <c r="AI999" s="609"/>
      <c r="AJ999" s="49"/>
    </row>
    <row r="1000" spans="1:36" ht="15.75">
      <c r="A1000" s="284" t="s">
        <v>3616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  <c r="AA1000" s="609"/>
      <c r="AB1000" s="609"/>
      <c r="AC1000" s="609"/>
      <c r="AD1000" s="609"/>
      <c r="AE1000" s="609"/>
      <c r="AF1000" s="609"/>
      <c r="AG1000" s="609"/>
      <c r="AH1000" s="609"/>
      <c r="AI1000" s="609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  <c r="AA1001" s="609"/>
      <c r="AB1001" s="609"/>
      <c r="AC1001" s="609"/>
      <c r="AD1001" s="609"/>
      <c r="AE1001" s="609"/>
      <c r="AF1001" s="609"/>
      <c r="AG1001" s="609"/>
      <c r="AH1001" s="609"/>
      <c r="AI1001" s="60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09"/>
      <c r="O1002" s="609"/>
      <c r="P1002" s="609"/>
      <c r="Q1002" s="609"/>
      <c r="R1002" s="609"/>
      <c r="S1002" s="609"/>
      <c r="T1002" s="609"/>
      <c r="U1002" s="609"/>
      <c r="V1002" s="609"/>
      <c r="W1002" s="609"/>
      <c r="X1002" s="609"/>
      <c r="Y1002" s="609"/>
      <c r="Z1002" s="609"/>
      <c r="AA1002" s="609"/>
      <c r="AB1002" s="609"/>
      <c r="AC1002" s="609"/>
      <c r="AD1002" s="609"/>
      <c r="AE1002" s="609"/>
      <c r="AF1002" s="609"/>
      <c r="AG1002" s="609"/>
      <c r="AH1002" s="609"/>
      <c r="AI1002" s="60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09"/>
      <c r="O1003" s="609"/>
      <c r="P1003" s="609"/>
      <c r="Q1003" s="609"/>
      <c r="R1003" s="609"/>
      <c r="S1003" s="609"/>
      <c r="T1003" s="609"/>
      <c r="U1003" s="609"/>
      <c r="V1003" s="609"/>
      <c r="W1003" s="609"/>
      <c r="X1003" s="609"/>
      <c r="Y1003" s="609"/>
      <c r="Z1003" s="609"/>
      <c r="AA1003" s="609"/>
      <c r="AB1003" s="609"/>
      <c r="AC1003" s="609"/>
      <c r="AD1003" s="609"/>
      <c r="AE1003" s="609"/>
      <c r="AF1003" s="609"/>
      <c r="AG1003" s="609"/>
      <c r="AH1003" s="609"/>
      <c r="AI1003" s="609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09"/>
      <c r="O1004" s="609"/>
      <c r="P1004" s="609"/>
      <c r="Q1004" s="609"/>
      <c r="R1004" s="609"/>
      <c r="S1004" s="609"/>
      <c r="T1004" s="609"/>
      <c r="U1004" s="609"/>
      <c r="V1004" s="609"/>
      <c r="W1004" s="609"/>
      <c r="X1004" s="609"/>
      <c r="Y1004" s="609"/>
      <c r="Z1004" s="609"/>
      <c r="AA1004" s="609"/>
      <c r="AB1004" s="609"/>
      <c r="AC1004" s="609"/>
      <c r="AD1004" s="609"/>
      <c r="AE1004" s="609"/>
      <c r="AF1004" s="609"/>
      <c r="AG1004" s="609"/>
      <c r="AH1004" s="609"/>
      <c r="AI1004" s="609"/>
      <c r="AJ1004" s="49"/>
    </row>
    <row r="1005" spans="1:36" ht="15.75">
      <c r="A1005" s="284" t="s">
        <v>3617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09"/>
      <c r="O1005" s="609"/>
      <c r="P1005" s="609"/>
      <c r="Q1005" s="609"/>
      <c r="R1005" s="609"/>
      <c r="S1005" s="609"/>
      <c r="T1005" s="609"/>
      <c r="U1005" s="609"/>
      <c r="V1005" s="609"/>
      <c r="W1005" s="609"/>
      <c r="X1005" s="609"/>
      <c r="Y1005" s="609"/>
      <c r="Z1005" s="609"/>
      <c r="AA1005" s="609"/>
      <c r="AB1005" s="609"/>
      <c r="AC1005" s="609"/>
      <c r="AD1005" s="609"/>
      <c r="AE1005" s="609"/>
      <c r="AF1005" s="609"/>
      <c r="AG1005" s="609"/>
      <c r="AH1005" s="609"/>
      <c r="AI1005" s="60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09"/>
      <c r="O1006" s="609"/>
      <c r="P1006" s="609"/>
      <c r="Q1006" s="609"/>
      <c r="R1006" s="609"/>
      <c r="S1006" s="609"/>
      <c r="T1006" s="609"/>
      <c r="U1006" s="609"/>
      <c r="V1006" s="609"/>
      <c r="W1006" s="609"/>
      <c r="X1006" s="609"/>
      <c r="Y1006" s="609"/>
      <c r="Z1006" s="609"/>
      <c r="AA1006" s="609"/>
      <c r="AB1006" s="609"/>
      <c r="AC1006" s="609"/>
      <c r="AD1006" s="609"/>
      <c r="AE1006" s="609"/>
      <c r="AF1006" s="609"/>
      <c r="AG1006" s="609"/>
      <c r="AH1006" s="609"/>
      <c r="AI1006" s="609"/>
      <c r="AJ1006" s="49"/>
    </row>
    <row r="1007" spans="1:36" ht="15.75">
      <c r="A1007" s="284" t="s">
        <v>3618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09"/>
      <c r="O1007" s="609"/>
      <c r="P1007" s="609"/>
      <c r="Q1007" s="609"/>
      <c r="R1007" s="609"/>
      <c r="S1007" s="609"/>
      <c r="T1007" s="609"/>
      <c r="U1007" s="609"/>
      <c r="V1007" s="609"/>
      <c r="W1007" s="609"/>
      <c r="X1007" s="609"/>
      <c r="Y1007" s="609"/>
      <c r="Z1007" s="609"/>
      <c r="AA1007" s="609"/>
      <c r="AB1007" s="609"/>
      <c r="AC1007" s="609"/>
      <c r="AD1007" s="609"/>
      <c r="AE1007" s="609"/>
      <c r="AF1007" s="609"/>
      <c r="AG1007" s="609"/>
      <c r="AH1007" s="609"/>
      <c r="AI1007" s="609"/>
      <c r="AJ1007" s="49"/>
    </row>
    <row r="1008" spans="1:36" ht="15.75">
      <c r="A1008" s="107" t="s">
        <v>2719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09"/>
      <c r="O1008" s="609"/>
      <c r="P1008" s="609"/>
      <c r="Q1008" s="609"/>
      <c r="R1008" s="609"/>
      <c r="S1008" s="609"/>
      <c r="T1008" s="609"/>
      <c r="U1008" s="609"/>
      <c r="V1008" s="609"/>
      <c r="W1008" s="609"/>
      <c r="X1008" s="609"/>
      <c r="Y1008" s="609"/>
      <c r="Z1008" s="609"/>
      <c r="AA1008" s="609"/>
      <c r="AB1008" s="609"/>
      <c r="AC1008" s="609"/>
      <c r="AD1008" s="609"/>
      <c r="AE1008" s="609"/>
      <c r="AF1008" s="609"/>
      <c r="AG1008" s="609"/>
      <c r="AH1008" s="609"/>
      <c r="AI1008" s="609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09"/>
      <c r="O1009" s="609"/>
      <c r="P1009" s="609"/>
      <c r="Q1009" s="609"/>
      <c r="R1009" s="609"/>
      <c r="S1009" s="609"/>
      <c r="T1009" s="609"/>
      <c r="U1009" s="609"/>
      <c r="V1009" s="609"/>
      <c r="W1009" s="609"/>
      <c r="X1009" s="609"/>
      <c r="Y1009" s="609"/>
      <c r="Z1009" s="609"/>
      <c r="AA1009" s="609"/>
      <c r="AB1009" s="609"/>
      <c r="AC1009" s="609"/>
      <c r="AD1009" s="609"/>
      <c r="AE1009" s="609"/>
      <c r="AF1009" s="609"/>
      <c r="AG1009" s="609"/>
      <c r="AH1009" s="609"/>
      <c r="AI1009" s="609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09"/>
      <c r="O1010" s="609"/>
      <c r="P1010" s="609"/>
      <c r="Q1010" s="609"/>
      <c r="R1010" s="609"/>
      <c r="S1010" s="609"/>
      <c r="T1010" s="609"/>
      <c r="U1010" s="609"/>
      <c r="V1010" s="609"/>
      <c r="W1010" s="609"/>
      <c r="X1010" s="609"/>
      <c r="Y1010" s="609"/>
      <c r="Z1010" s="609"/>
      <c r="AA1010" s="609"/>
      <c r="AB1010" s="609"/>
      <c r="AC1010" s="609"/>
      <c r="AD1010" s="609"/>
      <c r="AE1010" s="609"/>
      <c r="AF1010" s="609"/>
      <c r="AG1010" s="609"/>
      <c r="AH1010" s="609"/>
      <c r="AI1010" s="60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09"/>
      <c r="O1011" s="609"/>
      <c r="P1011" s="609"/>
      <c r="Q1011" s="609"/>
      <c r="R1011" s="609"/>
      <c r="S1011" s="609"/>
      <c r="T1011" s="609"/>
      <c r="U1011" s="609"/>
      <c r="V1011" s="609"/>
      <c r="W1011" s="609"/>
      <c r="X1011" s="609"/>
      <c r="Y1011" s="609"/>
      <c r="Z1011" s="609"/>
      <c r="AA1011" s="609"/>
      <c r="AB1011" s="609"/>
      <c r="AC1011" s="609"/>
      <c r="AD1011" s="609"/>
      <c r="AE1011" s="609"/>
      <c r="AF1011" s="609"/>
      <c r="AG1011" s="609"/>
      <c r="AH1011" s="609"/>
      <c r="AI1011" s="609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09"/>
      <c r="O1012" s="609"/>
      <c r="P1012" s="609"/>
      <c r="Q1012" s="609"/>
      <c r="R1012" s="609"/>
      <c r="S1012" s="609"/>
      <c r="T1012" s="609"/>
      <c r="U1012" s="609"/>
      <c r="V1012" s="609"/>
      <c r="W1012" s="609"/>
      <c r="X1012" s="609"/>
      <c r="Y1012" s="609"/>
      <c r="Z1012" s="609"/>
      <c r="AA1012" s="609"/>
      <c r="AB1012" s="609"/>
      <c r="AC1012" s="609"/>
      <c r="AD1012" s="609"/>
      <c r="AE1012" s="609"/>
      <c r="AF1012" s="609"/>
      <c r="AG1012" s="609"/>
      <c r="AH1012" s="609"/>
      <c r="AI1012" s="60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0"/>
      <c r="I1013" s="107"/>
      <c r="J1013" s="50"/>
      <c r="K1013" s="456"/>
      <c r="L1013" s="107"/>
      <c r="N1013" s="609"/>
      <c r="O1013" s="609"/>
      <c r="P1013" s="609"/>
      <c r="Q1013" s="609"/>
      <c r="R1013" s="609"/>
      <c r="S1013" s="609"/>
      <c r="T1013" s="609"/>
      <c r="U1013" s="609"/>
      <c r="V1013" s="609"/>
      <c r="W1013" s="609"/>
      <c r="X1013" s="609"/>
      <c r="Y1013" s="609"/>
      <c r="Z1013" s="609"/>
      <c r="AA1013" s="609"/>
      <c r="AB1013" s="609"/>
      <c r="AC1013" s="609"/>
      <c r="AD1013" s="609"/>
      <c r="AE1013" s="609"/>
      <c r="AF1013" s="609"/>
      <c r="AG1013" s="609"/>
      <c r="AH1013" s="609"/>
      <c r="AI1013" s="60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09"/>
      <c r="O1014" s="609"/>
      <c r="P1014" s="609"/>
      <c r="Q1014" s="609"/>
      <c r="R1014" s="609"/>
      <c r="S1014" s="609"/>
      <c r="T1014" s="609"/>
      <c r="U1014" s="609"/>
      <c r="V1014" s="609"/>
      <c r="W1014" s="609"/>
      <c r="X1014" s="609"/>
      <c r="Y1014" s="609"/>
      <c r="Z1014" s="609"/>
      <c r="AA1014" s="609"/>
      <c r="AB1014" s="609"/>
      <c r="AC1014" s="609"/>
      <c r="AD1014" s="609"/>
      <c r="AE1014" s="609"/>
      <c r="AF1014" s="609"/>
      <c r="AG1014" s="609"/>
      <c r="AH1014" s="609"/>
      <c r="AI1014" s="609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09"/>
      <c r="O1015" s="609"/>
      <c r="P1015" s="609"/>
      <c r="Q1015" s="609"/>
      <c r="R1015" s="609"/>
      <c r="S1015" s="609"/>
      <c r="T1015" s="609"/>
      <c r="U1015" s="609"/>
      <c r="V1015" s="609"/>
      <c r="W1015" s="609"/>
      <c r="X1015" s="609"/>
      <c r="Y1015" s="609"/>
      <c r="Z1015" s="609"/>
      <c r="AA1015" s="609"/>
      <c r="AB1015" s="609"/>
      <c r="AC1015" s="609"/>
      <c r="AD1015" s="609"/>
      <c r="AE1015" s="609"/>
      <c r="AF1015" s="609"/>
      <c r="AG1015" s="609"/>
      <c r="AH1015" s="609"/>
      <c r="AI1015" s="609"/>
      <c r="AJ1015" s="49"/>
    </row>
    <row r="1016" spans="1:36" ht="15.75">
      <c r="A1016" s="107" t="s">
        <v>2715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09"/>
      <c r="O1016" s="609"/>
      <c r="P1016" s="609"/>
      <c r="Q1016" s="609"/>
      <c r="R1016" s="609"/>
      <c r="S1016" s="609"/>
      <c r="T1016" s="609"/>
      <c r="U1016" s="609"/>
      <c r="V1016" s="609"/>
      <c r="W1016" s="609"/>
      <c r="X1016" s="609"/>
      <c r="Y1016" s="609"/>
      <c r="Z1016" s="609"/>
      <c r="AA1016" s="609"/>
      <c r="AB1016" s="609"/>
      <c r="AC1016" s="609"/>
      <c r="AD1016" s="609"/>
      <c r="AE1016" s="609"/>
      <c r="AF1016" s="609"/>
      <c r="AG1016" s="609"/>
      <c r="AH1016" s="609"/>
      <c r="AI1016" s="609"/>
      <c r="AJ1016" s="49"/>
    </row>
    <row r="1017" spans="1:36" ht="15.75">
      <c r="A1017" s="284" t="s">
        <v>3619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09"/>
      <c r="O1017" s="609"/>
      <c r="P1017" s="609"/>
      <c r="Q1017" s="609"/>
      <c r="R1017" s="609"/>
      <c r="S1017" s="609"/>
      <c r="T1017" s="609"/>
      <c r="U1017" s="609"/>
      <c r="V1017" s="609"/>
      <c r="W1017" s="609"/>
      <c r="X1017" s="609"/>
      <c r="Y1017" s="609"/>
      <c r="Z1017" s="609"/>
      <c r="AA1017" s="609"/>
      <c r="AB1017" s="609"/>
      <c r="AC1017" s="609"/>
      <c r="AD1017" s="609"/>
      <c r="AE1017" s="609"/>
      <c r="AF1017" s="609"/>
      <c r="AG1017" s="609"/>
      <c r="AH1017" s="609"/>
      <c r="AI1017" s="60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09"/>
      <c r="O1018" s="609"/>
      <c r="P1018" s="609"/>
      <c r="Q1018" s="609"/>
      <c r="R1018" s="609"/>
      <c r="S1018" s="609"/>
      <c r="T1018" s="609"/>
      <c r="U1018" s="609"/>
      <c r="V1018" s="609"/>
      <c r="W1018" s="609"/>
      <c r="X1018" s="609"/>
      <c r="Y1018" s="609"/>
      <c r="Z1018" s="609"/>
      <c r="AA1018" s="609"/>
      <c r="AB1018" s="609"/>
      <c r="AC1018" s="609"/>
      <c r="AD1018" s="609"/>
      <c r="AE1018" s="609"/>
      <c r="AF1018" s="609"/>
      <c r="AG1018" s="609"/>
      <c r="AH1018" s="609"/>
      <c r="AI1018" s="60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09"/>
      <c r="O1019" s="609"/>
      <c r="P1019" s="609"/>
      <c r="Q1019" s="609"/>
      <c r="R1019" s="609"/>
      <c r="S1019" s="609"/>
      <c r="T1019" s="609"/>
      <c r="U1019" s="609"/>
      <c r="V1019" s="609"/>
      <c r="W1019" s="609"/>
      <c r="X1019" s="609"/>
      <c r="Y1019" s="609"/>
      <c r="Z1019" s="609"/>
      <c r="AA1019" s="609"/>
      <c r="AB1019" s="609"/>
      <c r="AC1019" s="609"/>
      <c r="AD1019" s="609"/>
      <c r="AE1019" s="609"/>
      <c r="AF1019" s="609"/>
      <c r="AG1019" s="609"/>
      <c r="AH1019" s="609"/>
      <c r="AI1019" s="609"/>
      <c r="AJ1019" s="49"/>
    </row>
    <row r="1020" spans="1:36" ht="15.75">
      <c r="A1020" s="284" t="s">
        <v>3648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09"/>
      <c r="O1020" s="609"/>
      <c r="P1020" s="609"/>
      <c r="Q1020" s="609"/>
      <c r="R1020" s="609"/>
      <c r="S1020" s="609"/>
      <c r="T1020" s="609"/>
      <c r="U1020" s="609"/>
      <c r="V1020" s="609"/>
      <c r="W1020" s="609"/>
      <c r="X1020" s="609"/>
      <c r="Y1020" s="609"/>
      <c r="Z1020" s="609"/>
      <c r="AA1020" s="609"/>
      <c r="AB1020" s="609"/>
      <c r="AC1020" s="609"/>
      <c r="AD1020" s="609"/>
      <c r="AE1020" s="609"/>
      <c r="AF1020" s="609"/>
      <c r="AG1020" s="609"/>
      <c r="AH1020" s="609"/>
      <c r="AI1020" s="609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09"/>
      <c r="O1021" s="609"/>
      <c r="P1021" s="609"/>
      <c r="Q1021" s="609"/>
      <c r="R1021" s="609"/>
      <c r="S1021" s="609"/>
      <c r="T1021" s="609"/>
      <c r="U1021" s="609"/>
      <c r="V1021" s="609"/>
      <c r="W1021" s="609"/>
      <c r="X1021" s="609"/>
      <c r="Y1021" s="609"/>
      <c r="Z1021" s="609"/>
      <c r="AA1021" s="609"/>
      <c r="AB1021" s="609"/>
      <c r="AC1021" s="609"/>
      <c r="AD1021" s="609"/>
      <c r="AE1021" s="609"/>
      <c r="AF1021" s="609"/>
      <c r="AG1021" s="609"/>
      <c r="AH1021" s="609"/>
      <c r="AI1021" s="609"/>
      <c r="AJ1021" s="49"/>
    </row>
    <row r="1022" spans="1:36" ht="15.75">
      <c r="A1022" s="107" t="s">
        <v>2724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09"/>
      <c r="O1022" s="609"/>
      <c r="P1022" s="609"/>
      <c r="Q1022" s="609"/>
      <c r="R1022" s="609"/>
      <c r="S1022" s="609"/>
      <c r="T1022" s="609"/>
      <c r="U1022" s="609"/>
      <c r="V1022" s="609"/>
      <c r="W1022" s="609"/>
      <c r="X1022" s="609"/>
      <c r="Y1022" s="609"/>
      <c r="Z1022" s="609"/>
      <c r="AA1022" s="609"/>
      <c r="AB1022" s="609"/>
      <c r="AC1022" s="609"/>
      <c r="AD1022" s="609"/>
      <c r="AE1022" s="609"/>
      <c r="AF1022" s="609"/>
      <c r="AG1022" s="609"/>
      <c r="AH1022" s="609"/>
      <c r="AI1022" s="609"/>
      <c r="AJ1022" s="49"/>
    </row>
    <row r="1023" spans="1:36" ht="15.75">
      <c r="A1023" s="284" t="s">
        <v>3620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09"/>
      <c r="O1023" s="609"/>
      <c r="P1023" s="609"/>
      <c r="Q1023" s="609"/>
      <c r="R1023" s="609"/>
      <c r="S1023" s="609"/>
      <c r="T1023" s="609"/>
      <c r="U1023" s="609"/>
      <c r="V1023" s="609"/>
      <c r="W1023" s="609"/>
      <c r="X1023" s="609"/>
      <c r="Y1023" s="609"/>
      <c r="Z1023" s="609"/>
      <c r="AA1023" s="609"/>
      <c r="AB1023" s="609"/>
      <c r="AC1023" s="609"/>
      <c r="AD1023" s="609"/>
      <c r="AE1023" s="609"/>
      <c r="AF1023" s="609"/>
      <c r="AG1023" s="609"/>
      <c r="AH1023" s="609"/>
      <c r="AI1023" s="60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09"/>
      <c r="O1024" s="609"/>
      <c r="P1024" s="609"/>
      <c r="Q1024" s="609"/>
      <c r="R1024" s="609"/>
      <c r="S1024" s="609"/>
      <c r="T1024" s="609"/>
      <c r="U1024" s="609"/>
      <c r="V1024" s="609"/>
      <c r="W1024" s="609"/>
      <c r="X1024" s="609"/>
      <c r="Y1024" s="609"/>
      <c r="Z1024" s="609"/>
      <c r="AA1024" s="609"/>
      <c r="AB1024" s="609"/>
      <c r="AC1024" s="609"/>
      <c r="AD1024" s="609"/>
      <c r="AE1024" s="609"/>
      <c r="AF1024" s="609"/>
      <c r="AG1024" s="609"/>
      <c r="AH1024" s="609"/>
      <c r="AI1024" s="609"/>
      <c r="AJ1024" s="49"/>
    </row>
    <row r="1025" spans="1:36" ht="15.75">
      <c r="A1025" s="284" t="s">
        <v>3621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09"/>
      <c r="O1025" s="609"/>
      <c r="P1025" s="609"/>
      <c r="Q1025" s="609"/>
      <c r="R1025" s="609"/>
      <c r="S1025" s="609"/>
      <c r="T1025" s="609"/>
      <c r="U1025" s="609"/>
      <c r="V1025" s="609"/>
      <c r="W1025" s="609"/>
      <c r="X1025" s="609"/>
      <c r="Y1025" s="609"/>
      <c r="Z1025" s="609"/>
      <c r="AA1025" s="609"/>
      <c r="AB1025" s="609"/>
      <c r="AC1025" s="609"/>
      <c r="AD1025" s="609"/>
      <c r="AE1025" s="609"/>
      <c r="AF1025" s="609"/>
      <c r="AG1025" s="609"/>
      <c r="AH1025" s="609"/>
      <c r="AI1025" s="609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09"/>
      <c r="O1026" s="609"/>
      <c r="P1026" s="609"/>
      <c r="Q1026" s="609"/>
      <c r="R1026" s="609"/>
      <c r="S1026" s="609"/>
      <c r="T1026" s="609"/>
      <c r="U1026" s="609"/>
      <c r="V1026" s="609"/>
      <c r="W1026" s="609"/>
      <c r="X1026" s="609"/>
      <c r="Y1026" s="609"/>
      <c r="Z1026" s="609"/>
      <c r="AA1026" s="609"/>
      <c r="AB1026" s="609"/>
      <c r="AC1026" s="609"/>
      <c r="AD1026" s="609"/>
      <c r="AE1026" s="609"/>
      <c r="AF1026" s="609"/>
      <c r="AG1026" s="609"/>
      <c r="AH1026" s="609"/>
      <c r="AI1026" s="609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09"/>
      <c r="O1027" s="609"/>
      <c r="P1027" s="609"/>
      <c r="Q1027" s="609"/>
      <c r="R1027" s="609"/>
      <c r="S1027" s="609"/>
      <c r="T1027" s="609"/>
      <c r="U1027" s="609"/>
      <c r="V1027" s="609"/>
      <c r="W1027" s="609"/>
      <c r="X1027" s="609"/>
      <c r="Y1027" s="609"/>
      <c r="Z1027" s="609"/>
      <c r="AA1027" s="609"/>
      <c r="AB1027" s="609"/>
      <c r="AC1027" s="609"/>
      <c r="AD1027" s="609"/>
      <c r="AE1027" s="609"/>
      <c r="AF1027" s="609"/>
      <c r="AG1027" s="609"/>
      <c r="AH1027" s="609"/>
      <c r="AI1027" s="609"/>
      <c r="AJ1027" s="49"/>
    </row>
    <row r="1028" spans="1:36" ht="15.75">
      <c r="A1028" s="284" t="s">
        <v>3622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09"/>
      <c r="O1028" s="609"/>
      <c r="P1028" s="609"/>
      <c r="Q1028" s="609"/>
      <c r="R1028" s="609"/>
      <c r="S1028" s="609"/>
      <c r="T1028" s="609"/>
      <c r="U1028" s="609"/>
      <c r="V1028" s="609"/>
      <c r="W1028" s="609"/>
      <c r="X1028" s="609"/>
      <c r="Y1028" s="609"/>
      <c r="Z1028" s="609"/>
      <c r="AA1028" s="609"/>
      <c r="AB1028" s="609"/>
      <c r="AC1028" s="609"/>
      <c r="AD1028" s="609"/>
      <c r="AE1028" s="609"/>
      <c r="AF1028" s="609"/>
      <c r="AG1028" s="609"/>
      <c r="AH1028" s="609"/>
      <c r="AI1028" s="60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09"/>
      <c r="O1029" s="609"/>
      <c r="P1029" s="609"/>
      <c r="Q1029" s="609"/>
      <c r="R1029" s="609"/>
      <c r="S1029" s="609"/>
      <c r="T1029" s="609"/>
      <c r="U1029" s="609"/>
      <c r="V1029" s="609"/>
      <c r="W1029" s="609"/>
      <c r="X1029" s="609"/>
      <c r="Y1029" s="609"/>
      <c r="Z1029" s="609"/>
      <c r="AA1029" s="609"/>
      <c r="AB1029" s="609"/>
      <c r="AC1029" s="609"/>
      <c r="AD1029" s="609"/>
      <c r="AE1029" s="609"/>
      <c r="AF1029" s="609"/>
      <c r="AG1029" s="609"/>
      <c r="AH1029" s="609"/>
      <c r="AI1029" s="60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09"/>
      <c r="O1030" s="609"/>
      <c r="P1030" s="609"/>
      <c r="Q1030" s="609"/>
      <c r="R1030" s="609"/>
      <c r="S1030" s="609"/>
      <c r="T1030" s="609"/>
      <c r="U1030" s="609"/>
      <c r="V1030" s="609"/>
      <c r="W1030" s="609"/>
      <c r="X1030" s="609"/>
      <c r="Y1030" s="609"/>
      <c r="Z1030" s="609"/>
      <c r="AA1030" s="609"/>
      <c r="AB1030" s="609"/>
      <c r="AC1030" s="609"/>
      <c r="AD1030" s="609"/>
      <c r="AE1030" s="609"/>
      <c r="AF1030" s="609"/>
      <c r="AG1030" s="609"/>
      <c r="AH1030" s="609"/>
      <c r="AI1030" s="609"/>
      <c r="AJ1030" s="49"/>
    </row>
    <row r="1031" spans="1:36" ht="15.75">
      <c r="A1031" s="284" t="s">
        <v>3623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09"/>
      <c r="O1031" s="609"/>
      <c r="P1031" s="609"/>
      <c r="Q1031" s="609"/>
      <c r="R1031" s="609"/>
      <c r="S1031" s="609"/>
      <c r="T1031" s="609"/>
      <c r="U1031" s="609"/>
      <c r="V1031" s="609"/>
      <c r="W1031" s="609"/>
      <c r="X1031" s="609"/>
      <c r="Y1031" s="609"/>
      <c r="Z1031" s="609"/>
      <c r="AA1031" s="609"/>
      <c r="AB1031" s="609"/>
      <c r="AC1031" s="609"/>
      <c r="AD1031" s="609"/>
      <c r="AE1031" s="609"/>
      <c r="AF1031" s="609"/>
      <c r="AG1031" s="609"/>
      <c r="AH1031" s="609"/>
      <c r="AI1031" s="609"/>
      <c r="AJ1031" s="49"/>
    </row>
    <row r="1032" spans="1:36" ht="15.75">
      <c r="A1032" s="107" t="s">
        <v>2718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09"/>
      <c r="O1032" s="609"/>
      <c r="P1032" s="609"/>
      <c r="Q1032" s="609"/>
      <c r="R1032" s="609"/>
      <c r="S1032" s="609"/>
      <c r="T1032" s="609"/>
      <c r="U1032" s="609"/>
      <c r="V1032" s="609"/>
      <c r="W1032" s="609"/>
      <c r="X1032" s="609"/>
      <c r="Y1032" s="609"/>
      <c r="Z1032" s="609"/>
      <c r="AA1032" s="609"/>
      <c r="AB1032" s="609"/>
      <c r="AC1032" s="609"/>
      <c r="AD1032" s="609"/>
      <c r="AE1032" s="609"/>
      <c r="AF1032" s="609"/>
      <c r="AG1032" s="609"/>
      <c r="AH1032" s="609"/>
      <c r="AI1032" s="609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09"/>
      <c r="O1033" s="609"/>
      <c r="P1033" s="609"/>
      <c r="Q1033" s="609"/>
      <c r="R1033" s="609"/>
      <c r="S1033" s="609"/>
      <c r="T1033" s="609"/>
      <c r="U1033" s="609"/>
      <c r="V1033" s="609"/>
      <c r="W1033" s="609"/>
      <c r="X1033" s="609"/>
      <c r="Y1033" s="609"/>
      <c r="Z1033" s="609"/>
      <c r="AA1033" s="609"/>
      <c r="AB1033" s="609"/>
      <c r="AC1033" s="609"/>
      <c r="AD1033" s="609"/>
      <c r="AE1033" s="609"/>
      <c r="AF1033" s="609"/>
      <c r="AG1033" s="609"/>
      <c r="AH1033" s="609"/>
      <c r="AI1033" s="609"/>
      <c r="AJ1033" s="49"/>
    </row>
    <row r="1034" spans="1:36" ht="15.75">
      <c r="A1034" s="107" t="s">
        <v>2710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09"/>
      <c r="O1034" s="609"/>
      <c r="P1034" s="609"/>
      <c r="Q1034" s="609"/>
      <c r="R1034" s="609"/>
      <c r="S1034" s="609"/>
      <c r="T1034" s="609"/>
      <c r="U1034" s="609"/>
      <c r="V1034" s="609"/>
      <c r="W1034" s="609"/>
      <c r="X1034" s="609"/>
      <c r="Y1034" s="609"/>
      <c r="Z1034" s="609"/>
      <c r="AA1034" s="609"/>
      <c r="AB1034" s="609"/>
      <c r="AC1034" s="609"/>
      <c r="AD1034" s="609"/>
      <c r="AE1034" s="609"/>
      <c r="AF1034" s="609"/>
      <c r="AG1034" s="609"/>
      <c r="AH1034" s="609"/>
      <c r="AI1034" s="609"/>
      <c r="AJ1034" s="49"/>
    </row>
    <row r="1035" spans="1:36" ht="15.75">
      <c r="A1035" s="284" t="s">
        <v>3624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09"/>
      <c r="O1035" s="609"/>
      <c r="P1035" s="609"/>
      <c r="Q1035" s="609"/>
      <c r="R1035" s="609"/>
      <c r="S1035" s="609"/>
      <c r="T1035" s="609"/>
      <c r="U1035" s="609"/>
      <c r="V1035" s="609"/>
      <c r="W1035" s="609"/>
      <c r="X1035" s="609"/>
      <c r="Y1035" s="609"/>
      <c r="Z1035" s="609"/>
      <c r="AA1035" s="609"/>
      <c r="AB1035" s="609"/>
      <c r="AC1035" s="609"/>
      <c r="AD1035" s="609"/>
      <c r="AE1035" s="609"/>
      <c r="AF1035" s="609"/>
      <c r="AG1035" s="609"/>
      <c r="AH1035" s="609"/>
      <c r="AI1035" s="60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09"/>
      <c r="O1036" s="609"/>
      <c r="P1036" s="609"/>
      <c r="Q1036" s="609"/>
      <c r="R1036" s="609"/>
      <c r="S1036" s="609"/>
      <c r="T1036" s="609"/>
      <c r="U1036" s="609"/>
      <c r="V1036" s="609"/>
      <c r="W1036" s="609"/>
      <c r="X1036" s="609"/>
      <c r="Y1036" s="609"/>
      <c r="Z1036" s="609"/>
      <c r="AA1036" s="609"/>
      <c r="AB1036" s="609"/>
      <c r="AC1036" s="609"/>
      <c r="AD1036" s="609"/>
      <c r="AE1036" s="609"/>
      <c r="AF1036" s="609"/>
      <c r="AG1036" s="609"/>
      <c r="AH1036" s="609"/>
      <c r="AI1036" s="609"/>
      <c r="AJ1036" s="49"/>
    </row>
    <row r="1037" spans="1:36" ht="15.75">
      <c r="A1037" s="284" t="s">
        <v>3625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09"/>
      <c r="O1037" s="609"/>
      <c r="P1037" s="609"/>
      <c r="Q1037" s="609"/>
      <c r="R1037" s="609"/>
      <c r="S1037" s="609"/>
      <c r="T1037" s="609"/>
      <c r="U1037" s="609"/>
      <c r="V1037" s="609"/>
      <c r="W1037" s="609"/>
      <c r="X1037" s="609"/>
      <c r="Y1037" s="609"/>
      <c r="Z1037" s="609"/>
      <c r="AA1037" s="609"/>
      <c r="AB1037" s="609"/>
      <c r="AC1037" s="609"/>
      <c r="AD1037" s="609"/>
      <c r="AE1037" s="609"/>
      <c r="AF1037" s="609"/>
      <c r="AG1037" s="609"/>
      <c r="AH1037" s="609"/>
      <c r="AI1037" s="609"/>
      <c r="AJ1037" s="49"/>
    </row>
    <row r="1038" spans="1:36" ht="15.75">
      <c r="A1038" s="107" t="s">
        <v>2732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09"/>
      <c r="O1038" s="609"/>
      <c r="P1038" s="609"/>
      <c r="Q1038" s="609"/>
      <c r="R1038" s="609"/>
      <c r="S1038" s="609"/>
      <c r="T1038" s="609"/>
      <c r="U1038" s="609"/>
      <c r="V1038" s="609"/>
      <c r="W1038" s="609"/>
      <c r="X1038" s="609"/>
      <c r="Y1038" s="609"/>
      <c r="Z1038" s="609"/>
      <c r="AA1038" s="609"/>
      <c r="AB1038" s="609"/>
      <c r="AC1038" s="609"/>
      <c r="AD1038" s="609"/>
      <c r="AE1038" s="609"/>
      <c r="AF1038" s="609"/>
      <c r="AG1038" s="609"/>
      <c r="AH1038" s="609"/>
      <c r="AI1038" s="60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09"/>
      <c r="O1039" s="609"/>
      <c r="P1039" s="609"/>
      <c r="Q1039" s="609"/>
      <c r="R1039" s="609"/>
      <c r="S1039" s="609"/>
      <c r="T1039" s="609"/>
      <c r="U1039" s="609"/>
      <c r="V1039" s="609"/>
      <c r="W1039" s="609"/>
      <c r="X1039" s="609"/>
      <c r="Y1039" s="609"/>
      <c r="Z1039" s="609"/>
      <c r="AA1039" s="609"/>
      <c r="AB1039" s="609"/>
      <c r="AC1039" s="609"/>
      <c r="AD1039" s="609"/>
      <c r="AE1039" s="609"/>
      <c r="AF1039" s="609"/>
      <c r="AG1039" s="609"/>
      <c r="AH1039" s="609"/>
      <c r="AI1039" s="609"/>
      <c r="AJ1039" s="49"/>
    </row>
    <row r="1040" spans="1:36" ht="15.75">
      <c r="A1040" s="107" t="s">
        <v>2731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09"/>
      <c r="O1040" s="609"/>
      <c r="P1040" s="609"/>
      <c r="Q1040" s="609"/>
      <c r="R1040" s="609"/>
      <c r="S1040" s="609"/>
      <c r="T1040" s="609"/>
      <c r="U1040" s="609"/>
      <c r="V1040" s="609"/>
      <c r="W1040" s="609"/>
      <c r="X1040" s="609"/>
      <c r="Y1040" s="609"/>
      <c r="Z1040" s="609"/>
      <c r="AA1040" s="609"/>
      <c r="AB1040" s="609"/>
      <c r="AC1040" s="609"/>
      <c r="AD1040" s="609"/>
      <c r="AE1040" s="609"/>
      <c r="AF1040" s="609"/>
      <c r="AG1040" s="609"/>
      <c r="AH1040" s="609"/>
      <c r="AI1040" s="609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09"/>
      <c r="O1041" s="609"/>
      <c r="P1041" s="609"/>
      <c r="Q1041" s="609"/>
      <c r="R1041" s="609"/>
      <c r="S1041" s="609"/>
      <c r="T1041" s="609"/>
      <c r="U1041" s="609"/>
      <c r="V1041" s="609"/>
      <c r="W1041" s="609"/>
      <c r="X1041" s="609"/>
      <c r="Y1041" s="609"/>
      <c r="Z1041" s="609"/>
      <c r="AA1041" s="609"/>
      <c r="AB1041" s="609"/>
      <c r="AC1041" s="609"/>
      <c r="AD1041" s="609"/>
      <c r="AE1041" s="609"/>
      <c r="AF1041" s="609"/>
      <c r="AG1041" s="609"/>
      <c r="AH1041" s="609"/>
      <c r="AI1041" s="609"/>
      <c r="AJ1041" s="49"/>
    </row>
    <row r="1042" spans="1:36" ht="15.75">
      <c r="A1042" s="107" t="s">
        <v>3626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09"/>
      <c r="O1042" s="609"/>
      <c r="P1042" s="609"/>
      <c r="Q1042" s="609"/>
      <c r="R1042" s="609"/>
      <c r="S1042" s="609"/>
      <c r="T1042" s="609"/>
      <c r="U1042" s="609"/>
      <c r="V1042" s="609"/>
      <c r="W1042" s="609"/>
      <c r="X1042" s="609"/>
      <c r="Y1042" s="609"/>
      <c r="Z1042" s="609"/>
      <c r="AA1042" s="609"/>
      <c r="AB1042" s="609"/>
      <c r="AC1042" s="609"/>
      <c r="AD1042" s="609"/>
      <c r="AE1042" s="609"/>
      <c r="AF1042" s="609"/>
      <c r="AG1042" s="609"/>
      <c r="AH1042" s="609"/>
      <c r="AI1042" s="609"/>
      <c r="AJ1042" s="49"/>
    </row>
    <row r="1043" spans="1:36" ht="15.75">
      <c r="A1043" s="107" t="s">
        <v>2714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09"/>
      <c r="O1043" s="609"/>
      <c r="P1043" s="609"/>
      <c r="Q1043" s="609"/>
      <c r="R1043" s="609"/>
      <c r="S1043" s="609"/>
      <c r="T1043" s="609"/>
      <c r="U1043" s="609"/>
      <c r="V1043" s="609"/>
      <c r="W1043" s="609"/>
      <c r="X1043" s="609"/>
      <c r="Y1043" s="609"/>
      <c r="Z1043" s="609"/>
      <c r="AA1043" s="609"/>
      <c r="AB1043" s="609"/>
      <c r="AC1043" s="609"/>
      <c r="AD1043" s="609"/>
      <c r="AE1043" s="609"/>
      <c r="AF1043" s="609"/>
      <c r="AG1043" s="609"/>
      <c r="AH1043" s="609"/>
      <c r="AI1043" s="60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09"/>
      <c r="O1044" s="609"/>
      <c r="P1044" s="609"/>
      <c r="Q1044" s="609"/>
      <c r="R1044" s="609"/>
      <c r="S1044" s="609"/>
      <c r="T1044" s="609"/>
      <c r="U1044" s="609"/>
      <c r="V1044" s="609"/>
      <c r="W1044" s="609"/>
      <c r="X1044" s="609"/>
      <c r="Y1044" s="609"/>
      <c r="Z1044" s="609"/>
      <c r="AA1044" s="609"/>
      <c r="AB1044" s="609"/>
      <c r="AC1044" s="609"/>
      <c r="AD1044" s="609"/>
      <c r="AE1044" s="609"/>
      <c r="AF1044" s="609"/>
      <c r="AG1044" s="609"/>
      <c r="AH1044" s="609"/>
      <c r="AI1044" s="609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09"/>
      <c r="O1045" s="609"/>
      <c r="P1045" s="609"/>
      <c r="Q1045" s="609"/>
      <c r="R1045" s="609"/>
      <c r="S1045" s="609"/>
      <c r="T1045" s="609"/>
      <c r="U1045" s="609"/>
      <c r="V1045" s="609"/>
      <c r="W1045" s="609"/>
      <c r="X1045" s="609"/>
      <c r="Y1045" s="609"/>
      <c r="Z1045" s="609"/>
      <c r="AA1045" s="609"/>
      <c r="AB1045" s="609"/>
      <c r="AC1045" s="609"/>
      <c r="AD1045" s="609"/>
      <c r="AE1045" s="609"/>
      <c r="AF1045" s="609"/>
      <c r="AG1045" s="609"/>
      <c r="AH1045" s="609"/>
      <c r="AI1045" s="60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09"/>
      <c r="O1046" s="609"/>
      <c r="P1046" s="609"/>
      <c r="Q1046" s="609"/>
      <c r="R1046" s="609"/>
      <c r="S1046" s="609"/>
      <c r="T1046" s="609"/>
      <c r="U1046" s="609"/>
      <c r="V1046" s="609"/>
      <c r="W1046" s="609"/>
      <c r="X1046" s="609"/>
      <c r="Y1046" s="609"/>
      <c r="Z1046" s="609"/>
      <c r="AA1046" s="609"/>
      <c r="AB1046" s="609"/>
      <c r="AC1046" s="609"/>
      <c r="AD1046" s="609"/>
      <c r="AE1046" s="609"/>
      <c r="AF1046" s="609"/>
      <c r="AG1046" s="609"/>
      <c r="AH1046" s="609"/>
      <c r="AI1046" s="60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09"/>
      <c r="O1047" s="609"/>
      <c r="P1047" s="609"/>
      <c r="Q1047" s="609"/>
      <c r="R1047" s="609"/>
      <c r="S1047" s="609"/>
      <c r="T1047" s="609"/>
      <c r="U1047" s="609"/>
      <c r="V1047" s="609"/>
      <c r="W1047" s="609"/>
      <c r="X1047" s="609"/>
      <c r="Y1047" s="609"/>
      <c r="Z1047" s="609"/>
      <c r="AA1047" s="609"/>
      <c r="AB1047" s="609"/>
      <c r="AC1047" s="609"/>
      <c r="AD1047" s="609"/>
      <c r="AE1047" s="609"/>
      <c r="AF1047" s="609"/>
      <c r="AG1047" s="609"/>
      <c r="AH1047" s="609"/>
      <c r="AI1047" s="609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09"/>
      <c r="O1048" s="609"/>
      <c r="P1048" s="609"/>
      <c r="Q1048" s="609"/>
      <c r="R1048" s="609"/>
      <c r="S1048" s="609"/>
      <c r="T1048" s="609"/>
      <c r="U1048" s="609"/>
      <c r="V1048" s="609"/>
      <c r="W1048" s="609"/>
      <c r="X1048" s="609"/>
      <c r="Y1048" s="609"/>
      <c r="Z1048" s="609"/>
      <c r="AA1048" s="609"/>
      <c r="AB1048" s="609"/>
      <c r="AC1048" s="609"/>
      <c r="AD1048" s="609"/>
      <c r="AE1048" s="609"/>
      <c r="AF1048" s="609"/>
      <c r="AG1048" s="609"/>
      <c r="AH1048" s="609"/>
      <c r="AI1048" s="609"/>
      <c r="AJ1048" s="49"/>
    </row>
    <row r="1049" spans="1:36" ht="15.75">
      <c r="A1049" s="284" t="s">
        <v>3627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09"/>
      <c r="O1049" s="609"/>
      <c r="P1049" s="609"/>
      <c r="Q1049" s="609"/>
      <c r="R1049" s="609"/>
      <c r="S1049" s="609"/>
      <c r="T1049" s="609"/>
      <c r="U1049" s="609"/>
      <c r="V1049" s="609"/>
      <c r="W1049" s="609"/>
      <c r="X1049" s="609"/>
      <c r="Y1049" s="609"/>
      <c r="Z1049" s="609"/>
      <c r="AA1049" s="609"/>
      <c r="AB1049" s="609"/>
      <c r="AC1049" s="609"/>
      <c r="AD1049" s="609"/>
      <c r="AE1049" s="609"/>
      <c r="AF1049" s="609"/>
      <c r="AG1049" s="609"/>
      <c r="AH1049" s="609"/>
      <c r="AI1049" s="609"/>
      <c r="AJ1049" s="49"/>
    </row>
    <row r="1050" spans="1:36" ht="15.75">
      <c r="A1050" s="107" t="s">
        <v>2725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09"/>
      <c r="O1050" s="609"/>
      <c r="P1050" s="609"/>
      <c r="Q1050" s="609"/>
      <c r="R1050" s="609"/>
      <c r="S1050" s="609"/>
      <c r="T1050" s="609"/>
      <c r="U1050" s="609"/>
      <c r="V1050" s="609"/>
      <c r="W1050" s="609"/>
      <c r="X1050" s="609"/>
      <c r="Y1050" s="609"/>
      <c r="Z1050" s="609"/>
      <c r="AA1050" s="609"/>
      <c r="AB1050" s="609"/>
      <c r="AC1050" s="609"/>
      <c r="AD1050" s="609"/>
      <c r="AE1050" s="609"/>
      <c r="AF1050" s="609"/>
      <c r="AG1050" s="609"/>
      <c r="AH1050" s="609"/>
      <c r="AI1050" s="60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09"/>
      <c r="O1051" s="609"/>
      <c r="P1051" s="609"/>
      <c r="Q1051" s="609"/>
      <c r="R1051" s="609"/>
      <c r="S1051" s="609"/>
      <c r="T1051" s="609"/>
      <c r="U1051" s="609"/>
      <c r="V1051" s="609"/>
      <c r="W1051" s="609"/>
      <c r="X1051" s="609"/>
      <c r="Y1051" s="609"/>
      <c r="Z1051" s="609"/>
      <c r="AA1051" s="609"/>
      <c r="AB1051" s="609"/>
      <c r="AC1051" s="609"/>
      <c r="AD1051" s="609"/>
      <c r="AE1051" s="609"/>
      <c r="AF1051" s="609"/>
      <c r="AG1051" s="609"/>
      <c r="AH1051" s="609"/>
      <c r="AI1051" s="609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09"/>
      <c r="O1052" s="609"/>
      <c r="P1052" s="609"/>
      <c r="Q1052" s="609"/>
      <c r="R1052" s="609"/>
      <c r="S1052" s="609"/>
      <c r="T1052" s="609"/>
      <c r="U1052" s="609"/>
      <c r="V1052" s="609"/>
      <c r="W1052" s="609"/>
      <c r="X1052" s="609"/>
      <c r="Y1052" s="609"/>
      <c r="Z1052" s="609"/>
      <c r="AA1052" s="609"/>
      <c r="AB1052" s="609"/>
      <c r="AC1052" s="609"/>
      <c r="AD1052" s="609"/>
      <c r="AE1052" s="609"/>
      <c r="AF1052" s="609"/>
      <c r="AG1052" s="609"/>
      <c r="AH1052" s="609"/>
      <c r="AI1052" s="609"/>
      <c r="AJ1052" s="49"/>
    </row>
    <row r="1053" spans="1:36" ht="15.75">
      <c r="A1053" s="284" t="s">
        <v>3628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09"/>
      <c r="O1053" s="609"/>
      <c r="P1053" s="609"/>
      <c r="Q1053" s="609"/>
      <c r="R1053" s="609"/>
      <c r="S1053" s="609"/>
      <c r="T1053" s="609"/>
      <c r="U1053" s="609"/>
      <c r="V1053" s="609"/>
      <c r="W1053" s="609"/>
      <c r="X1053" s="609"/>
      <c r="Y1053" s="609"/>
      <c r="Z1053" s="609"/>
      <c r="AA1053" s="609"/>
      <c r="AB1053" s="609"/>
      <c r="AC1053" s="609"/>
      <c r="AD1053" s="609"/>
      <c r="AE1053" s="609"/>
      <c r="AF1053" s="609"/>
      <c r="AG1053" s="609"/>
      <c r="AH1053" s="609"/>
      <c r="AI1053" s="609"/>
      <c r="AJ1053" s="49"/>
    </row>
    <row r="1054" spans="1:36" ht="15.75">
      <c r="A1054" s="284" t="s">
        <v>3629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09"/>
      <c r="O1054" s="609"/>
      <c r="P1054" s="609"/>
      <c r="Q1054" s="609"/>
      <c r="R1054" s="609"/>
      <c r="S1054" s="609"/>
      <c r="T1054" s="609"/>
      <c r="U1054" s="609"/>
      <c r="V1054" s="609"/>
      <c r="W1054" s="609"/>
      <c r="X1054" s="609"/>
      <c r="Y1054" s="609"/>
      <c r="Z1054" s="609"/>
      <c r="AA1054" s="609"/>
      <c r="AB1054" s="609"/>
      <c r="AC1054" s="609"/>
      <c r="AD1054" s="609"/>
      <c r="AE1054" s="609"/>
      <c r="AF1054" s="609"/>
      <c r="AG1054" s="609"/>
      <c r="AH1054" s="609"/>
      <c r="AI1054" s="60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09"/>
      <c r="O1055" s="609"/>
      <c r="P1055" s="609"/>
      <c r="Q1055" s="609"/>
      <c r="R1055" s="609"/>
      <c r="S1055" s="609"/>
      <c r="T1055" s="609"/>
      <c r="U1055" s="609"/>
      <c r="V1055" s="609"/>
      <c r="W1055" s="609"/>
      <c r="X1055" s="609"/>
      <c r="Y1055" s="609"/>
      <c r="Z1055" s="609"/>
      <c r="AA1055" s="609"/>
      <c r="AB1055" s="609"/>
      <c r="AC1055" s="609"/>
      <c r="AD1055" s="609"/>
      <c r="AE1055" s="609"/>
      <c r="AF1055" s="609"/>
      <c r="AG1055" s="609"/>
      <c r="AH1055" s="609"/>
      <c r="AI1055" s="60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09"/>
      <c r="O1056" s="609"/>
      <c r="P1056" s="609"/>
      <c r="Q1056" s="609"/>
      <c r="R1056" s="609"/>
      <c r="S1056" s="609"/>
      <c r="T1056" s="609"/>
      <c r="U1056" s="609"/>
      <c r="V1056" s="609"/>
      <c r="W1056" s="609"/>
      <c r="X1056" s="609"/>
      <c r="Y1056" s="609"/>
      <c r="Z1056" s="609"/>
      <c r="AA1056" s="609"/>
      <c r="AB1056" s="609"/>
      <c r="AC1056" s="609"/>
      <c r="AD1056" s="609"/>
      <c r="AE1056" s="609"/>
      <c r="AF1056" s="609"/>
      <c r="AG1056" s="609"/>
      <c r="AH1056" s="609"/>
      <c r="AI1056" s="60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09"/>
      <c r="O1057" s="609"/>
      <c r="P1057" s="609"/>
      <c r="Q1057" s="609"/>
      <c r="R1057" s="609"/>
      <c r="S1057" s="609"/>
      <c r="T1057" s="609"/>
      <c r="U1057" s="609"/>
      <c r="V1057" s="609"/>
      <c r="W1057" s="609"/>
      <c r="X1057" s="609"/>
      <c r="Y1057" s="609"/>
      <c r="Z1057" s="609"/>
      <c r="AA1057" s="609"/>
      <c r="AB1057" s="609"/>
      <c r="AC1057" s="609"/>
      <c r="AD1057" s="609"/>
      <c r="AE1057" s="609"/>
      <c r="AF1057" s="609"/>
      <c r="AG1057" s="609"/>
      <c r="AH1057" s="609"/>
      <c r="AI1057" s="60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09"/>
      <c r="O1058" s="609"/>
      <c r="P1058" s="609"/>
      <c r="Q1058" s="609"/>
      <c r="R1058" s="609"/>
      <c r="S1058" s="609"/>
      <c r="T1058" s="609"/>
      <c r="U1058" s="609"/>
      <c r="V1058" s="609"/>
      <c r="W1058" s="609"/>
      <c r="X1058" s="609"/>
      <c r="Y1058" s="609"/>
      <c r="Z1058" s="609"/>
      <c r="AA1058" s="609"/>
      <c r="AB1058" s="609"/>
      <c r="AC1058" s="609"/>
      <c r="AD1058" s="609"/>
      <c r="AE1058" s="609"/>
      <c r="AF1058" s="609"/>
      <c r="AG1058" s="609"/>
      <c r="AH1058" s="609"/>
      <c r="AI1058" s="609"/>
      <c r="AJ1058" s="49"/>
    </row>
    <row r="1059" spans="1:36" ht="15.75">
      <c r="A1059" s="107" t="s">
        <v>3630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09"/>
      <c r="O1059" s="609"/>
      <c r="P1059" s="609"/>
      <c r="Q1059" s="609"/>
      <c r="R1059" s="609"/>
      <c r="S1059" s="609"/>
      <c r="T1059" s="609"/>
      <c r="U1059" s="609"/>
      <c r="V1059" s="609"/>
      <c r="W1059" s="609"/>
      <c r="X1059" s="609"/>
      <c r="Y1059" s="609"/>
      <c r="Z1059" s="609"/>
      <c r="AA1059" s="609"/>
      <c r="AB1059" s="609"/>
      <c r="AC1059" s="609"/>
      <c r="AD1059" s="609"/>
      <c r="AE1059" s="609"/>
      <c r="AF1059" s="609"/>
      <c r="AG1059" s="609"/>
      <c r="AH1059" s="609"/>
      <c r="AI1059" s="609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09"/>
      <c r="O1060" s="609"/>
      <c r="P1060" s="609"/>
      <c r="Q1060" s="609"/>
      <c r="R1060" s="609"/>
      <c r="S1060" s="609"/>
      <c r="T1060" s="609"/>
      <c r="U1060" s="609"/>
      <c r="V1060" s="609"/>
      <c r="W1060" s="609"/>
      <c r="X1060" s="609"/>
      <c r="Y1060" s="609"/>
      <c r="Z1060" s="609"/>
      <c r="AA1060" s="609"/>
      <c r="AB1060" s="609"/>
      <c r="AC1060" s="609"/>
      <c r="AD1060" s="609"/>
      <c r="AE1060" s="609"/>
      <c r="AF1060" s="609"/>
      <c r="AG1060" s="609"/>
      <c r="AH1060" s="609"/>
      <c r="AI1060" s="609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09"/>
      <c r="O1061" s="609"/>
      <c r="P1061" s="609"/>
      <c r="Q1061" s="609"/>
      <c r="R1061" s="609"/>
      <c r="S1061" s="609"/>
      <c r="T1061" s="609"/>
      <c r="U1061" s="609"/>
      <c r="V1061" s="609"/>
      <c r="W1061" s="609"/>
      <c r="X1061" s="609"/>
      <c r="Y1061" s="609"/>
      <c r="Z1061" s="609"/>
      <c r="AA1061" s="609"/>
      <c r="AB1061" s="609"/>
      <c r="AC1061" s="609"/>
      <c r="AD1061" s="609"/>
      <c r="AE1061" s="609"/>
      <c r="AF1061" s="609"/>
      <c r="AG1061" s="609"/>
      <c r="AH1061" s="609"/>
      <c r="AI1061" s="609"/>
      <c r="AJ1061" s="49"/>
    </row>
    <row r="1062" spans="1:36" ht="15.75">
      <c r="A1062" s="107" t="s">
        <v>2711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09"/>
      <c r="O1062" s="609"/>
      <c r="P1062" s="609"/>
      <c r="Q1062" s="609"/>
      <c r="R1062" s="609"/>
      <c r="S1062" s="609"/>
      <c r="T1062" s="609"/>
      <c r="U1062" s="609"/>
      <c r="V1062" s="609"/>
      <c r="W1062" s="609"/>
      <c r="X1062" s="609"/>
      <c r="Y1062" s="609"/>
      <c r="Z1062" s="609"/>
      <c r="AA1062" s="609"/>
      <c r="AB1062" s="609"/>
      <c r="AC1062" s="609"/>
      <c r="AD1062" s="609"/>
      <c r="AE1062" s="609"/>
      <c r="AF1062" s="609"/>
      <c r="AG1062" s="609"/>
      <c r="AH1062" s="609"/>
      <c r="AI1062" s="60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0"/>
      <c r="I1063" s="107"/>
      <c r="J1063" s="50"/>
      <c r="K1063" s="456"/>
      <c r="L1063" s="107"/>
      <c r="N1063" s="609"/>
      <c r="O1063" s="609"/>
      <c r="P1063" s="609"/>
      <c r="Q1063" s="609"/>
      <c r="R1063" s="609"/>
      <c r="S1063" s="609"/>
      <c r="T1063" s="609"/>
      <c r="U1063" s="609"/>
      <c r="V1063" s="609"/>
      <c r="W1063" s="609"/>
      <c r="X1063" s="609"/>
      <c r="Y1063" s="609"/>
      <c r="Z1063" s="609"/>
      <c r="AA1063" s="609"/>
      <c r="AB1063" s="609"/>
      <c r="AC1063" s="609"/>
      <c r="AD1063" s="609"/>
      <c r="AE1063" s="609"/>
      <c r="AF1063" s="609"/>
      <c r="AG1063" s="609"/>
      <c r="AH1063" s="609"/>
      <c r="AI1063" s="60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0"/>
      <c r="I1064" s="107"/>
      <c r="J1064" s="50"/>
      <c r="K1064" s="456"/>
      <c r="L1064" s="107"/>
      <c r="N1064" s="609"/>
      <c r="O1064" s="609"/>
      <c r="P1064" s="609"/>
      <c r="Q1064" s="609"/>
      <c r="R1064" s="609"/>
      <c r="S1064" s="609"/>
      <c r="T1064" s="609"/>
      <c r="U1064" s="609"/>
      <c r="V1064" s="609"/>
      <c r="W1064" s="609"/>
      <c r="X1064" s="609"/>
      <c r="Y1064" s="609"/>
      <c r="Z1064" s="609"/>
      <c r="AA1064" s="609"/>
      <c r="AB1064" s="609"/>
      <c r="AC1064" s="609"/>
      <c r="AD1064" s="609"/>
      <c r="AE1064" s="609"/>
      <c r="AF1064" s="609"/>
      <c r="AG1064" s="609"/>
      <c r="AH1064" s="609"/>
      <c r="AI1064" s="609"/>
      <c r="AJ1064" s="49"/>
    </row>
    <row r="1065" spans="1:36" ht="15.75">
      <c r="A1065" s="107" t="s">
        <v>2712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09"/>
      <c r="O1065" s="609"/>
      <c r="P1065" s="609"/>
      <c r="Q1065" s="609"/>
      <c r="R1065" s="609"/>
      <c r="S1065" s="609"/>
      <c r="T1065" s="609"/>
      <c r="U1065" s="609"/>
      <c r="V1065" s="609"/>
      <c r="W1065" s="609"/>
      <c r="X1065" s="609"/>
      <c r="Y1065" s="609"/>
      <c r="Z1065" s="609"/>
      <c r="AA1065" s="609"/>
      <c r="AB1065" s="609"/>
      <c r="AC1065" s="609"/>
      <c r="AD1065" s="609"/>
      <c r="AE1065" s="609"/>
      <c r="AF1065" s="609"/>
      <c r="AG1065" s="609"/>
      <c r="AH1065" s="609"/>
      <c r="AI1065" s="609"/>
      <c r="AJ1065" s="49"/>
    </row>
    <row r="1066" spans="1:36" ht="15.75">
      <c r="A1066" s="284" t="s">
        <v>3631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09"/>
      <c r="O1066" s="609"/>
      <c r="P1066" s="609"/>
      <c r="Q1066" s="609"/>
      <c r="R1066" s="609"/>
      <c r="S1066" s="609"/>
      <c r="T1066" s="609"/>
      <c r="U1066" s="609"/>
      <c r="V1066" s="609"/>
      <c r="W1066" s="609"/>
      <c r="X1066" s="609"/>
      <c r="Y1066" s="609"/>
      <c r="Z1066" s="609"/>
      <c r="AA1066" s="609"/>
      <c r="AB1066" s="609"/>
      <c r="AC1066" s="609"/>
      <c r="AD1066" s="609"/>
      <c r="AE1066" s="609"/>
      <c r="AF1066" s="609"/>
      <c r="AG1066" s="609"/>
      <c r="AH1066" s="609"/>
      <c r="AI1066" s="609"/>
      <c r="AJ1066" s="49"/>
    </row>
    <row r="1067" spans="1:36" ht="15.75">
      <c r="A1067" s="284" t="s">
        <v>3632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09"/>
      <c r="O1067" s="609"/>
      <c r="P1067" s="609"/>
      <c r="Q1067" s="609"/>
      <c r="R1067" s="609"/>
      <c r="S1067" s="609"/>
      <c r="T1067" s="609"/>
      <c r="U1067" s="609"/>
      <c r="V1067" s="609"/>
      <c r="W1067" s="609"/>
      <c r="X1067" s="609"/>
      <c r="Y1067" s="609"/>
      <c r="Z1067" s="609"/>
      <c r="AA1067" s="609"/>
      <c r="AB1067" s="609"/>
      <c r="AC1067" s="609"/>
      <c r="AD1067" s="609"/>
      <c r="AE1067" s="609"/>
      <c r="AF1067" s="609"/>
      <c r="AG1067" s="609"/>
      <c r="AH1067" s="609"/>
      <c r="AI1067" s="60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09"/>
      <c r="O1068" s="609"/>
      <c r="P1068" s="609"/>
      <c r="Q1068" s="609"/>
      <c r="R1068" s="609"/>
      <c r="S1068" s="609"/>
      <c r="T1068" s="609"/>
      <c r="U1068" s="609"/>
      <c r="V1068" s="609"/>
      <c r="W1068" s="609"/>
      <c r="X1068" s="609"/>
      <c r="Y1068" s="609"/>
      <c r="Z1068" s="609"/>
      <c r="AA1068" s="609"/>
      <c r="AB1068" s="609"/>
      <c r="AC1068" s="609"/>
      <c r="AD1068" s="609"/>
      <c r="AE1068" s="609"/>
      <c r="AF1068" s="609"/>
      <c r="AG1068" s="609"/>
      <c r="AH1068" s="609"/>
      <c r="AI1068" s="60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09"/>
      <c r="O1069" s="609"/>
      <c r="P1069" s="609"/>
      <c r="Q1069" s="609"/>
      <c r="R1069" s="609"/>
      <c r="S1069" s="609"/>
      <c r="T1069" s="609"/>
      <c r="U1069" s="609"/>
      <c r="V1069" s="609"/>
      <c r="W1069" s="609"/>
      <c r="X1069" s="609"/>
      <c r="Y1069" s="609"/>
      <c r="Z1069" s="609"/>
      <c r="AA1069" s="609"/>
      <c r="AB1069" s="609"/>
      <c r="AC1069" s="609"/>
      <c r="AD1069" s="609"/>
      <c r="AE1069" s="609"/>
      <c r="AF1069" s="609"/>
      <c r="AG1069" s="609"/>
      <c r="AH1069" s="609"/>
      <c r="AI1069" s="60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09"/>
      <c r="O1070" s="609"/>
      <c r="P1070" s="609"/>
      <c r="Q1070" s="609"/>
      <c r="R1070" s="609"/>
      <c r="S1070" s="609"/>
      <c r="T1070" s="609"/>
      <c r="U1070" s="609"/>
      <c r="V1070" s="609"/>
      <c r="W1070" s="609"/>
      <c r="X1070" s="609"/>
      <c r="Y1070" s="609"/>
      <c r="Z1070" s="609"/>
      <c r="AA1070" s="609"/>
      <c r="AB1070" s="609"/>
      <c r="AC1070" s="609"/>
      <c r="AD1070" s="609"/>
      <c r="AE1070" s="609"/>
      <c r="AF1070" s="609"/>
      <c r="AG1070" s="609"/>
      <c r="AH1070" s="609"/>
      <c r="AI1070" s="609"/>
      <c r="AJ1070" s="49"/>
    </row>
    <row r="1071" spans="1:36" ht="15.75">
      <c r="A1071" s="107" t="s">
        <v>2707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09"/>
      <c r="O1071" s="609"/>
      <c r="P1071" s="609"/>
      <c r="Q1071" s="609"/>
      <c r="R1071" s="609"/>
      <c r="S1071" s="609"/>
      <c r="T1071" s="609"/>
      <c r="U1071" s="609"/>
      <c r="V1071" s="609"/>
      <c r="W1071" s="609"/>
      <c r="X1071" s="609"/>
      <c r="Y1071" s="609"/>
      <c r="Z1071" s="609"/>
      <c r="AA1071" s="609"/>
      <c r="AB1071" s="609"/>
      <c r="AC1071" s="609"/>
      <c r="AD1071" s="609"/>
      <c r="AE1071" s="609"/>
      <c r="AF1071" s="609"/>
      <c r="AG1071" s="609"/>
      <c r="AH1071" s="609"/>
      <c r="AI1071" s="609"/>
      <c r="AJ1071" s="49"/>
    </row>
    <row r="1072" spans="1:36" ht="15.75">
      <c r="A1072" s="107" t="s">
        <v>2733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09"/>
      <c r="O1072" s="609"/>
      <c r="P1072" s="609"/>
      <c r="Q1072" s="609"/>
      <c r="R1072" s="609"/>
      <c r="S1072" s="609"/>
      <c r="T1072" s="609"/>
      <c r="U1072" s="609"/>
      <c r="V1072" s="609"/>
      <c r="W1072" s="609"/>
      <c r="X1072" s="609"/>
      <c r="Y1072" s="609"/>
      <c r="Z1072" s="609"/>
      <c r="AA1072" s="609"/>
      <c r="AB1072" s="609"/>
      <c r="AC1072" s="609"/>
      <c r="AD1072" s="609"/>
      <c r="AE1072" s="609"/>
      <c r="AF1072" s="609"/>
      <c r="AG1072" s="609"/>
      <c r="AH1072" s="609"/>
      <c r="AI1072" s="609"/>
      <c r="AJ1072" s="49"/>
    </row>
    <row r="1073" spans="1:36" ht="15.75">
      <c r="A1073" s="284" t="s">
        <v>3633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09"/>
      <c r="O1073" s="609"/>
      <c r="P1073" s="609"/>
      <c r="Q1073" s="609"/>
      <c r="R1073" s="609"/>
      <c r="S1073" s="609"/>
      <c r="T1073" s="609"/>
      <c r="U1073" s="609"/>
      <c r="V1073" s="609"/>
      <c r="W1073" s="609"/>
      <c r="X1073" s="609"/>
      <c r="Y1073" s="609"/>
      <c r="Z1073" s="609"/>
      <c r="AA1073" s="609"/>
      <c r="AB1073" s="609"/>
      <c r="AC1073" s="609"/>
      <c r="AD1073" s="609"/>
      <c r="AE1073" s="609"/>
      <c r="AF1073" s="609"/>
      <c r="AG1073" s="609"/>
      <c r="AH1073" s="609"/>
      <c r="AI1073" s="609"/>
      <c r="AJ1073" s="49"/>
    </row>
    <row r="1074" spans="1:36" ht="15.75">
      <c r="A1074" s="284" t="s">
        <v>3634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09"/>
      <c r="O1074" s="609"/>
      <c r="P1074" s="609"/>
      <c r="Q1074" s="609"/>
      <c r="R1074" s="609"/>
      <c r="S1074" s="609"/>
      <c r="T1074" s="609"/>
      <c r="U1074" s="609"/>
      <c r="V1074" s="609"/>
      <c r="W1074" s="609"/>
      <c r="X1074" s="609"/>
      <c r="Y1074" s="609"/>
      <c r="Z1074" s="609"/>
      <c r="AA1074" s="609"/>
      <c r="AB1074" s="609"/>
      <c r="AC1074" s="609"/>
      <c r="AD1074" s="609"/>
      <c r="AE1074" s="609"/>
      <c r="AF1074" s="609"/>
      <c r="AG1074" s="609"/>
      <c r="AH1074" s="609"/>
      <c r="AI1074" s="60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09"/>
      <c r="O1075" s="609"/>
      <c r="P1075" s="609"/>
      <c r="Q1075" s="609"/>
      <c r="R1075" s="609"/>
      <c r="S1075" s="609"/>
      <c r="T1075" s="609"/>
      <c r="U1075" s="609"/>
      <c r="V1075" s="609"/>
      <c r="W1075" s="609"/>
      <c r="X1075" s="609"/>
      <c r="Y1075" s="609"/>
      <c r="Z1075" s="609"/>
      <c r="AA1075" s="609"/>
      <c r="AB1075" s="609"/>
      <c r="AC1075" s="609"/>
      <c r="AD1075" s="609"/>
      <c r="AE1075" s="609"/>
      <c r="AF1075" s="609"/>
      <c r="AG1075" s="609"/>
      <c r="AH1075" s="609"/>
      <c r="AI1075" s="60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09"/>
      <c r="O1076" s="609"/>
      <c r="P1076" s="609"/>
      <c r="Q1076" s="609"/>
      <c r="R1076" s="609"/>
      <c r="S1076" s="609"/>
      <c r="T1076" s="609"/>
      <c r="U1076" s="609"/>
      <c r="V1076" s="609"/>
      <c r="W1076" s="609"/>
      <c r="X1076" s="609"/>
      <c r="Y1076" s="609"/>
      <c r="Z1076" s="609"/>
      <c r="AA1076" s="609"/>
      <c r="AB1076" s="609"/>
      <c r="AC1076" s="609"/>
      <c r="AD1076" s="609"/>
      <c r="AE1076" s="609"/>
      <c r="AF1076" s="609"/>
      <c r="AG1076" s="609"/>
      <c r="AH1076" s="609"/>
      <c r="AI1076" s="60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09"/>
      <c r="O1077" s="609"/>
      <c r="P1077" s="609"/>
      <c r="Q1077" s="609"/>
      <c r="R1077" s="609"/>
      <c r="S1077" s="609"/>
      <c r="T1077" s="609"/>
      <c r="U1077" s="609"/>
      <c r="V1077" s="609"/>
      <c r="W1077" s="609"/>
      <c r="X1077" s="609"/>
      <c r="Y1077" s="609"/>
      <c r="Z1077" s="609"/>
      <c r="AA1077" s="609"/>
      <c r="AB1077" s="609"/>
      <c r="AC1077" s="609"/>
      <c r="AD1077" s="609"/>
      <c r="AE1077" s="609"/>
      <c r="AF1077" s="609"/>
      <c r="AG1077" s="609"/>
      <c r="AH1077" s="609"/>
      <c r="AI1077" s="609"/>
      <c r="AJ1077" s="49"/>
    </row>
    <row r="1078" spans="1:36" ht="15.75">
      <c r="A1078" s="107" t="s">
        <v>2722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09"/>
      <c r="O1078" s="609"/>
      <c r="P1078" s="609"/>
      <c r="Q1078" s="609"/>
      <c r="R1078" s="609"/>
      <c r="S1078" s="609"/>
      <c r="T1078" s="609"/>
      <c r="U1078" s="609"/>
      <c r="V1078" s="609"/>
      <c r="W1078" s="609"/>
      <c r="X1078" s="609"/>
      <c r="Y1078" s="609"/>
      <c r="Z1078" s="609"/>
      <c r="AA1078" s="609"/>
      <c r="AB1078" s="609"/>
      <c r="AC1078" s="609"/>
      <c r="AD1078" s="609"/>
      <c r="AE1078" s="609"/>
      <c r="AF1078" s="609"/>
      <c r="AG1078" s="609"/>
      <c r="AH1078" s="609"/>
      <c r="AI1078" s="609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09"/>
      <c r="O1079" s="609"/>
      <c r="P1079" s="609"/>
      <c r="Q1079" s="609"/>
      <c r="R1079" s="609"/>
      <c r="S1079" s="609"/>
      <c r="T1079" s="609"/>
      <c r="U1079" s="609"/>
      <c r="V1079" s="609"/>
      <c r="W1079" s="609"/>
      <c r="X1079" s="609"/>
      <c r="Y1079" s="609"/>
      <c r="Z1079" s="609"/>
      <c r="AA1079" s="609"/>
      <c r="AB1079" s="609"/>
      <c r="AC1079" s="609"/>
      <c r="AD1079" s="609"/>
      <c r="AE1079" s="609"/>
      <c r="AF1079" s="609"/>
      <c r="AG1079" s="609"/>
      <c r="AH1079" s="609"/>
      <c r="AI1079" s="60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0"/>
      <c r="I1080" s="107"/>
      <c r="J1080" s="50"/>
      <c r="K1080" s="456"/>
      <c r="L1080" s="107"/>
      <c r="N1080" s="609"/>
      <c r="O1080" s="609"/>
      <c r="P1080" s="609"/>
      <c r="Q1080" s="609"/>
      <c r="R1080" s="609"/>
      <c r="S1080" s="609"/>
      <c r="T1080" s="609"/>
      <c r="U1080" s="609"/>
      <c r="V1080" s="609"/>
      <c r="W1080" s="609"/>
      <c r="X1080" s="609"/>
      <c r="Y1080" s="609"/>
      <c r="Z1080" s="609"/>
      <c r="AA1080" s="609"/>
      <c r="AB1080" s="609"/>
      <c r="AC1080" s="609"/>
      <c r="AD1080" s="609"/>
      <c r="AE1080" s="609"/>
      <c r="AF1080" s="609"/>
      <c r="AG1080" s="609"/>
      <c r="AH1080" s="609"/>
      <c r="AI1080" s="60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09"/>
      <c r="O1081" s="609"/>
      <c r="P1081" s="609"/>
      <c r="Q1081" s="609"/>
      <c r="R1081" s="609"/>
      <c r="S1081" s="609"/>
      <c r="T1081" s="609"/>
      <c r="U1081" s="609"/>
      <c r="V1081" s="609"/>
      <c r="W1081" s="609"/>
      <c r="X1081" s="609"/>
      <c r="Y1081" s="609"/>
      <c r="Z1081" s="609"/>
      <c r="AA1081" s="609"/>
      <c r="AB1081" s="609"/>
      <c r="AC1081" s="609"/>
      <c r="AD1081" s="609"/>
      <c r="AE1081" s="609"/>
      <c r="AF1081" s="609"/>
      <c r="AG1081" s="609"/>
      <c r="AH1081" s="609"/>
      <c r="AI1081" s="609"/>
      <c r="AJ1081" s="49"/>
    </row>
    <row r="1082" spans="1:36" ht="15.75">
      <c r="A1082" s="107" t="s">
        <v>2723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09"/>
      <c r="O1082" s="609"/>
      <c r="P1082" s="609"/>
      <c r="Q1082" s="609"/>
      <c r="R1082" s="609"/>
      <c r="S1082" s="609"/>
      <c r="T1082" s="609"/>
      <c r="U1082" s="609"/>
      <c r="V1082" s="609"/>
      <c r="W1082" s="609"/>
      <c r="X1082" s="609"/>
      <c r="Y1082" s="609"/>
      <c r="Z1082" s="609"/>
      <c r="AA1082" s="609"/>
      <c r="AB1082" s="609"/>
      <c r="AC1082" s="609"/>
      <c r="AD1082" s="609"/>
      <c r="AE1082" s="609"/>
      <c r="AF1082" s="609"/>
      <c r="AG1082" s="609"/>
      <c r="AH1082" s="609"/>
      <c r="AI1082" s="609"/>
      <c r="AJ1082" s="49"/>
    </row>
    <row r="1083" spans="1:36" ht="15.75">
      <c r="A1083" s="284" t="s">
        <v>3635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09"/>
      <c r="O1083" s="609"/>
      <c r="P1083" s="609"/>
      <c r="Q1083" s="609"/>
      <c r="R1083" s="609"/>
      <c r="S1083" s="609"/>
      <c r="T1083" s="609"/>
      <c r="U1083" s="609"/>
      <c r="V1083" s="609"/>
      <c r="W1083" s="609"/>
      <c r="X1083" s="609"/>
      <c r="Y1083" s="609"/>
      <c r="Z1083" s="609"/>
      <c r="AA1083" s="609"/>
      <c r="AB1083" s="609"/>
      <c r="AC1083" s="609"/>
      <c r="AD1083" s="609"/>
      <c r="AE1083" s="609"/>
      <c r="AF1083" s="609"/>
      <c r="AG1083" s="609"/>
      <c r="AH1083" s="609"/>
      <c r="AI1083" s="609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09"/>
      <c r="O1084" s="609"/>
      <c r="P1084" s="609"/>
      <c r="Q1084" s="609"/>
      <c r="R1084" s="609"/>
      <c r="S1084" s="609"/>
      <c r="T1084" s="609"/>
      <c r="U1084" s="609"/>
      <c r="V1084" s="609"/>
      <c r="W1084" s="609"/>
      <c r="X1084" s="609"/>
      <c r="Y1084" s="609"/>
      <c r="Z1084" s="609"/>
      <c r="AA1084" s="609"/>
      <c r="AB1084" s="609"/>
      <c r="AC1084" s="609"/>
      <c r="AD1084" s="609"/>
      <c r="AE1084" s="609"/>
      <c r="AF1084" s="609"/>
      <c r="AG1084" s="609"/>
      <c r="AH1084" s="609"/>
      <c r="AI1084" s="609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09"/>
      <c r="O1085" s="609"/>
      <c r="P1085" s="609"/>
      <c r="Q1085" s="609"/>
      <c r="R1085" s="609"/>
      <c r="S1085" s="609"/>
      <c r="T1085" s="609"/>
      <c r="U1085" s="609"/>
      <c r="V1085" s="609"/>
      <c r="W1085" s="609"/>
      <c r="X1085" s="609"/>
      <c r="Y1085" s="609"/>
      <c r="Z1085" s="609"/>
      <c r="AA1085" s="609"/>
      <c r="AB1085" s="609"/>
      <c r="AC1085" s="609"/>
      <c r="AD1085" s="609"/>
      <c r="AE1085" s="609"/>
      <c r="AF1085" s="609"/>
      <c r="AG1085" s="609"/>
      <c r="AH1085" s="609"/>
      <c r="AI1085" s="609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09"/>
      <c r="O1086" s="609"/>
      <c r="P1086" s="609"/>
      <c r="Q1086" s="609"/>
      <c r="R1086" s="609"/>
      <c r="S1086" s="609"/>
      <c r="T1086" s="609"/>
      <c r="U1086" s="609"/>
      <c r="V1086" s="609"/>
      <c r="W1086" s="609"/>
      <c r="X1086" s="609"/>
      <c r="Y1086" s="609"/>
      <c r="Z1086" s="609"/>
      <c r="AA1086" s="609"/>
      <c r="AB1086" s="609"/>
      <c r="AC1086" s="609"/>
      <c r="AD1086" s="609"/>
      <c r="AE1086" s="609"/>
      <c r="AF1086" s="609"/>
      <c r="AG1086" s="609"/>
      <c r="AH1086" s="609"/>
      <c r="AI1086" s="609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09"/>
      <c r="O1087" s="609"/>
      <c r="P1087" s="609"/>
      <c r="Q1087" s="609"/>
      <c r="R1087" s="609"/>
      <c r="S1087" s="609"/>
      <c r="T1087" s="609"/>
      <c r="U1087" s="609"/>
      <c r="V1087" s="609"/>
      <c r="W1087" s="609"/>
      <c r="X1087" s="609"/>
      <c r="Y1087" s="609"/>
      <c r="Z1087" s="609"/>
      <c r="AA1087" s="609"/>
      <c r="AB1087" s="609"/>
      <c r="AC1087" s="609"/>
      <c r="AD1087" s="609"/>
      <c r="AE1087" s="609"/>
      <c r="AF1087" s="609"/>
      <c r="AG1087" s="609"/>
      <c r="AH1087" s="609"/>
      <c r="AI1087" s="609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09"/>
      <c r="O1088" s="609"/>
      <c r="P1088" s="609"/>
      <c r="Q1088" s="609"/>
      <c r="R1088" s="609"/>
      <c r="S1088" s="609"/>
      <c r="T1088" s="609"/>
      <c r="U1088" s="609"/>
      <c r="V1088" s="609"/>
      <c r="W1088" s="609"/>
      <c r="X1088" s="609"/>
      <c r="Y1088" s="609"/>
      <c r="Z1088" s="609"/>
      <c r="AA1088" s="609"/>
      <c r="AB1088" s="609"/>
      <c r="AC1088" s="609"/>
      <c r="AD1088" s="609"/>
      <c r="AE1088" s="609"/>
      <c r="AF1088" s="609"/>
      <c r="AG1088" s="609"/>
      <c r="AH1088" s="609"/>
      <c r="AI1088" s="609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09"/>
      <c r="O1089" s="609"/>
      <c r="P1089" s="609"/>
      <c r="Q1089" s="609"/>
      <c r="R1089" s="609"/>
      <c r="S1089" s="609"/>
      <c r="T1089" s="609"/>
      <c r="U1089" s="609"/>
      <c r="V1089" s="609"/>
      <c r="W1089" s="609"/>
      <c r="X1089" s="609"/>
      <c r="Y1089" s="609"/>
      <c r="Z1089" s="609"/>
      <c r="AA1089" s="609"/>
      <c r="AB1089" s="609"/>
      <c r="AC1089" s="609"/>
      <c r="AD1089" s="609"/>
      <c r="AE1089" s="609"/>
      <c r="AF1089" s="609"/>
      <c r="AG1089" s="609"/>
      <c r="AH1089" s="609"/>
      <c r="AI1089" s="609"/>
      <c r="AJ1089" s="49"/>
    </row>
    <row r="1090" spans="1:36" ht="15.75">
      <c r="A1090" s="107" t="s">
        <v>2713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09"/>
      <c r="O1090" s="609"/>
      <c r="P1090" s="609"/>
      <c r="Q1090" s="609"/>
      <c r="R1090" s="609"/>
      <c r="S1090" s="609"/>
      <c r="T1090" s="609"/>
      <c r="U1090" s="609"/>
      <c r="V1090" s="609"/>
      <c r="W1090" s="609"/>
      <c r="X1090" s="609"/>
      <c r="Y1090" s="609"/>
      <c r="Z1090" s="609"/>
      <c r="AA1090" s="609"/>
      <c r="AB1090" s="609"/>
      <c r="AC1090" s="609"/>
      <c r="AD1090" s="609"/>
      <c r="AE1090" s="609"/>
      <c r="AF1090" s="609"/>
      <c r="AG1090" s="609"/>
      <c r="AH1090" s="609"/>
      <c r="AI1090" s="609"/>
      <c r="AJ1090" s="49"/>
    </row>
    <row r="1091" spans="1:36" ht="15.75">
      <c r="A1091" s="107" t="s">
        <v>2831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09"/>
      <c r="O1091" s="609"/>
      <c r="P1091" s="609"/>
      <c r="Q1091" s="609"/>
      <c r="R1091" s="609"/>
      <c r="S1091" s="609"/>
      <c r="T1091" s="609"/>
      <c r="U1091" s="609"/>
      <c r="V1091" s="609"/>
      <c r="W1091" s="609"/>
      <c r="X1091" s="609"/>
      <c r="Y1091" s="609"/>
      <c r="Z1091" s="609"/>
      <c r="AA1091" s="609"/>
      <c r="AB1091" s="609"/>
      <c r="AC1091" s="609"/>
      <c r="AD1091" s="609"/>
      <c r="AE1091" s="609"/>
      <c r="AF1091" s="609"/>
      <c r="AG1091" s="609"/>
      <c r="AH1091" s="609"/>
      <c r="AI1091" s="609"/>
      <c r="AJ1091" s="49"/>
    </row>
    <row r="1092" spans="1:36" ht="15.75">
      <c r="A1092" s="284" t="s">
        <v>3636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09"/>
      <c r="O1092" s="609"/>
      <c r="P1092" s="609"/>
      <c r="Q1092" s="609"/>
      <c r="R1092" s="609"/>
      <c r="S1092" s="609"/>
      <c r="T1092" s="609"/>
      <c r="U1092" s="609"/>
      <c r="V1092" s="609"/>
      <c r="W1092" s="609"/>
      <c r="X1092" s="609"/>
      <c r="Y1092" s="609"/>
      <c r="Z1092" s="609"/>
      <c r="AA1092" s="609"/>
      <c r="AB1092" s="609"/>
      <c r="AC1092" s="609"/>
      <c r="AD1092" s="609"/>
      <c r="AE1092" s="609"/>
      <c r="AF1092" s="609"/>
      <c r="AG1092" s="609"/>
      <c r="AH1092" s="609"/>
      <c r="AI1092" s="609"/>
      <c r="AJ1092" s="49"/>
    </row>
    <row r="1093" spans="1:36" ht="15.75">
      <c r="A1093" s="284" t="s">
        <v>3637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09"/>
      <c r="O1093" s="609"/>
      <c r="P1093" s="609"/>
      <c r="Q1093" s="609"/>
      <c r="R1093" s="609"/>
      <c r="S1093" s="609"/>
      <c r="T1093" s="609"/>
      <c r="U1093" s="609"/>
      <c r="V1093" s="609"/>
      <c r="W1093" s="609"/>
      <c r="X1093" s="609"/>
      <c r="Y1093" s="609"/>
      <c r="Z1093" s="609"/>
      <c r="AA1093" s="609"/>
      <c r="AB1093" s="609"/>
      <c r="AC1093" s="609"/>
      <c r="AD1093" s="609"/>
      <c r="AE1093" s="609"/>
      <c r="AF1093" s="609"/>
      <c r="AG1093" s="609"/>
      <c r="AH1093" s="609"/>
      <c r="AI1093" s="609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09"/>
      <c r="O1094" s="609"/>
      <c r="P1094" s="609"/>
      <c r="Q1094" s="609"/>
      <c r="R1094" s="609"/>
      <c r="S1094" s="609"/>
      <c r="T1094" s="609"/>
      <c r="U1094" s="609"/>
      <c r="V1094" s="609"/>
      <c r="W1094" s="609"/>
      <c r="X1094" s="609"/>
      <c r="Y1094" s="609"/>
      <c r="Z1094" s="609"/>
      <c r="AA1094" s="609"/>
      <c r="AB1094" s="609"/>
      <c r="AC1094" s="609"/>
      <c r="AD1094" s="609"/>
      <c r="AE1094" s="609"/>
      <c r="AF1094" s="609"/>
      <c r="AG1094" s="609"/>
      <c r="AH1094" s="609"/>
      <c r="AI1094" s="609"/>
      <c r="AJ1094" s="49"/>
    </row>
    <row r="1095" spans="1:36" ht="15.75">
      <c r="A1095" s="107" t="s">
        <v>2717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09"/>
      <c r="O1095" s="609"/>
      <c r="P1095" s="609"/>
      <c r="Q1095" s="609"/>
      <c r="R1095" s="609"/>
      <c r="S1095" s="609"/>
      <c r="T1095" s="609"/>
      <c r="U1095" s="609"/>
      <c r="V1095" s="609"/>
      <c r="W1095" s="609"/>
      <c r="X1095" s="609"/>
      <c r="Y1095" s="609"/>
      <c r="Z1095" s="609"/>
      <c r="AA1095" s="609"/>
      <c r="AB1095" s="609"/>
      <c r="AC1095" s="609"/>
      <c r="AD1095" s="609"/>
      <c r="AE1095" s="609"/>
      <c r="AF1095" s="609"/>
      <c r="AG1095" s="609"/>
      <c r="AH1095" s="609"/>
      <c r="AI1095" s="609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09"/>
      <c r="O1096" s="609"/>
      <c r="P1096" s="609"/>
      <c r="Q1096" s="609"/>
      <c r="R1096" s="609"/>
      <c r="S1096" s="609"/>
      <c r="T1096" s="609"/>
      <c r="U1096" s="609"/>
      <c r="V1096" s="609"/>
      <c r="W1096" s="609"/>
      <c r="X1096" s="609"/>
      <c r="Y1096" s="609"/>
      <c r="Z1096" s="609"/>
      <c r="AA1096" s="609"/>
      <c r="AB1096" s="609"/>
      <c r="AC1096" s="609"/>
      <c r="AD1096" s="609"/>
      <c r="AE1096" s="609"/>
      <c r="AF1096" s="609"/>
      <c r="AG1096" s="609"/>
      <c r="AH1096" s="609"/>
      <c r="AI1096" s="609"/>
      <c r="AJ1096" s="49"/>
    </row>
    <row r="1097" spans="1:36" ht="15.75">
      <c r="A1097" s="284" t="s">
        <v>3638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09"/>
      <c r="O1097" s="609"/>
      <c r="P1097" s="609"/>
      <c r="Q1097" s="609"/>
      <c r="R1097" s="609"/>
      <c r="S1097" s="609"/>
      <c r="T1097" s="609"/>
      <c r="U1097" s="609"/>
      <c r="V1097" s="609"/>
      <c r="W1097" s="609"/>
      <c r="X1097" s="609"/>
      <c r="Y1097" s="609"/>
      <c r="Z1097" s="609"/>
      <c r="AA1097" s="609"/>
      <c r="AB1097" s="609"/>
      <c r="AC1097" s="609"/>
      <c r="AD1097" s="609"/>
      <c r="AE1097" s="609"/>
      <c r="AF1097" s="609"/>
      <c r="AG1097" s="609"/>
      <c r="AH1097" s="609"/>
      <c r="AI1097" s="609"/>
      <c r="AJ1097" s="49"/>
    </row>
    <row r="1098" spans="1:36" ht="15.75">
      <c r="A1098" s="107" t="s">
        <v>3678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09"/>
      <c r="O1098" s="609"/>
      <c r="P1098" s="609"/>
      <c r="Q1098" s="609"/>
      <c r="R1098" s="609"/>
      <c r="S1098" s="609"/>
      <c r="T1098" s="609"/>
      <c r="U1098" s="609"/>
      <c r="V1098" s="609"/>
      <c r="W1098" s="609"/>
      <c r="X1098" s="609"/>
      <c r="Y1098" s="609"/>
      <c r="Z1098" s="609"/>
      <c r="AA1098" s="609"/>
      <c r="AB1098" s="609"/>
      <c r="AC1098" s="609"/>
      <c r="AD1098" s="609"/>
      <c r="AE1098" s="609"/>
      <c r="AF1098" s="609"/>
      <c r="AG1098" s="609"/>
      <c r="AH1098" s="609"/>
      <c r="AI1098" s="609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09"/>
      <c r="O1099" s="609"/>
      <c r="P1099" s="609"/>
      <c r="Q1099" s="609"/>
      <c r="R1099" s="609"/>
      <c r="S1099" s="609"/>
      <c r="T1099" s="609"/>
      <c r="U1099" s="609"/>
      <c r="V1099" s="609"/>
      <c r="W1099" s="609"/>
      <c r="X1099" s="609"/>
      <c r="Y1099" s="609"/>
      <c r="Z1099" s="609"/>
      <c r="AA1099" s="609"/>
      <c r="AB1099" s="609"/>
      <c r="AC1099" s="609"/>
      <c r="AD1099" s="609"/>
      <c r="AE1099" s="609"/>
      <c r="AF1099" s="609"/>
      <c r="AG1099" s="609"/>
      <c r="AH1099" s="609"/>
      <c r="AI1099" s="609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09"/>
      <c r="O1100" s="609"/>
      <c r="P1100" s="609"/>
      <c r="Q1100" s="609"/>
      <c r="R1100" s="609"/>
      <c r="S1100" s="609"/>
      <c r="T1100" s="609"/>
      <c r="U1100" s="609"/>
      <c r="V1100" s="609"/>
      <c r="W1100" s="609"/>
      <c r="X1100" s="609"/>
      <c r="Y1100" s="609"/>
      <c r="Z1100" s="609"/>
      <c r="AA1100" s="609"/>
      <c r="AB1100" s="609"/>
      <c r="AC1100" s="609"/>
      <c r="AD1100" s="609"/>
      <c r="AE1100" s="609"/>
      <c r="AF1100" s="609"/>
      <c r="AG1100" s="609"/>
      <c r="AH1100" s="609"/>
      <c r="AI1100" s="609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09"/>
      <c r="O1101" s="609"/>
      <c r="P1101" s="609"/>
      <c r="Q1101" s="609"/>
      <c r="R1101" s="609"/>
      <c r="S1101" s="609"/>
      <c r="T1101" s="609"/>
      <c r="U1101" s="609"/>
      <c r="V1101" s="609"/>
      <c r="W1101" s="609"/>
      <c r="X1101" s="609"/>
      <c r="Y1101" s="609"/>
      <c r="Z1101" s="609"/>
      <c r="AA1101" s="609"/>
      <c r="AB1101" s="609"/>
      <c r="AC1101" s="609"/>
      <c r="AD1101" s="609"/>
      <c r="AE1101" s="609"/>
      <c r="AF1101" s="609"/>
      <c r="AG1101" s="609"/>
      <c r="AH1101" s="609"/>
      <c r="AI1101" s="609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09"/>
      <c r="O1102" s="609"/>
      <c r="P1102" s="609"/>
      <c r="Q1102" s="609"/>
      <c r="R1102" s="609"/>
      <c r="S1102" s="609"/>
      <c r="T1102" s="609"/>
      <c r="U1102" s="609"/>
      <c r="V1102" s="609"/>
      <c r="W1102" s="609"/>
      <c r="X1102" s="609"/>
      <c r="Y1102" s="609"/>
      <c r="Z1102" s="609"/>
      <c r="AA1102" s="609"/>
      <c r="AB1102" s="609"/>
      <c r="AC1102" s="609"/>
      <c r="AD1102" s="609"/>
      <c r="AE1102" s="609"/>
      <c r="AF1102" s="609"/>
      <c r="AG1102" s="609"/>
      <c r="AH1102" s="609"/>
      <c r="AI1102" s="609"/>
      <c r="AJ1102" s="49"/>
    </row>
    <row r="1103" spans="1:36" ht="15.75">
      <c r="A1103" s="284" t="s">
        <v>3639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09"/>
      <c r="O1103" s="609"/>
      <c r="P1103" s="609"/>
      <c r="Q1103" s="609"/>
      <c r="R1103" s="609"/>
      <c r="S1103" s="609"/>
      <c r="T1103" s="609"/>
      <c r="U1103" s="609"/>
      <c r="V1103" s="609"/>
      <c r="W1103" s="609"/>
      <c r="X1103" s="609"/>
      <c r="Y1103" s="609"/>
      <c r="Z1103" s="609"/>
      <c r="AA1103" s="609"/>
      <c r="AB1103" s="609"/>
      <c r="AC1103" s="609"/>
      <c r="AD1103" s="609"/>
      <c r="AE1103" s="609"/>
      <c r="AF1103" s="609"/>
      <c r="AG1103" s="609"/>
      <c r="AH1103" s="609"/>
      <c r="AI1103" s="609"/>
      <c r="AJ1103" s="49"/>
    </row>
    <row r="1104" spans="1:36" ht="15.75">
      <c r="A1104" s="107" t="s">
        <v>2720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09"/>
      <c r="O1104" s="609"/>
      <c r="P1104" s="609"/>
      <c r="Q1104" s="609"/>
      <c r="R1104" s="609"/>
      <c r="S1104" s="609"/>
      <c r="T1104" s="609"/>
      <c r="U1104" s="609"/>
      <c r="V1104" s="609"/>
      <c r="W1104" s="609"/>
      <c r="X1104" s="609"/>
      <c r="Y1104" s="609"/>
      <c r="Z1104" s="609"/>
      <c r="AA1104" s="609"/>
      <c r="AB1104" s="609"/>
      <c r="AC1104" s="609"/>
      <c r="AD1104" s="609"/>
      <c r="AE1104" s="609"/>
      <c r="AF1104" s="609"/>
      <c r="AG1104" s="609"/>
      <c r="AH1104" s="609"/>
      <c r="AI1104" s="609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0"/>
      <c r="I1105" s="107"/>
      <c r="J1105" s="50"/>
      <c r="K1105" s="456"/>
      <c r="L1105" s="107"/>
      <c r="N1105" s="609"/>
      <c r="O1105" s="609"/>
      <c r="P1105" s="609"/>
      <c r="Q1105" s="609"/>
      <c r="R1105" s="609"/>
      <c r="S1105" s="609"/>
      <c r="T1105" s="609"/>
      <c r="U1105" s="609"/>
      <c r="V1105" s="609"/>
      <c r="W1105" s="609"/>
      <c r="X1105" s="609"/>
      <c r="Y1105" s="609"/>
      <c r="Z1105" s="609"/>
      <c r="AA1105" s="609"/>
      <c r="AB1105" s="609"/>
      <c r="AC1105" s="609"/>
      <c r="AD1105" s="609"/>
      <c r="AE1105" s="609"/>
      <c r="AF1105" s="609"/>
      <c r="AG1105" s="609"/>
      <c r="AH1105" s="609"/>
      <c r="AI1105" s="609"/>
      <c r="AJ1105" s="49"/>
    </row>
    <row r="1106" spans="1:36" ht="15.75">
      <c r="A1106" s="107" t="s">
        <v>2721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09"/>
      <c r="O1106" s="609"/>
      <c r="P1106" s="609"/>
      <c r="Q1106" s="609"/>
      <c r="R1106" s="609"/>
      <c r="S1106" s="609"/>
      <c r="T1106" s="609"/>
      <c r="U1106" s="609"/>
      <c r="V1106" s="609"/>
      <c r="W1106" s="609"/>
      <c r="X1106" s="609"/>
      <c r="Y1106" s="609"/>
      <c r="Z1106" s="609"/>
      <c r="AA1106" s="609"/>
      <c r="AB1106" s="609"/>
      <c r="AC1106" s="609"/>
      <c r="AD1106" s="609"/>
      <c r="AE1106" s="609"/>
      <c r="AF1106" s="609"/>
      <c r="AG1106" s="609"/>
      <c r="AH1106" s="609"/>
      <c r="AI1106" s="609"/>
      <c r="AJ1106" s="49"/>
    </row>
    <row r="1107" spans="1:36" ht="15.75">
      <c r="A1107" s="284" t="s">
        <v>3640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09"/>
      <c r="O1107" s="609"/>
      <c r="P1107" s="609"/>
      <c r="Q1107" s="609"/>
      <c r="R1107" s="609"/>
      <c r="S1107" s="609"/>
      <c r="T1107" s="609"/>
      <c r="U1107" s="609"/>
      <c r="V1107" s="609"/>
      <c r="W1107" s="609"/>
      <c r="X1107" s="609"/>
      <c r="Y1107" s="609"/>
      <c r="Z1107" s="609"/>
      <c r="AA1107" s="609"/>
      <c r="AB1107" s="609"/>
      <c r="AC1107" s="609"/>
      <c r="AD1107" s="609"/>
      <c r="AE1107" s="609"/>
      <c r="AF1107" s="609"/>
      <c r="AG1107" s="609"/>
      <c r="AH1107" s="609"/>
      <c r="AI1107" s="609"/>
      <c r="AJ1107" s="49"/>
    </row>
    <row r="1108" spans="1:36" ht="15.75">
      <c r="A1108" s="107" t="s">
        <v>2726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09"/>
      <c r="O1108" s="609"/>
      <c r="P1108" s="609"/>
      <c r="Q1108" s="609"/>
      <c r="R1108" s="609"/>
      <c r="S1108" s="609"/>
      <c r="T1108" s="609"/>
      <c r="U1108" s="609"/>
      <c r="V1108" s="609"/>
      <c r="W1108" s="609"/>
      <c r="X1108" s="609"/>
      <c r="Y1108" s="609"/>
      <c r="Z1108" s="609"/>
      <c r="AA1108" s="609"/>
      <c r="AB1108" s="609"/>
      <c r="AC1108" s="609"/>
      <c r="AD1108" s="609"/>
      <c r="AE1108" s="609"/>
      <c r="AF1108" s="609"/>
      <c r="AG1108" s="609"/>
      <c r="AH1108" s="609"/>
      <c r="AI1108" s="609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09"/>
      <c r="O1109" s="609"/>
      <c r="P1109" s="609"/>
      <c r="Q1109" s="609"/>
      <c r="R1109" s="609"/>
      <c r="S1109" s="609"/>
      <c r="T1109" s="609"/>
      <c r="U1109" s="609"/>
      <c r="V1109" s="609"/>
      <c r="W1109" s="609"/>
      <c r="X1109" s="609"/>
      <c r="Y1109" s="609"/>
      <c r="Z1109" s="609"/>
      <c r="AA1109" s="609"/>
      <c r="AB1109" s="609"/>
      <c r="AC1109" s="609"/>
      <c r="AD1109" s="609"/>
      <c r="AE1109" s="609"/>
      <c r="AF1109" s="609"/>
      <c r="AG1109" s="609"/>
      <c r="AH1109" s="609"/>
      <c r="AI1109" s="609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09"/>
      <c r="O1110" s="609"/>
      <c r="P1110" s="609"/>
      <c r="Q1110" s="609"/>
      <c r="R1110" s="609"/>
      <c r="S1110" s="609"/>
      <c r="T1110" s="609"/>
      <c r="U1110" s="609"/>
      <c r="V1110" s="609"/>
      <c r="W1110" s="609"/>
      <c r="X1110" s="609"/>
      <c r="Y1110" s="609"/>
      <c r="Z1110" s="609"/>
      <c r="AA1110" s="609"/>
      <c r="AB1110" s="609"/>
      <c r="AC1110" s="609"/>
      <c r="AD1110" s="609"/>
      <c r="AE1110" s="609"/>
      <c r="AF1110" s="609"/>
      <c r="AG1110" s="609"/>
      <c r="AH1110" s="609"/>
      <c r="AI1110" s="609"/>
      <c r="AJ1110" s="49"/>
    </row>
    <row r="1111" spans="1:36" ht="15.75">
      <c r="A1111" s="107" t="s">
        <v>2709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09"/>
      <c r="O1111" s="609"/>
      <c r="P1111" s="609"/>
      <c r="Q1111" s="609"/>
      <c r="R1111" s="609"/>
      <c r="S1111" s="609"/>
      <c r="T1111" s="609"/>
      <c r="U1111" s="609"/>
      <c r="V1111" s="609"/>
      <c r="W1111" s="609"/>
      <c r="X1111" s="609"/>
      <c r="Y1111" s="609"/>
      <c r="Z1111" s="609"/>
      <c r="AA1111" s="609"/>
      <c r="AB1111" s="609"/>
      <c r="AC1111" s="609"/>
      <c r="AD1111" s="609"/>
      <c r="AE1111" s="609"/>
      <c r="AF1111" s="609"/>
      <c r="AG1111" s="609"/>
      <c r="AH1111" s="609"/>
      <c r="AI1111" s="60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09"/>
      <c r="O1112" s="609"/>
      <c r="P1112" s="609"/>
      <c r="Q1112" s="609"/>
      <c r="R1112" s="609"/>
      <c r="S1112" s="609"/>
      <c r="T1112" s="609"/>
      <c r="U1112" s="609"/>
      <c r="V1112" s="609"/>
      <c r="W1112" s="609"/>
      <c r="X1112" s="609"/>
      <c r="Y1112" s="609"/>
      <c r="Z1112" s="609"/>
      <c r="AA1112" s="609"/>
      <c r="AB1112" s="609"/>
      <c r="AC1112" s="609"/>
      <c r="AD1112" s="609"/>
      <c r="AE1112" s="609"/>
      <c r="AF1112" s="609"/>
      <c r="AG1112" s="609"/>
      <c r="AH1112" s="609"/>
      <c r="AI1112" s="609"/>
      <c r="AJ1112" s="49"/>
    </row>
    <row r="1113" spans="1:36" ht="15.75">
      <c r="A1113" s="107" t="s">
        <v>2728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09"/>
      <c r="O1113" s="609"/>
      <c r="P1113" s="609"/>
      <c r="Q1113" s="609"/>
      <c r="R1113" s="609"/>
      <c r="S1113" s="609"/>
      <c r="T1113" s="609"/>
      <c r="U1113" s="609"/>
      <c r="V1113" s="609"/>
      <c r="W1113" s="609"/>
      <c r="X1113" s="609"/>
      <c r="Y1113" s="609"/>
      <c r="Z1113" s="609"/>
      <c r="AA1113" s="609"/>
      <c r="AB1113" s="609"/>
      <c r="AC1113" s="609"/>
      <c r="AD1113" s="609"/>
      <c r="AE1113" s="609"/>
      <c r="AF1113" s="609"/>
      <c r="AG1113" s="609"/>
      <c r="AH1113" s="609"/>
      <c r="AI1113" s="609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09"/>
      <c r="O1114" s="609"/>
      <c r="P1114" s="609"/>
      <c r="Q1114" s="609"/>
      <c r="R1114" s="609"/>
      <c r="S1114" s="609"/>
      <c r="T1114" s="609"/>
      <c r="U1114" s="609"/>
      <c r="V1114" s="609"/>
      <c r="W1114" s="609"/>
      <c r="X1114" s="609"/>
      <c r="Y1114" s="609"/>
      <c r="Z1114" s="609"/>
      <c r="AA1114" s="609"/>
      <c r="AB1114" s="609"/>
      <c r="AC1114" s="609"/>
      <c r="AD1114" s="609"/>
      <c r="AE1114" s="609"/>
      <c r="AF1114" s="609"/>
      <c r="AG1114" s="609"/>
      <c r="AH1114" s="609"/>
      <c r="AI1114" s="609"/>
      <c r="AJ1114" s="49"/>
    </row>
    <row r="1115" spans="1:36" ht="15.75">
      <c r="A1115" s="284" t="s">
        <v>3641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09"/>
      <c r="O1115" s="609"/>
      <c r="P1115" s="609"/>
      <c r="Q1115" s="609"/>
      <c r="R1115" s="609"/>
      <c r="S1115" s="609"/>
      <c r="T1115" s="609"/>
      <c r="U1115" s="609"/>
      <c r="V1115" s="609"/>
      <c r="W1115" s="609"/>
      <c r="X1115" s="609"/>
      <c r="Y1115" s="609"/>
      <c r="Z1115" s="609"/>
      <c r="AA1115" s="609"/>
      <c r="AB1115" s="609"/>
      <c r="AC1115" s="609"/>
      <c r="AD1115" s="609"/>
      <c r="AE1115" s="609"/>
      <c r="AF1115" s="609"/>
      <c r="AG1115" s="609"/>
      <c r="AH1115" s="609"/>
      <c r="AI1115" s="609"/>
      <c r="AJ1115" s="49"/>
    </row>
    <row r="1116" spans="1:36" ht="15.75">
      <c r="A1116" s="107" t="s">
        <v>2729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09"/>
      <c r="O1116" s="609"/>
      <c r="P1116" s="609"/>
      <c r="Q1116" s="609"/>
      <c r="R1116" s="609"/>
      <c r="S1116" s="609"/>
      <c r="T1116" s="609"/>
      <c r="U1116" s="609"/>
      <c r="V1116" s="609"/>
      <c r="W1116" s="609"/>
      <c r="X1116" s="609"/>
      <c r="Y1116" s="609"/>
      <c r="Z1116" s="609"/>
      <c r="AA1116" s="609"/>
      <c r="AB1116" s="609"/>
      <c r="AC1116" s="609"/>
      <c r="AD1116" s="609"/>
      <c r="AE1116" s="609"/>
      <c r="AF1116" s="609"/>
      <c r="AG1116" s="609"/>
      <c r="AH1116" s="609"/>
      <c r="AI1116" s="609"/>
      <c r="AJ1116" s="49"/>
    </row>
    <row r="1117" spans="1:36" ht="15.75">
      <c r="A1117" s="107" t="s">
        <v>2727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09"/>
      <c r="O1117" s="609"/>
      <c r="P1117" s="609"/>
      <c r="Q1117" s="609"/>
      <c r="R1117" s="609"/>
      <c r="S1117" s="609"/>
      <c r="T1117" s="609"/>
      <c r="U1117" s="609"/>
      <c r="V1117" s="609"/>
      <c r="W1117" s="609"/>
      <c r="X1117" s="609"/>
      <c r="Y1117" s="609"/>
      <c r="Z1117" s="609"/>
      <c r="AA1117" s="609"/>
      <c r="AB1117" s="609"/>
      <c r="AC1117" s="609"/>
      <c r="AD1117" s="609"/>
      <c r="AE1117" s="609"/>
      <c r="AF1117" s="609"/>
      <c r="AG1117" s="609"/>
      <c r="AH1117" s="609"/>
      <c r="AI1117" s="609"/>
      <c r="AJ1117" s="49"/>
    </row>
    <row r="1118" spans="1:36" ht="15.75">
      <c r="A1118" s="107" t="s">
        <v>2708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09"/>
      <c r="O1118" s="609"/>
      <c r="P1118" s="609"/>
      <c r="Q1118" s="609"/>
      <c r="R1118" s="609"/>
      <c r="S1118" s="609"/>
      <c r="T1118" s="609"/>
      <c r="U1118" s="609"/>
      <c r="V1118" s="609"/>
      <c r="W1118" s="609"/>
      <c r="X1118" s="609"/>
      <c r="Y1118" s="609"/>
      <c r="Z1118" s="609"/>
      <c r="AA1118" s="609"/>
      <c r="AB1118" s="609"/>
      <c r="AC1118" s="609"/>
      <c r="AD1118" s="609"/>
      <c r="AE1118" s="609"/>
      <c r="AF1118" s="609"/>
      <c r="AG1118" s="609"/>
      <c r="AH1118" s="609"/>
      <c r="AI1118" s="609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09"/>
      <c r="O1119" s="609"/>
      <c r="P1119" s="609"/>
      <c r="Q1119" s="609"/>
      <c r="R1119" s="609"/>
      <c r="S1119" s="609"/>
      <c r="T1119" s="609"/>
      <c r="U1119" s="609"/>
      <c r="V1119" s="609"/>
      <c r="W1119" s="609"/>
      <c r="X1119" s="609"/>
      <c r="Y1119" s="609"/>
      <c r="Z1119" s="609"/>
      <c r="AA1119" s="609"/>
      <c r="AB1119" s="609"/>
      <c r="AC1119" s="609"/>
      <c r="AD1119" s="609"/>
      <c r="AE1119" s="609"/>
      <c r="AF1119" s="609"/>
      <c r="AG1119" s="609"/>
      <c r="AH1119" s="609"/>
      <c r="AI1119" s="609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09"/>
      <c r="O1120" s="609"/>
      <c r="P1120" s="609"/>
      <c r="Q1120" s="609"/>
      <c r="R1120" s="609"/>
      <c r="S1120" s="609"/>
      <c r="T1120" s="609"/>
      <c r="U1120" s="609"/>
      <c r="V1120" s="609"/>
      <c r="W1120" s="609"/>
      <c r="X1120" s="609"/>
      <c r="Y1120" s="609"/>
      <c r="Z1120" s="609"/>
      <c r="AA1120" s="609"/>
      <c r="AB1120" s="609"/>
      <c r="AC1120" s="609"/>
      <c r="AD1120" s="609"/>
      <c r="AE1120" s="609"/>
      <c r="AF1120" s="609"/>
      <c r="AG1120" s="609"/>
      <c r="AH1120" s="609"/>
      <c r="AI1120" s="609"/>
      <c r="AJ1120" s="49"/>
    </row>
    <row r="1129" spans="1:24" ht="15.75">
      <c r="A1129" s="285" t="s">
        <v>1657</v>
      </c>
      <c r="D1129" s="32"/>
      <c r="E1129" s="32">
        <f t="shared" ref="E1129:E1160" si="35">D5</f>
        <v>4995.5500000000011</v>
      </c>
      <c r="F1129" s="32">
        <f t="shared" ref="F1129:F1160" si="36">D145</f>
        <v>4670.8999999999996</v>
      </c>
      <c r="G1129" s="32">
        <f t="shared" ref="G1129:G1160" si="37">D285</f>
        <v>1271.9999999999998</v>
      </c>
      <c r="H1129" s="32">
        <f t="shared" ref="H1129:H1160" si="38">D425</f>
        <v>1669.75</v>
      </c>
      <c r="I1129" s="32">
        <f t="shared" ref="I1129:I1160" si="39">D565</f>
        <v>729.90000000000009</v>
      </c>
      <c r="J1129" s="32">
        <f t="shared" ref="J1129:J1160" si="40">D705</f>
        <v>364.25</v>
      </c>
      <c r="K1129" s="32">
        <f t="shared" ref="K1129:K1160" si="41">D845</f>
        <v>0</v>
      </c>
      <c r="L1129" s="32">
        <f t="shared" ref="L1129:L1160" si="42">D985</f>
        <v>4282.8999999999996</v>
      </c>
      <c r="N1129" s="501">
        <f t="shared" ref="N1129:N1160" si="43">SUM(E1129:L1129)</f>
        <v>17985.25</v>
      </c>
      <c r="O1129" s="65">
        <v>17985.250000000007</v>
      </c>
      <c r="P1129" s="72">
        <f t="shared" ref="P1129:P1160" si="44">N1129-O1129</f>
        <v>0</v>
      </c>
      <c r="Q1129" s="285"/>
      <c r="R1129" s="61"/>
      <c r="T1129" s="270"/>
      <c r="U1129" s="61"/>
      <c r="V1129" s="65"/>
      <c r="W1129" s="546"/>
      <c r="X1129" s="546"/>
    </row>
    <row r="1130" spans="1:24" ht="15.75">
      <c r="A1130" s="106" t="s">
        <v>1346</v>
      </c>
      <c r="D1130" s="32"/>
      <c r="E1130" s="32">
        <f t="shared" si="35"/>
        <v>4726.2</v>
      </c>
      <c r="F1130" s="32">
        <f t="shared" si="36"/>
        <v>5686.2000000000007</v>
      </c>
      <c r="G1130" s="32">
        <f t="shared" si="37"/>
        <v>821.50000000000011</v>
      </c>
      <c r="H1130" s="32">
        <f t="shared" si="38"/>
        <v>1212.8000000000002</v>
      </c>
      <c r="I1130" s="32">
        <f t="shared" si="39"/>
        <v>410.7</v>
      </c>
      <c r="J1130" s="32">
        <f t="shared" si="40"/>
        <v>316.09999999999997</v>
      </c>
      <c r="K1130" s="32">
        <f t="shared" si="41"/>
        <v>0</v>
      </c>
      <c r="L1130" s="32">
        <f t="shared" si="42"/>
        <v>5670.9</v>
      </c>
      <c r="N1130" s="501">
        <f t="shared" si="43"/>
        <v>18844.400000000001</v>
      </c>
      <c r="O1130" s="65">
        <v>18844.399999999998</v>
      </c>
      <c r="P1130" s="72">
        <f t="shared" si="44"/>
        <v>0</v>
      </c>
      <c r="Q1130" s="106"/>
      <c r="R1130" s="61"/>
      <c r="T1130" s="270"/>
      <c r="U1130" s="61"/>
      <c r="V1130" s="65"/>
      <c r="W1130" s="546"/>
      <c r="X1130" s="546"/>
    </row>
    <row r="1131" spans="1:24" ht="15.75">
      <c r="A1131" s="284" t="s">
        <v>3613</v>
      </c>
      <c r="D1131" s="32"/>
      <c r="E1131" s="32">
        <f t="shared" si="35"/>
        <v>7754.4500000000016</v>
      </c>
      <c r="F1131" s="32">
        <f t="shared" si="36"/>
        <v>4850.2</v>
      </c>
      <c r="G1131" s="32">
        <f t="shared" si="37"/>
        <v>1014.3</v>
      </c>
      <c r="H1131" s="32">
        <f t="shared" si="38"/>
        <v>1399.1</v>
      </c>
      <c r="I1131" s="32">
        <f t="shared" si="39"/>
        <v>683.00000000000011</v>
      </c>
      <c r="J1131" s="32">
        <f t="shared" si="40"/>
        <v>378.7</v>
      </c>
      <c r="K1131" s="32">
        <f t="shared" si="41"/>
        <v>0</v>
      </c>
      <c r="L1131" s="32">
        <f t="shared" si="42"/>
        <v>6013.7000000000007</v>
      </c>
      <c r="N1131" s="501">
        <f t="shared" si="43"/>
        <v>22093.450000000004</v>
      </c>
      <c r="O1131" s="65">
        <v>22093.449999999993</v>
      </c>
      <c r="P1131" s="72">
        <f t="shared" si="44"/>
        <v>0</v>
      </c>
      <c r="Q1131" s="284"/>
      <c r="R1131" s="61"/>
      <c r="T1131" s="270"/>
      <c r="U1131" s="61"/>
      <c r="V1131" s="65"/>
      <c r="W1131" s="546"/>
      <c r="X1131" s="546"/>
    </row>
    <row r="1132" spans="1:24" ht="15.75">
      <c r="A1132" s="106" t="s">
        <v>1337</v>
      </c>
      <c r="D1132" s="32"/>
      <c r="E1132" s="32">
        <f t="shared" si="35"/>
        <v>6434.2</v>
      </c>
      <c r="F1132" s="32">
        <f t="shared" si="36"/>
        <v>7206.15</v>
      </c>
      <c r="G1132" s="32">
        <f t="shared" si="37"/>
        <v>1224.5</v>
      </c>
      <c r="H1132" s="32">
        <f t="shared" si="38"/>
        <v>2049.75</v>
      </c>
      <c r="I1132" s="32">
        <f t="shared" si="39"/>
        <v>508.8</v>
      </c>
      <c r="J1132" s="32">
        <f t="shared" si="40"/>
        <v>484.10000000000008</v>
      </c>
      <c r="K1132" s="32">
        <f t="shared" si="41"/>
        <v>0</v>
      </c>
      <c r="L1132" s="32">
        <f t="shared" si="42"/>
        <v>6063.1</v>
      </c>
      <c r="N1132" s="501">
        <f t="shared" si="43"/>
        <v>23970.6</v>
      </c>
      <c r="O1132" s="65">
        <v>23970.600000000002</v>
      </c>
      <c r="P1132" s="72">
        <f t="shared" si="44"/>
        <v>0</v>
      </c>
      <c r="Q1132" s="106"/>
      <c r="R1132" s="84"/>
      <c r="T1132" s="270"/>
      <c r="U1132" s="61"/>
      <c r="V1132" s="65"/>
      <c r="W1132" s="546"/>
      <c r="X1132" s="546"/>
    </row>
    <row r="1133" spans="1:24" ht="15.75">
      <c r="A1133" s="107" t="s">
        <v>2195</v>
      </c>
      <c r="D1133" s="32"/>
      <c r="E1133" s="32">
        <f t="shared" si="35"/>
        <v>6339.2000000000007</v>
      </c>
      <c r="F1133" s="32">
        <f t="shared" si="36"/>
        <v>5418.45</v>
      </c>
      <c r="G1133" s="32">
        <f t="shared" si="37"/>
        <v>1727.45</v>
      </c>
      <c r="H1133" s="32">
        <f t="shared" si="38"/>
        <v>1855.9499999999998</v>
      </c>
      <c r="I1133" s="32">
        <f t="shared" si="39"/>
        <v>790.7</v>
      </c>
      <c r="J1133" s="32">
        <f t="shared" si="40"/>
        <v>397.00000000000006</v>
      </c>
      <c r="K1133" s="32">
        <f t="shared" si="41"/>
        <v>0</v>
      </c>
      <c r="L1133" s="32">
        <f t="shared" si="42"/>
        <v>5453.3000000000011</v>
      </c>
      <c r="N1133" s="501">
        <f t="shared" si="43"/>
        <v>21982.050000000003</v>
      </c>
      <c r="O1133" s="65">
        <v>21982.049999999992</v>
      </c>
      <c r="P1133" s="72">
        <f t="shared" si="44"/>
        <v>0</v>
      </c>
      <c r="Q1133" s="107"/>
      <c r="R1133" s="61"/>
      <c r="T1133" s="270"/>
      <c r="U1133" s="61"/>
      <c r="V1133" s="65"/>
      <c r="W1133" s="546"/>
      <c r="X1133" s="546"/>
    </row>
    <row r="1134" spans="1:24" ht="15.75">
      <c r="A1134" s="285" t="s">
        <v>1</v>
      </c>
      <c r="D1134" s="32"/>
      <c r="E1134" s="32">
        <f t="shared" si="35"/>
        <v>4329.8999999999996</v>
      </c>
      <c r="F1134" s="32">
        <f t="shared" si="36"/>
        <v>4021</v>
      </c>
      <c r="G1134" s="32">
        <f t="shared" si="37"/>
        <v>759.50000000000011</v>
      </c>
      <c r="H1134" s="32">
        <f t="shared" si="38"/>
        <v>1345.2999999999997</v>
      </c>
      <c r="I1134" s="32">
        <f t="shared" si="39"/>
        <v>602.19999999999993</v>
      </c>
      <c r="J1134" s="32">
        <f t="shared" si="40"/>
        <v>305.3</v>
      </c>
      <c r="K1134" s="32">
        <f t="shared" si="41"/>
        <v>0</v>
      </c>
      <c r="L1134" s="32">
        <f t="shared" si="42"/>
        <v>6406.9</v>
      </c>
      <c r="N1134" s="501">
        <f t="shared" si="43"/>
        <v>17770.099999999999</v>
      </c>
      <c r="O1134" s="65">
        <v>17770.099999999999</v>
      </c>
      <c r="P1134" s="72">
        <f t="shared" si="44"/>
        <v>0</v>
      </c>
      <c r="Q1134" s="285"/>
      <c r="R1134" s="61"/>
      <c r="T1134" s="270"/>
      <c r="U1134" s="61"/>
      <c r="V1134" s="65"/>
      <c r="W1134" s="546"/>
      <c r="X1134" s="546"/>
    </row>
    <row r="1135" spans="1:24" ht="15.75">
      <c r="A1135" s="285" t="s">
        <v>1656</v>
      </c>
      <c r="D1135" s="32"/>
      <c r="E1135" s="32">
        <f t="shared" si="35"/>
        <v>5365.35</v>
      </c>
      <c r="F1135" s="32">
        <f t="shared" si="36"/>
        <v>5163.05</v>
      </c>
      <c r="G1135" s="32">
        <f t="shared" si="37"/>
        <v>609.80000000000007</v>
      </c>
      <c r="H1135" s="32">
        <f t="shared" si="38"/>
        <v>1303.95</v>
      </c>
      <c r="I1135" s="32">
        <f t="shared" si="39"/>
        <v>295.2</v>
      </c>
      <c r="J1135" s="32">
        <f t="shared" si="40"/>
        <v>367.2</v>
      </c>
      <c r="K1135" s="32">
        <f t="shared" si="41"/>
        <v>0</v>
      </c>
      <c r="L1135" s="32">
        <f t="shared" si="42"/>
        <v>7107.55</v>
      </c>
      <c r="N1135" s="501">
        <f t="shared" si="43"/>
        <v>20212.100000000002</v>
      </c>
      <c r="O1135" s="65">
        <v>20212.100000000002</v>
      </c>
      <c r="P1135" s="72">
        <f t="shared" si="44"/>
        <v>0</v>
      </c>
      <c r="Q1135" s="285"/>
      <c r="R1135" s="61"/>
      <c r="T1135" s="270"/>
      <c r="U1135" s="61"/>
      <c r="V1135" s="65"/>
      <c r="W1135" s="546"/>
      <c r="X1135" s="546"/>
    </row>
    <row r="1136" spans="1:24" ht="15.75">
      <c r="A1136" s="285" t="s">
        <v>1664</v>
      </c>
      <c r="D1136" s="32"/>
      <c r="E1136" s="32">
        <f t="shared" si="35"/>
        <v>6011.6</v>
      </c>
      <c r="F1136" s="32">
        <f t="shared" si="36"/>
        <v>6365.1999999999989</v>
      </c>
      <c r="G1136" s="32">
        <f t="shared" si="37"/>
        <v>1085.9000000000001</v>
      </c>
      <c r="H1136" s="32">
        <f t="shared" si="38"/>
        <v>2174.6000000000004</v>
      </c>
      <c r="I1136" s="32">
        <f t="shared" si="39"/>
        <v>489.40000000000003</v>
      </c>
      <c r="J1136" s="32">
        <f t="shared" si="40"/>
        <v>441.6</v>
      </c>
      <c r="K1136" s="32">
        <f t="shared" si="41"/>
        <v>0</v>
      </c>
      <c r="L1136" s="32">
        <f t="shared" si="42"/>
        <v>7166.1000000000022</v>
      </c>
      <c r="N1136" s="501">
        <f t="shared" si="43"/>
        <v>23734.400000000001</v>
      </c>
      <c r="O1136" s="65">
        <v>23734.400000000001</v>
      </c>
      <c r="P1136" s="72">
        <f t="shared" si="44"/>
        <v>0</v>
      </c>
      <c r="Q1136" s="285"/>
      <c r="R1136" s="61"/>
      <c r="T1136" s="270"/>
      <c r="U1136" s="61"/>
      <c r="V1136" s="65"/>
      <c r="W1136" s="546"/>
      <c r="X1136" s="546"/>
    </row>
    <row r="1137" spans="1:24" ht="15.75">
      <c r="A1137" s="284" t="s">
        <v>3614</v>
      </c>
      <c r="D1137" s="32"/>
      <c r="E1137" s="32">
        <f t="shared" si="35"/>
        <v>6443.9000000000005</v>
      </c>
      <c r="F1137" s="32">
        <f t="shared" si="36"/>
        <v>5369.4</v>
      </c>
      <c r="G1137" s="32">
        <f t="shared" si="37"/>
        <v>872.69999999999993</v>
      </c>
      <c r="H1137" s="32">
        <f t="shared" si="38"/>
        <v>1386.8999999999996</v>
      </c>
      <c r="I1137" s="32">
        <f t="shared" si="39"/>
        <v>459.6</v>
      </c>
      <c r="J1137" s="32">
        <f t="shared" si="40"/>
        <v>477.7</v>
      </c>
      <c r="K1137" s="32">
        <f t="shared" si="41"/>
        <v>0</v>
      </c>
      <c r="L1137" s="32">
        <f t="shared" si="42"/>
        <v>5535.3000000000011</v>
      </c>
      <c r="N1137" s="501">
        <f t="shared" si="43"/>
        <v>20545.5</v>
      </c>
      <c r="O1137" s="65">
        <v>20545.499999999989</v>
      </c>
      <c r="P1137" s="72">
        <f t="shared" si="44"/>
        <v>0</v>
      </c>
      <c r="Q1137" s="284"/>
      <c r="R1137" s="61"/>
      <c r="T1137" s="270"/>
      <c r="U1137" s="61"/>
      <c r="V1137" s="65"/>
      <c r="W1137" s="546"/>
      <c r="X1137" s="546"/>
    </row>
    <row r="1138" spans="1:24" ht="15.75">
      <c r="A1138" s="107" t="s">
        <v>2716</v>
      </c>
      <c r="D1138" s="32"/>
      <c r="E1138" s="32">
        <f t="shared" si="35"/>
        <v>7341.2</v>
      </c>
      <c r="F1138" s="32">
        <f t="shared" si="36"/>
        <v>4548.0000000000009</v>
      </c>
      <c r="G1138" s="32">
        <f t="shared" si="37"/>
        <v>1727.4</v>
      </c>
      <c r="H1138" s="32">
        <f t="shared" si="38"/>
        <v>1828.5999999999995</v>
      </c>
      <c r="I1138" s="32">
        <f t="shared" si="39"/>
        <v>647.75000000000011</v>
      </c>
      <c r="J1138" s="32">
        <f t="shared" si="40"/>
        <v>309.10000000000002</v>
      </c>
      <c r="K1138" s="32">
        <f t="shared" si="41"/>
        <v>0</v>
      </c>
      <c r="L1138" s="32">
        <f t="shared" si="42"/>
        <v>4639.2000000000007</v>
      </c>
      <c r="N1138" s="501">
        <f t="shared" si="43"/>
        <v>21041.25</v>
      </c>
      <c r="O1138" s="65">
        <v>21041.249999999996</v>
      </c>
      <c r="P1138" s="72">
        <f t="shared" si="44"/>
        <v>0</v>
      </c>
      <c r="Q1138" s="107"/>
      <c r="R1138" s="61"/>
      <c r="T1138" s="270"/>
      <c r="U1138" s="61"/>
      <c r="V1138" s="65"/>
      <c r="W1138" s="546"/>
      <c r="X1138" s="546"/>
    </row>
    <row r="1139" spans="1:24" ht="15.75">
      <c r="A1139" s="107" t="s">
        <v>3615</v>
      </c>
      <c r="D1139" s="32"/>
      <c r="E1139" s="32">
        <f t="shared" si="35"/>
        <v>7118.3000000000011</v>
      </c>
      <c r="F1139" s="32">
        <f t="shared" si="36"/>
        <v>5035</v>
      </c>
      <c r="G1139" s="32">
        <f t="shared" si="37"/>
        <v>923.19999999999982</v>
      </c>
      <c r="H1139" s="32">
        <f t="shared" si="38"/>
        <v>1348.6</v>
      </c>
      <c r="I1139" s="32">
        <f t="shared" si="39"/>
        <v>421.5</v>
      </c>
      <c r="J1139" s="32">
        <f t="shared" si="40"/>
        <v>392.9</v>
      </c>
      <c r="K1139" s="32">
        <f t="shared" si="41"/>
        <v>0</v>
      </c>
      <c r="L1139" s="32">
        <f t="shared" si="42"/>
        <v>5744.6000000000013</v>
      </c>
      <c r="N1139" s="501">
        <f t="shared" si="43"/>
        <v>20984.100000000002</v>
      </c>
      <c r="O1139" s="65">
        <v>20984.099999999995</v>
      </c>
      <c r="P1139" s="72">
        <f t="shared" si="44"/>
        <v>0</v>
      </c>
      <c r="Q1139" s="107"/>
      <c r="R1139" s="61"/>
      <c r="T1139" s="270"/>
      <c r="U1139" s="61"/>
      <c r="V1139" s="65"/>
      <c r="W1139" s="546"/>
      <c r="X1139" s="546"/>
    </row>
    <row r="1140" spans="1:24" ht="15.75">
      <c r="A1140" s="106" t="s">
        <v>1342</v>
      </c>
      <c r="D1140" s="32"/>
      <c r="E1140" s="32">
        <f t="shared" si="35"/>
        <v>6754.6</v>
      </c>
      <c r="F1140" s="32">
        <f t="shared" si="36"/>
        <v>5303.7</v>
      </c>
      <c r="G1140" s="32">
        <f t="shared" si="37"/>
        <v>1275.3000000000002</v>
      </c>
      <c r="H1140" s="32">
        <f t="shared" si="38"/>
        <v>1541</v>
      </c>
      <c r="I1140" s="32">
        <f t="shared" si="39"/>
        <v>589.6</v>
      </c>
      <c r="J1140" s="32">
        <f t="shared" si="40"/>
        <v>336</v>
      </c>
      <c r="K1140" s="32">
        <f t="shared" si="41"/>
        <v>0</v>
      </c>
      <c r="L1140" s="32">
        <f t="shared" si="42"/>
        <v>6404.4</v>
      </c>
      <c r="N1140" s="501">
        <f t="shared" si="43"/>
        <v>22204.6</v>
      </c>
      <c r="O1140" s="65">
        <v>22204.600000000002</v>
      </c>
      <c r="P1140" s="72">
        <f t="shared" si="44"/>
        <v>0</v>
      </c>
      <c r="Q1140" s="106"/>
      <c r="R1140" s="61"/>
      <c r="T1140" s="270"/>
      <c r="U1140" s="61"/>
      <c r="V1140" s="65"/>
      <c r="W1140" s="546"/>
      <c r="X1140" s="546"/>
    </row>
    <row r="1141" spans="1:24" ht="15.75">
      <c r="A1141" s="107" t="s">
        <v>2847</v>
      </c>
      <c r="D1141" s="32"/>
      <c r="E1141" s="32">
        <f t="shared" si="35"/>
        <v>6157.55</v>
      </c>
      <c r="F1141" s="32">
        <f t="shared" si="36"/>
        <v>4642.6500000000005</v>
      </c>
      <c r="G1141" s="32">
        <f t="shared" si="37"/>
        <v>1011.0999999999999</v>
      </c>
      <c r="H1141" s="32">
        <f t="shared" si="38"/>
        <v>1683.4</v>
      </c>
      <c r="I1141" s="32">
        <f t="shared" si="39"/>
        <v>503.10000000000008</v>
      </c>
      <c r="J1141" s="32">
        <f t="shared" si="40"/>
        <v>159.19999999999999</v>
      </c>
      <c r="K1141" s="32">
        <f t="shared" si="41"/>
        <v>22.5</v>
      </c>
      <c r="L1141" s="32">
        <f t="shared" si="42"/>
        <v>5708.4000000000005</v>
      </c>
      <c r="N1141" s="501">
        <f t="shared" si="43"/>
        <v>19887.900000000001</v>
      </c>
      <c r="O1141" s="65">
        <v>19887.900000000005</v>
      </c>
      <c r="P1141" s="72">
        <f t="shared" si="44"/>
        <v>0</v>
      </c>
      <c r="Q1141" s="107"/>
      <c r="R1141" s="61"/>
      <c r="T1141" s="270"/>
      <c r="U1141" s="61"/>
      <c r="V1141" s="65"/>
      <c r="W1141" s="546"/>
      <c r="X1141" s="546"/>
    </row>
    <row r="1142" spans="1:24" ht="15.75">
      <c r="A1142" s="107" t="s">
        <v>675</v>
      </c>
      <c r="D1142" s="32"/>
      <c r="E1142" s="32">
        <f t="shared" si="35"/>
        <v>6907.5999999999995</v>
      </c>
      <c r="F1142" s="32">
        <f t="shared" si="36"/>
        <v>4444.6500000000005</v>
      </c>
      <c r="G1142" s="32">
        <f t="shared" si="37"/>
        <v>873</v>
      </c>
      <c r="H1142" s="32">
        <f t="shared" si="38"/>
        <v>1186.0999999999997</v>
      </c>
      <c r="I1142" s="32">
        <f t="shared" si="39"/>
        <v>355.29999999999995</v>
      </c>
      <c r="J1142" s="32">
        <f t="shared" si="40"/>
        <v>173.29999999999998</v>
      </c>
      <c r="K1142" s="32">
        <f t="shared" si="41"/>
        <v>0</v>
      </c>
      <c r="L1142" s="32">
        <f t="shared" si="42"/>
        <v>5036.7000000000007</v>
      </c>
      <c r="N1142" s="501">
        <f t="shared" si="43"/>
        <v>18976.650000000001</v>
      </c>
      <c r="O1142" s="65">
        <v>18976.650000000001</v>
      </c>
      <c r="P1142" s="72">
        <f t="shared" si="44"/>
        <v>0</v>
      </c>
      <c r="Q1142" s="107"/>
      <c r="R1142" s="61"/>
      <c r="T1142" s="270"/>
      <c r="U1142" s="61"/>
      <c r="V1142" s="65"/>
      <c r="W1142" s="546"/>
      <c r="X1142" s="546"/>
    </row>
    <row r="1143" spans="1:24" ht="15.75">
      <c r="A1143" s="107" t="s">
        <v>2706</v>
      </c>
      <c r="D1143" s="32"/>
      <c r="E1143" s="32">
        <f t="shared" si="35"/>
        <v>5649.0999999999995</v>
      </c>
      <c r="F1143" s="32">
        <f t="shared" si="36"/>
        <v>5412.15</v>
      </c>
      <c r="G1143" s="32">
        <f t="shared" si="37"/>
        <v>1462.9999999999998</v>
      </c>
      <c r="H1143" s="32">
        <f t="shared" si="38"/>
        <v>1784.9</v>
      </c>
      <c r="I1143" s="32">
        <f t="shared" si="39"/>
        <v>666.69999999999993</v>
      </c>
      <c r="J1143" s="32">
        <f t="shared" si="40"/>
        <v>329.5</v>
      </c>
      <c r="K1143" s="32">
        <f t="shared" si="41"/>
        <v>19.5</v>
      </c>
      <c r="L1143" s="32">
        <f t="shared" si="42"/>
        <v>7104.4</v>
      </c>
      <c r="N1143" s="501">
        <f t="shared" si="43"/>
        <v>22429.25</v>
      </c>
      <c r="O1143" s="65">
        <v>22429.25</v>
      </c>
      <c r="P1143" s="72">
        <f t="shared" si="44"/>
        <v>0</v>
      </c>
      <c r="Q1143" s="107"/>
      <c r="R1143" s="61"/>
      <c r="T1143" s="270"/>
      <c r="U1143" s="61"/>
      <c r="V1143" s="65"/>
      <c r="W1143" s="546"/>
      <c r="X1143" s="546"/>
    </row>
    <row r="1144" spans="1:24" ht="15.75">
      <c r="A1144" s="284" t="s">
        <v>3616</v>
      </c>
      <c r="D1144" s="32"/>
      <c r="E1144" s="32">
        <f t="shared" si="35"/>
        <v>6448.9000000000005</v>
      </c>
      <c r="F1144" s="32">
        <f t="shared" si="36"/>
        <v>4727.8</v>
      </c>
      <c r="G1144" s="32">
        <f t="shared" si="37"/>
        <v>697.39999999999986</v>
      </c>
      <c r="H1144" s="32">
        <f t="shared" si="38"/>
        <v>1028.8999999999999</v>
      </c>
      <c r="I1144" s="32">
        <f t="shared" si="39"/>
        <v>207.5</v>
      </c>
      <c r="J1144" s="32">
        <f t="shared" si="40"/>
        <v>174.29999999999998</v>
      </c>
      <c r="K1144" s="32">
        <f t="shared" si="41"/>
        <v>0</v>
      </c>
      <c r="L1144" s="32">
        <f t="shared" si="42"/>
        <v>5171.8</v>
      </c>
      <c r="N1144" s="501">
        <f t="shared" si="43"/>
        <v>18456.599999999999</v>
      </c>
      <c r="O1144" s="65">
        <v>18456.599999999995</v>
      </c>
      <c r="P1144" s="72">
        <f t="shared" si="44"/>
        <v>0</v>
      </c>
      <c r="Q1144" s="284"/>
      <c r="R1144" s="61"/>
      <c r="T1144" s="270"/>
      <c r="U1144" s="61"/>
      <c r="V1144" s="65"/>
      <c r="W1144" s="546"/>
      <c r="X1144" s="546"/>
    </row>
    <row r="1145" spans="1:24" ht="15.75">
      <c r="A1145" s="285" t="s">
        <v>1653</v>
      </c>
      <c r="D1145" s="32"/>
      <c r="E1145" s="32">
        <f t="shared" si="35"/>
        <v>6765.45</v>
      </c>
      <c r="F1145" s="32">
        <f t="shared" si="36"/>
        <v>6330</v>
      </c>
      <c r="G1145" s="32">
        <f t="shared" si="37"/>
        <v>925.5</v>
      </c>
      <c r="H1145" s="32">
        <f t="shared" si="38"/>
        <v>1846.1000000000001</v>
      </c>
      <c r="I1145" s="32">
        <f t="shared" si="39"/>
        <v>329.2</v>
      </c>
      <c r="J1145" s="32">
        <f t="shared" si="40"/>
        <v>399.6</v>
      </c>
      <c r="K1145" s="32">
        <f t="shared" si="41"/>
        <v>0</v>
      </c>
      <c r="L1145" s="32">
        <f t="shared" si="42"/>
        <v>5889.4</v>
      </c>
      <c r="N1145" s="501">
        <f t="shared" si="43"/>
        <v>22485.25</v>
      </c>
      <c r="O1145" s="65">
        <v>22485.25</v>
      </c>
      <c r="P1145" s="72">
        <f t="shared" si="44"/>
        <v>0</v>
      </c>
      <c r="Q1145" s="285"/>
      <c r="R1145" s="61"/>
      <c r="T1145" s="270"/>
      <c r="U1145" s="61"/>
      <c r="V1145" s="65"/>
      <c r="W1145" s="546"/>
      <c r="X1145" s="546"/>
    </row>
    <row r="1146" spans="1:24" ht="15.75">
      <c r="A1146" s="107" t="s">
        <v>2196</v>
      </c>
      <c r="D1146" s="32"/>
      <c r="E1146" s="32">
        <f t="shared" si="35"/>
        <v>4981.5499999999993</v>
      </c>
      <c r="F1146" s="32">
        <f t="shared" si="36"/>
        <v>5219.8</v>
      </c>
      <c r="G1146" s="32">
        <f t="shared" si="37"/>
        <v>1016.55</v>
      </c>
      <c r="H1146" s="32">
        <f t="shared" si="38"/>
        <v>1470.8000000000004</v>
      </c>
      <c r="I1146" s="32">
        <f t="shared" si="39"/>
        <v>506.24999999999994</v>
      </c>
      <c r="J1146" s="32">
        <f t="shared" si="40"/>
        <v>473.49999999999994</v>
      </c>
      <c r="K1146" s="32">
        <f t="shared" si="41"/>
        <v>0</v>
      </c>
      <c r="L1146" s="32">
        <f t="shared" si="42"/>
        <v>7084.0499999999993</v>
      </c>
      <c r="N1146" s="501">
        <f t="shared" si="43"/>
        <v>20752.5</v>
      </c>
      <c r="O1146" s="65">
        <v>20752.499999999993</v>
      </c>
      <c r="P1146" s="72">
        <f t="shared" si="44"/>
        <v>0</v>
      </c>
      <c r="Q1146" s="107"/>
      <c r="R1146" s="61"/>
      <c r="T1146" s="270"/>
      <c r="U1146" s="61"/>
      <c r="V1146" s="65"/>
      <c r="W1146" s="546"/>
      <c r="X1146" s="546"/>
    </row>
    <row r="1147" spans="1:24" ht="15.75">
      <c r="A1147" s="107" t="s">
        <v>153</v>
      </c>
      <c r="D1147" s="32"/>
      <c r="E1147" s="32">
        <f t="shared" si="35"/>
        <v>7443.5999999999995</v>
      </c>
      <c r="F1147" s="32">
        <f t="shared" si="36"/>
        <v>4931.4000000000005</v>
      </c>
      <c r="G1147" s="32">
        <f t="shared" si="37"/>
        <v>1686.3000000000002</v>
      </c>
      <c r="H1147" s="32">
        <f t="shared" si="38"/>
        <v>1741.6999999999998</v>
      </c>
      <c r="I1147" s="32">
        <f t="shared" si="39"/>
        <v>933.6</v>
      </c>
      <c r="J1147" s="32">
        <f t="shared" si="40"/>
        <v>368.50000000000006</v>
      </c>
      <c r="K1147" s="32">
        <f t="shared" si="41"/>
        <v>1.5</v>
      </c>
      <c r="L1147" s="32">
        <f t="shared" si="42"/>
        <v>6302.3</v>
      </c>
      <c r="N1147" s="501">
        <f t="shared" si="43"/>
        <v>23408.899999999998</v>
      </c>
      <c r="O1147" s="65">
        <v>23408.900000000005</v>
      </c>
      <c r="P1147" s="72">
        <f t="shared" si="44"/>
        <v>0</v>
      </c>
      <c r="Q1147" s="107"/>
      <c r="R1147" s="61"/>
      <c r="T1147" s="270"/>
      <c r="U1147" s="61"/>
      <c r="V1147" s="65"/>
      <c r="W1147" s="546"/>
      <c r="X1147" s="546"/>
    </row>
    <row r="1148" spans="1:24" ht="15.75">
      <c r="A1148" s="285" t="s">
        <v>1665</v>
      </c>
      <c r="D1148" s="32"/>
      <c r="E1148" s="32">
        <f t="shared" si="35"/>
        <v>4614.1000000000004</v>
      </c>
      <c r="F1148" s="32">
        <f t="shared" si="36"/>
        <v>3332.6</v>
      </c>
      <c r="G1148" s="32">
        <f t="shared" si="37"/>
        <v>879.7</v>
      </c>
      <c r="H1148" s="32">
        <f t="shared" si="38"/>
        <v>1326.6</v>
      </c>
      <c r="I1148" s="32">
        <f t="shared" si="39"/>
        <v>771.09999999999991</v>
      </c>
      <c r="J1148" s="32">
        <f t="shared" si="40"/>
        <v>256.3</v>
      </c>
      <c r="K1148" s="32">
        <f t="shared" si="41"/>
        <v>12.1</v>
      </c>
      <c r="L1148" s="32">
        <f t="shared" si="42"/>
        <v>3881.2999999999997</v>
      </c>
      <c r="N1148" s="501">
        <f t="shared" si="43"/>
        <v>15073.800000000001</v>
      </c>
      <c r="O1148" s="65">
        <v>15073.800000000003</v>
      </c>
      <c r="P1148" s="72">
        <f t="shared" si="44"/>
        <v>0</v>
      </c>
      <c r="Q1148" s="285"/>
      <c r="R1148" s="61"/>
      <c r="T1148" s="270"/>
      <c r="U1148" s="61"/>
      <c r="V1148" s="65"/>
      <c r="W1148" s="546"/>
      <c r="X1148" s="546"/>
    </row>
    <row r="1149" spans="1:24" ht="15.75">
      <c r="A1149" s="284" t="s">
        <v>3617</v>
      </c>
      <c r="D1149" s="32"/>
      <c r="E1149" s="32">
        <f t="shared" si="35"/>
        <v>6567.9500000000007</v>
      </c>
      <c r="F1149" s="32">
        <f t="shared" si="36"/>
        <v>6272.9000000000005</v>
      </c>
      <c r="G1149" s="32">
        <f t="shared" si="37"/>
        <v>1749.3</v>
      </c>
      <c r="H1149" s="32">
        <f t="shared" si="38"/>
        <v>1834.2</v>
      </c>
      <c r="I1149" s="32">
        <f t="shared" si="39"/>
        <v>649.69999999999993</v>
      </c>
      <c r="J1149" s="32">
        <f t="shared" si="40"/>
        <v>406.09999999999997</v>
      </c>
      <c r="K1149" s="32">
        <f t="shared" si="41"/>
        <v>14.3</v>
      </c>
      <c r="L1149" s="32">
        <f t="shared" si="42"/>
        <v>6240.6999999999989</v>
      </c>
      <c r="N1149" s="501">
        <f t="shared" si="43"/>
        <v>23735.15</v>
      </c>
      <c r="O1149" s="65">
        <v>23735.15</v>
      </c>
      <c r="P1149" s="72">
        <f t="shared" si="44"/>
        <v>0</v>
      </c>
      <c r="Q1149" s="284"/>
      <c r="R1149" s="61"/>
      <c r="T1149" s="270"/>
      <c r="U1149" s="61"/>
      <c r="V1149" s="65"/>
      <c r="W1149" s="546"/>
      <c r="X1149" s="546"/>
    </row>
    <row r="1150" spans="1:24" ht="15.75">
      <c r="A1150" s="107" t="s">
        <v>2212</v>
      </c>
      <c r="D1150" s="32"/>
      <c r="E1150" s="32">
        <f t="shared" si="35"/>
        <v>6764.1999999999989</v>
      </c>
      <c r="F1150" s="32">
        <f t="shared" si="36"/>
        <v>4905.8</v>
      </c>
      <c r="G1150" s="32">
        <f t="shared" si="37"/>
        <v>1349.2</v>
      </c>
      <c r="H1150" s="32">
        <f t="shared" si="38"/>
        <v>1138.8999999999999</v>
      </c>
      <c r="I1150" s="32">
        <f t="shared" si="39"/>
        <v>651.1</v>
      </c>
      <c r="J1150" s="32">
        <f t="shared" si="40"/>
        <v>236.79999999999998</v>
      </c>
      <c r="K1150" s="32">
        <f t="shared" si="41"/>
        <v>0</v>
      </c>
      <c r="L1150" s="32">
        <f t="shared" si="42"/>
        <v>6219.1999999999989</v>
      </c>
      <c r="N1150" s="501">
        <f t="shared" si="43"/>
        <v>21265.199999999997</v>
      </c>
      <c r="O1150" s="65">
        <v>21265.200000000004</v>
      </c>
      <c r="P1150" s="72">
        <f t="shared" si="44"/>
        <v>0</v>
      </c>
      <c r="Q1150" s="107"/>
      <c r="R1150" s="61"/>
      <c r="T1150" s="270"/>
      <c r="U1150" s="61"/>
      <c r="V1150" s="65"/>
      <c r="W1150" s="546"/>
      <c r="X1150" s="546"/>
    </row>
    <row r="1151" spans="1:24" ht="15.75">
      <c r="A1151" s="284" t="s">
        <v>3618</v>
      </c>
      <c r="D1151" s="32"/>
      <c r="E1151" s="32">
        <f t="shared" si="35"/>
        <v>6209.9500000000007</v>
      </c>
      <c r="F1151" s="32">
        <f t="shared" si="36"/>
        <v>4825.2000000000007</v>
      </c>
      <c r="G1151" s="32">
        <f t="shared" si="37"/>
        <v>1152.4000000000001</v>
      </c>
      <c r="H1151" s="32">
        <f t="shared" si="38"/>
        <v>1133.6000000000001</v>
      </c>
      <c r="I1151" s="32">
        <f t="shared" si="39"/>
        <v>471.9</v>
      </c>
      <c r="J1151" s="32">
        <f t="shared" si="40"/>
        <v>375.2</v>
      </c>
      <c r="K1151" s="32">
        <f t="shared" si="41"/>
        <v>0</v>
      </c>
      <c r="L1151" s="32">
        <f t="shared" si="42"/>
        <v>5639.0999999999995</v>
      </c>
      <c r="N1151" s="501">
        <f t="shared" si="43"/>
        <v>19807.350000000002</v>
      </c>
      <c r="O1151" s="65">
        <v>19807.350000000002</v>
      </c>
      <c r="P1151" s="72">
        <f t="shared" si="44"/>
        <v>0</v>
      </c>
      <c r="Q1151" s="284"/>
      <c r="R1151" s="61"/>
      <c r="T1151" s="270"/>
      <c r="U1151" s="61"/>
      <c r="V1151" s="65"/>
      <c r="W1151" s="546"/>
      <c r="X1151" s="546"/>
    </row>
    <row r="1152" spans="1:24" ht="15.75">
      <c r="A1152" s="107" t="s">
        <v>2719</v>
      </c>
      <c r="D1152" s="32"/>
      <c r="E1152" s="32">
        <f t="shared" si="35"/>
        <v>6475.05</v>
      </c>
      <c r="F1152" s="32">
        <f t="shared" si="36"/>
        <v>6381.9999999999991</v>
      </c>
      <c r="G1152" s="32">
        <f t="shared" si="37"/>
        <v>1199.8</v>
      </c>
      <c r="H1152" s="32">
        <f t="shared" si="38"/>
        <v>1609.1</v>
      </c>
      <c r="I1152" s="32">
        <f t="shared" si="39"/>
        <v>570.1</v>
      </c>
      <c r="J1152" s="32">
        <f t="shared" si="40"/>
        <v>375.79999999999995</v>
      </c>
      <c r="K1152" s="32">
        <f t="shared" si="41"/>
        <v>0</v>
      </c>
      <c r="L1152" s="32">
        <f t="shared" si="42"/>
        <v>5280.5</v>
      </c>
      <c r="N1152" s="501">
        <f t="shared" si="43"/>
        <v>21892.35</v>
      </c>
      <c r="O1152" s="65">
        <v>21892.35</v>
      </c>
      <c r="P1152" s="72">
        <f t="shared" si="44"/>
        <v>0</v>
      </c>
      <c r="Q1152" s="107"/>
      <c r="R1152" s="61"/>
      <c r="T1152" s="270"/>
      <c r="U1152" s="61"/>
      <c r="V1152" s="65"/>
      <c r="W1152" s="546"/>
      <c r="X1152" s="546"/>
    </row>
    <row r="1153" spans="1:24" ht="15.75">
      <c r="A1153" s="285" t="s">
        <v>1661</v>
      </c>
      <c r="D1153" s="32"/>
      <c r="E1153" s="32">
        <f t="shared" si="35"/>
        <v>4845.3000000000011</v>
      </c>
      <c r="F1153" s="32">
        <f t="shared" si="36"/>
        <v>8149.8500000000013</v>
      </c>
      <c r="G1153" s="32">
        <f t="shared" si="37"/>
        <v>1029.1000000000001</v>
      </c>
      <c r="H1153" s="32">
        <f t="shared" si="38"/>
        <v>2019.4499999999996</v>
      </c>
      <c r="I1153" s="32">
        <f t="shared" si="39"/>
        <v>388</v>
      </c>
      <c r="J1153" s="32">
        <f t="shared" si="40"/>
        <v>448.84999999999997</v>
      </c>
      <c r="K1153" s="32">
        <f t="shared" si="41"/>
        <v>0</v>
      </c>
      <c r="L1153" s="32">
        <f t="shared" si="42"/>
        <v>5918.3</v>
      </c>
      <c r="N1153" s="501">
        <f t="shared" si="43"/>
        <v>22798.85</v>
      </c>
      <c r="O1153" s="65">
        <v>22798.850000000009</v>
      </c>
      <c r="P1153" s="72">
        <f t="shared" si="44"/>
        <v>0</v>
      </c>
      <c r="Q1153" s="285"/>
      <c r="R1153" s="61"/>
      <c r="T1153" s="270"/>
      <c r="U1153" s="61"/>
      <c r="V1153" s="65"/>
      <c r="W1153" s="546"/>
      <c r="X1153" s="546"/>
    </row>
    <row r="1154" spans="1:24" ht="15.75">
      <c r="A1154" s="285" t="s">
        <v>11</v>
      </c>
      <c r="D1154" s="32"/>
      <c r="E1154" s="32">
        <f t="shared" si="35"/>
        <v>5478.7</v>
      </c>
      <c r="F1154" s="32">
        <f t="shared" si="36"/>
        <v>6403.8000000000011</v>
      </c>
      <c r="G1154" s="32">
        <f t="shared" si="37"/>
        <v>1204.9000000000001</v>
      </c>
      <c r="H1154" s="32">
        <f t="shared" si="38"/>
        <v>1418.4000000000003</v>
      </c>
      <c r="I1154" s="32">
        <f t="shared" si="39"/>
        <v>530.70000000000005</v>
      </c>
      <c r="J1154" s="32">
        <f t="shared" si="40"/>
        <v>480.09999999999997</v>
      </c>
      <c r="K1154" s="32">
        <f t="shared" si="41"/>
        <v>0</v>
      </c>
      <c r="L1154" s="32">
        <f t="shared" si="42"/>
        <v>7122.5499999999993</v>
      </c>
      <c r="N1154" s="501">
        <f t="shared" si="43"/>
        <v>22639.15</v>
      </c>
      <c r="O1154" s="65">
        <v>22639.15</v>
      </c>
      <c r="P1154" s="72">
        <f t="shared" si="44"/>
        <v>0</v>
      </c>
      <c r="Q1154" s="285"/>
      <c r="R1154" s="61"/>
      <c r="T1154" s="270"/>
      <c r="U1154" s="61"/>
      <c r="V1154" s="65"/>
      <c r="W1154" s="546"/>
      <c r="X1154" s="546"/>
    </row>
    <row r="1155" spans="1:24" ht="15.75">
      <c r="A1155" s="107" t="s">
        <v>2197</v>
      </c>
      <c r="D1155" s="32"/>
      <c r="E1155" s="32">
        <f t="shared" si="35"/>
        <v>6784.2500000000009</v>
      </c>
      <c r="F1155" s="32">
        <f t="shared" si="36"/>
        <v>3906.8</v>
      </c>
      <c r="G1155" s="32">
        <f t="shared" si="37"/>
        <v>811.1</v>
      </c>
      <c r="H1155" s="32">
        <f t="shared" si="38"/>
        <v>709.90000000000009</v>
      </c>
      <c r="I1155" s="32">
        <f t="shared" si="39"/>
        <v>335.00000000000006</v>
      </c>
      <c r="J1155" s="32">
        <f t="shared" si="40"/>
        <v>300</v>
      </c>
      <c r="K1155" s="32">
        <f t="shared" si="41"/>
        <v>0</v>
      </c>
      <c r="L1155" s="32">
        <f t="shared" si="42"/>
        <v>5041.9999999999991</v>
      </c>
      <c r="N1155" s="501">
        <f t="shared" si="43"/>
        <v>17889.05</v>
      </c>
      <c r="O1155" s="65">
        <v>17889.050000000003</v>
      </c>
      <c r="P1155" s="72">
        <f t="shared" si="44"/>
        <v>0</v>
      </c>
      <c r="Q1155" s="107"/>
      <c r="R1155" s="61"/>
      <c r="T1155" s="270"/>
      <c r="U1155" s="61"/>
      <c r="V1155" s="65"/>
      <c r="W1155" s="546"/>
      <c r="X1155" s="546"/>
    </row>
    <row r="1156" spans="1:24" ht="15.75">
      <c r="A1156" s="285" t="s">
        <v>1666</v>
      </c>
      <c r="D1156" s="32"/>
      <c r="E1156" s="32">
        <f t="shared" si="35"/>
        <v>7352.4</v>
      </c>
      <c r="F1156" s="32">
        <f t="shared" si="36"/>
        <v>6628.75</v>
      </c>
      <c r="G1156" s="32">
        <f t="shared" si="37"/>
        <v>1182.9000000000001</v>
      </c>
      <c r="H1156" s="32">
        <f t="shared" si="38"/>
        <v>1940.1000000000001</v>
      </c>
      <c r="I1156" s="32">
        <f t="shared" si="39"/>
        <v>485.29999999999995</v>
      </c>
      <c r="J1156" s="32">
        <f t="shared" si="40"/>
        <v>392</v>
      </c>
      <c r="K1156" s="32">
        <f t="shared" si="41"/>
        <v>0</v>
      </c>
      <c r="L1156" s="32">
        <f t="shared" si="42"/>
        <v>6761.2</v>
      </c>
      <c r="N1156" s="501">
        <f t="shared" si="43"/>
        <v>24742.649999999998</v>
      </c>
      <c r="O1156" s="65">
        <v>24742.650000000009</v>
      </c>
      <c r="P1156" s="72">
        <f t="shared" si="44"/>
        <v>0</v>
      </c>
      <c r="Q1156" s="285"/>
      <c r="R1156" s="61"/>
      <c r="T1156" s="270"/>
      <c r="U1156" s="61"/>
      <c r="V1156" s="65"/>
      <c r="W1156" s="546"/>
      <c r="X1156" s="546"/>
    </row>
    <row r="1157" spans="1:24" ht="15.75">
      <c r="A1157" s="106" t="s">
        <v>1344</v>
      </c>
      <c r="D1157" s="32"/>
      <c r="E1157" s="32">
        <f t="shared" si="35"/>
        <v>5365.3</v>
      </c>
      <c r="F1157" s="32">
        <f t="shared" si="36"/>
        <v>6619.6</v>
      </c>
      <c r="G1157" s="32">
        <f t="shared" si="37"/>
        <v>1010.3000000000001</v>
      </c>
      <c r="H1157" s="32">
        <f t="shared" si="38"/>
        <v>1825</v>
      </c>
      <c r="I1157" s="32">
        <f t="shared" si="39"/>
        <v>620.99999999999989</v>
      </c>
      <c r="J1157" s="32">
        <f t="shared" si="40"/>
        <v>348.90000000000003</v>
      </c>
      <c r="K1157" s="32">
        <f t="shared" si="41"/>
        <v>0</v>
      </c>
      <c r="L1157" s="32">
        <f t="shared" si="42"/>
        <v>6707.9</v>
      </c>
      <c r="N1157" s="501">
        <f t="shared" si="43"/>
        <v>22498</v>
      </c>
      <c r="O1157" s="65">
        <v>22497.999999999993</v>
      </c>
      <c r="P1157" s="72">
        <f t="shared" si="44"/>
        <v>0</v>
      </c>
      <c r="Q1157" s="106"/>
      <c r="R1157" s="61"/>
      <c r="T1157" s="270"/>
      <c r="U1157" s="61"/>
      <c r="V1157" s="65"/>
      <c r="W1157" s="546"/>
      <c r="X1157" s="546"/>
    </row>
    <row r="1158" spans="1:24" ht="15.75">
      <c r="A1158" s="107" t="s">
        <v>633</v>
      </c>
      <c r="D1158" s="32"/>
      <c r="E1158" s="32">
        <f t="shared" si="35"/>
        <v>5776.2500000000009</v>
      </c>
      <c r="F1158" s="32">
        <f t="shared" si="36"/>
        <v>4132.3999999999996</v>
      </c>
      <c r="G1158" s="32">
        <f t="shared" si="37"/>
        <v>912.70000000000016</v>
      </c>
      <c r="H1158" s="32">
        <f t="shared" si="38"/>
        <v>1022.3000000000001</v>
      </c>
      <c r="I1158" s="32">
        <f t="shared" si="39"/>
        <v>574.34999999999991</v>
      </c>
      <c r="J1158" s="32">
        <f t="shared" si="40"/>
        <v>289.49999999999994</v>
      </c>
      <c r="K1158" s="32">
        <f t="shared" si="41"/>
        <v>0</v>
      </c>
      <c r="L1158" s="32">
        <f t="shared" si="42"/>
        <v>5016.5</v>
      </c>
      <c r="N1158" s="501">
        <f t="shared" si="43"/>
        <v>17724</v>
      </c>
      <c r="O1158" s="65">
        <v>17724.000000000004</v>
      </c>
      <c r="P1158" s="72">
        <f t="shared" si="44"/>
        <v>0</v>
      </c>
      <c r="Q1158" s="107"/>
      <c r="R1158" s="61"/>
      <c r="T1158" s="270"/>
      <c r="U1158" s="61"/>
      <c r="V1158" s="65"/>
      <c r="W1158" s="546"/>
      <c r="X1158" s="546"/>
    </row>
    <row r="1159" spans="1:24" ht="15.75">
      <c r="A1159" s="285" t="s">
        <v>1658</v>
      </c>
      <c r="D1159" s="32"/>
      <c r="E1159" s="32">
        <f t="shared" si="35"/>
        <v>5924.0499999999993</v>
      </c>
      <c r="F1159" s="32">
        <f t="shared" si="36"/>
        <v>4378.3</v>
      </c>
      <c r="G1159" s="32">
        <f t="shared" si="37"/>
        <v>785.75000000000011</v>
      </c>
      <c r="H1159" s="32">
        <f t="shared" si="38"/>
        <v>1151.0000000000002</v>
      </c>
      <c r="I1159" s="32">
        <f t="shared" si="39"/>
        <v>282.5</v>
      </c>
      <c r="J1159" s="32">
        <f t="shared" si="40"/>
        <v>314.5</v>
      </c>
      <c r="K1159" s="32">
        <f t="shared" si="41"/>
        <v>0</v>
      </c>
      <c r="L1159" s="32">
        <f t="shared" si="42"/>
        <v>5621.9500000000007</v>
      </c>
      <c r="N1159" s="501">
        <f t="shared" si="43"/>
        <v>18458.05</v>
      </c>
      <c r="O1159" s="65">
        <v>18458.049999999988</v>
      </c>
      <c r="P1159" s="72">
        <f t="shared" si="44"/>
        <v>0</v>
      </c>
      <c r="Q1159" s="285"/>
      <c r="R1159" s="61"/>
      <c r="T1159" s="270"/>
      <c r="U1159" s="61"/>
      <c r="V1159" s="65"/>
      <c r="W1159" s="546"/>
      <c r="X1159" s="546"/>
    </row>
    <row r="1160" spans="1:24" ht="15.75">
      <c r="A1160" s="107" t="s">
        <v>2715</v>
      </c>
      <c r="D1160" s="32"/>
      <c r="E1160" s="32">
        <f t="shared" si="35"/>
        <v>5931.8</v>
      </c>
      <c r="F1160" s="32">
        <f t="shared" si="36"/>
        <v>5647.9</v>
      </c>
      <c r="G1160" s="32">
        <f t="shared" si="37"/>
        <v>1245.8999999999999</v>
      </c>
      <c r="H1160" s="32">
        <f t="shared" si="38"/>
        <v>1194.8999999999999</v>
      </c>
      <c r="I1160" s="32">
        <f t="shared" si="39"/>
        <v>679</v>
      </c>
      <c r="J1160" s="32">
        <f t="shared" si="40"/>
        <v>644.05000000000007</v>
      </c>
      <c r="K1160" s="32">
        <f t="shared" si="41"/>
        <v>11</v>
      </c>
      <c r="L1160" s="32">
        <f t="shared" si="42"/>
        <v>5044.2</v>
      </c>
      <c r="N1160" s="501">
        <f t="shared" si="43"/>
        <v>20398.75</v>
      </c>
      <c r="O1160" s="65">
        <v>20398.75</v>
      </c>
      <c r="P1160" s="72">
        <f t="shared" si="44"/>
        <v>0</v>
      </c>
      <c r="Q1160" s="107"/>
      <c r="R1160" s="61"/>
      <c r="T1160" s="270"/>
      <c r="U1160" s="61"/>
      <c r="V1160" s="65"/>
      <c r="W1160" s="546"/>
      <c r="X1160" s="546"/>
    </row>
    <row r="1161" spans="1:24" ht="15.75">
      <c r="A1161" s="284" t="s">
        <v>3619</v>
      </c>
      <c r="D1161" s="32"/>
      <c r="E1161" s="32">
        <f t="shared" ref="E1161:E1192" si="45">D37</f>
        <v>5204.5000000000009</v>
      </c>
      <c r="F1161" s="32">
        <f t="shared" ref="F1161:F1192" si="46">D177</f>
        <v>4655.1000000000004</v>
      </c>
      <c r="G1161" s="32">
        <f t="shared" ref="G1161:G1192" si="47">D317</f>
        <v>731.5</v>
      </c>
      <c r="H1161" s="32">
        <f t="shared" ref="H1161:H1192" si="48">D457</f>
        <v>1661.3</v>
      </c>
      <c r="I1161" s="32">
        <f t="shared" ref="I1161:I1192" si="49">D597</f>
        <v>387.5</v>
      </c>
      <c r="J1161" s="32">
        <f t="shared" ref="J1161:J1192" si="50">D737</f>
        <v>405.55</v>
      </c>
      <c r="K1161" s="32">
        <f t="shared" ref="K1161:K1192" si="51">D877</f>
        <v>0</v>
      </c>
      <c r="L1161" s="32">
        <f t="shared" ref="L1161:L1192" si="52">D1017</f>
        <v>5222.8999999999987</v>
      </c>
      <c r="N1161" s="501">
        <f t="shared" ref="N1161:N1192" si="53">SUM(E1161:L1161)</f>
        <v>18268.349999999999</v>
      </c>
      <c r="O1161" s="65">
        <v>18268.349999999991</v>
      </c>
      <c r="P1161" s="72">
        <f t="shared" ref="P1161:P1192" si="54">N1161-O1161</f>
        <v>0</v>
      </c>
      <c r="Q1161" s="284"/>
      <c r="R1161" s="61"/>
      <c r="T1161" s="270"/>
      <c r="U1161" s="61"/>
      <c r="V1161" s="65"/>
      <c r="W1161" s="546"/>
      <c r="X1161" s="546"/>
    </row>
    <row r="1162" spans="1:24" ht="15.75">
      <c r="A1162" s="107" t="s">
        <v>687</v>
      </c>
      <c r="D1162" s="32"/>
      <c r="E1162" s="32">
        <f t="shared" si="45"/>
        <v>6639.0999999999995</v>
      </c>
      <c r="F1162" s="32">
        <f t="shared" si="46"/>
        <v>5349.8</v>
      </c>
      <c r="G1162" s="32">
        <f t="shared" si="47"/>
        <v>1574.3000000000002</v>
      </c>
      <c r="H1162" s="32">
        <f t="shared" si="48"/>
        <v>1756.1999999999998</v>
      </c>
      <c r="I1162" s="32">
        <f t="shared" si="49"/>
        <v>587.64999999999986</v>
      </c>
      <c r="J1162" s="32">
        <f t="shared" si="50"/>
        <v>432.3</v>
      </c>
      <c r="K1162" s="32">
        <f t="shared" si="51"/>
        <v>4.5</v>
      </c>
      <c r="L1162" s="32">
        <f t="shared" si="52"/>
        <v>6344.7000000000016</v>
      </c>
      <c r="N1162" s="501">
        <f t="shared" si="53"/>
        <v>22688.550000000003</v>
      </c>
      <c r="O1162" s="65">
        <v>22688.549999999988</v>
      </c>
      <c r="P1162" s="72">
        <f t="shared" si="54"/>
        <v>0</v>
      </c>
      <c r="Q1162" s="107"/>
      <c r="R1162" s="61"/>
      <c r="T1162" s="270"/>
      <c r="U1162" s="61"/>
      <c r="V1162" s="65"/>
      <c r="W1162" s="546"/>
      <c r="X1162" s="546"/>
    </row>
    <row r="1163" spans="1:24" ht="15.75">
      <c r="A1163" s="107" t="s">
        <v>639</v>
      </c>
      <c r="D1163" s="32"/>
      <c r="E1163" s="32">
        <f t="shared" si="45"/>
        <v>4937</v>
      </c>
      <c r="F1163" s="32">
        <f t="shared" si="46"/>
        <v>3650.5</v>
      </c>
      <c r="G1163" s="32">
        <f t="shared" si="47"/>
        <v>1250.8</v>
      </c>
      <c r="H1163" s="32">
        <f t="shared" si="48"/>
        <v>1017.0999999999998</v>
      </c>
      <c r="I1163" s="32">
        <f t="shared" si="49"/>
        <v>496.3</v>
      </c>
      <c r="J1163" s="32">
        <f t="shared" si="50"/>
        <v>339.6</v>
      </c>
      <c r="K1163" s="32">
        <f t="shared" si="51"/>
        <v>0</v>
      </c>
      <c r="L1163" s="32">
        <f t="shared" si="52"/>
        <v>3955.25</v>
      </c>
      <c r="N1163" s="501">
        <f t="shared" si="53"/>
        <v>15646.55</v>
      </c>
      <c r="O1163" s="65">
        <v>15646.550000000001</v>
      </c>
      <c r="P1163" s="72">
        <f t="shared" si="54"/>
        <v>0</v>
      </c>
      <c r="Q1163" s="107"/>
      <c r="R1163" s="61"/>
      <c r="T1163" s="270"/>
      <c r="U1163" s="61"/>
      <c r="V1163" s="65"/>
      <c r="W1163" s="546"/>
      <c r="X1163" s="546"/>
    </row>
    <row r="1164" spans="1:24" ht="15.75">
      <c r="A1164" s="284" t="s">
        <v>3648</v>
      </c>
      <c r="D1164" s="32"/>
      <c r="E1164" s="32">
        <f t="shared" si="45"/>
        <v>6818.7</v>
      </c>
      <c r="F1164" s="32">
        <f t="shared" si="46"/>
        <v>5650.4</v>
      </c>
      <c r="G1164" s="32">
        <f t="shared" si="47"/>
        <v>1352.3999999999999</v>
      </c>
      <c r="H1164" s="32">
        <f t="shared" si="48"/>
        <v>1752.1000000000001</v>
      </c>
      <c r="I1164" s="32">
        <f t="shared" si="49"/>
        <v>654.1</v>
      </c>
      <c r="J1164" s="32">
        <f t="shared" si="50"/>
        <v>410</v>
      </c>
      <c r="K1164" s="32">
        <f t="shared" si="51"/>
        <v>0</v>
      </c>
      <c r="L1164" s="32">
        <f t="shared" si="52"/>
        <v>4780.6000000000004</v>
      </c>
      <c r="N1164" s="501">
        <f t="shared" si="53"/>
        <v>21418.299999999996</v>
      </c>
      <c r="O1164" s="65">
        <v>21418.300000000003</v>
      </c>
      <c r="P1164" s="72">
        <f t="shared" si="54"/>
        <v>0</v>
      </c>
      <c r="Q1164" s="284"/>
      <c r="R1164" s="61"/>
      <c r="T1164" s="270"/>
      <c r="U1164" s="61"/>
      <c r="V1164" s="65"/>
      <c r="W1164" s="546"/>
      <c r="X1164" s="546"/>
    </row>
    <row r="1165" spans="1:24" ht="15.75">
      <c r="A1165" s="285" t="s">
        <v>15</v>
      </c>
      <c r="D1165" s="32"/>
      <c r="E1165" s="32">
        <f t="shared" si="45"/>
        <v>5622.2999999999993</v>
      </c>
      <c r="F1165" s="32">
        <f t="shared" si="46"/>
        <v>6045.4000000000015</v>
      </c>
      <c r="G1165" s="32">
        <f t="shared" si="47"/>
        <v>1162.0999999999999</v>
      </c>
      <c r="H1165" s="32">
        <f t="shared" si="48"/>
        <v>2027.1</v>
      </c>
      <c r="I1165" s="32">
        <f t="shared" si="49"/>
        <v>432.3</v>
      </c>
      <c r="J1165" s="32">
        <f t="shared" si="50"/>
        <v>309.8</v>
      </c>
      <c r="K1165" s="32">
        <f t="shared" si="51"/>
        <v>0</v>
      </c>
      <c r="L1165" s="32">
        <f t="shared" si="52"/>
        <v>6448.9</v>
      </c>
      <c r="N1165" s="501">
        <f t="shared" si="53"/>
        <v>22047.9</v>
      </c>
      <c r="O1165" s="65">
        <v>22047.899999999998</v>
      </c>
      <c r="P1165" s="72">
        <f t="shared" si="54"/>
        <v>0</v>
      </c>
      <c r="Q1165" s="285"/>
      <c r="R1165" s="61"/>
      <c r="T1165" s="270"/>
      <c r="U1165" s="61"/>
      <c r="V1165" s="65"/>
      <c r="W1165" s="546"/>
      <c r="X1165" s="546"/>
    </row>
    <row r="1166" spans="1:24" ht="15.75">
      <c r="A1166" s="107" t="s">
        <v>2724</v>
      </c>
      <c r="D1166" s="32"/>
      <c r="E1166" s="32">
        <f t="shared" si="45"/>
        <v>6423.3500000000013</v>
      </c>
      <c r="F1166" s="32">
        <f t="shared" si="46"/>
        <v>5285.6000000000013</v>
      </c>
      <c r="G1166" s="32">
        <f t="shared" si="47"/>
        <v>1319.6</v>
      </c>
      <c r="H1166" s="32">
        <f t="shared" si="48"/>
        <v>2010.1</v>
      </c>
      <c r="I1166" s="32">
        <f t="shared" si="49"/>
        <v>751.5</v>
      </c>
      <c r="J1166" s="32">
        <f t="shared" si="50"/>
        <v>506.5</v>
      </c>
      <c r="K1166" s="32">
        <f t="shared" si="51"/>
        <v>0</v>
      </c>
      <c r="L1166" s="32">
        <f t="shared" si="52"/>
        <v>5979.3</v>
      </c>
      <c r="N1166" s="501">
        <f t="shared" si="53"/>
        <v>22275.950000000004</v>
      </c>
      <c r="O1166" s="65">
        <v>22275.95</v>
      </c>
      <c r="P1166" s="72">
        <f t="shared" si="54"/>
        <v>0</v>
      </c>
      <c r="Q1166" s="107"/>
      <c r="R1166" s="61"/>
      <c r="T1166" s="270"/>
      <c r="U1166" s="61"/>
      <c r="V1166" s="65"/>
      <c r="W1166" s="546"/>
      <c r="X1166" s="546"/>
    </row>
    <row r="1167" spans="1:24" ht="15.75">
      <c r="A1167" s="284" t="s">
        <v>3620</v>
      </c>
      <c r="D1167" s="32"/>
      <c r="E1167" s="32">
        <f t="shared" si="45"/>
        <v>4952.2</v>
      </c>
      <c r="F1167" s="32">
        <f t="shared" si="46"/>
        <v>5725.8999999999987</v>
      </c>
      <c r="G1167" s="32">
        <f t="shared" si="47"/>
        <v>828.3</v>
      </c>
      <c r="H1167" s="32">
        <f t="shared" si="48"/>
        <v>1667.4000000000003</v>
      </c>
      <c r="I1167" s="32">
        <f t="shared" si="49"/>
        <v>376.90000000000003</v>
      </c>
      <c r="J1167" s="32">
        <f t="shared" si="50"/>
        <v>537.05000000000007</v>
      </c>
      <c r="K1167" s="32">
        <f t="shared" si="51"/>
        <v>4.5</v>
      </c>
      <c r="L1167" s="32">
        <f t="shared" si="52"/>
        <v>6395.9</v>
      </c>
      <c r="N1167" s="501">
        <f t="shared" si="53"/>
        <v>20488.149999999994</v>
      </c>
      <c r="O1167" s="65">
        <v>20488.150000000001</v>
      </c>
      <c r="P1167" s="72">
        <f t="shared" si="54"/>
        <v>0</v>
      </c>
      <c r="Q1167" s="284"/>
      <c r="R1167" s="61"/>
      <c r="T1167" s="270"/>
      <c r="U1167" s="61"/>
      <c r="V1167" s="65"/>
      <c r="W1167" s="546"/>
      <c r="X1167" s="546"/>
    </row>
    <row r="1168" spans="1:24" ht="15.75">
      <c r="A1168" s="107" t="s">
        <v>2216</v>
      </c>
      <c r="D1168" s="32"/>
      <c r="E1168" s="32">
        <f t="shared" si="45"/>
        <v>6972.95</v>
      </c>
      <c r="F1168" s="32">
        <f t="shared" si="46"/>
        <v>6294.25</v>
      </c>
      <c r="G1168" s="32">
        <f t="shared" si="47"/>
        <v>1127.5999999999999</v>
      </c>
      <c r="H1168" s="32">
        <f t="shared" si="48"/>
        <v>1972.2999999999997</v>
      </c>
      <c r="I1168" s="32">
        <f t="shared" si="49"/>
        <v>572.19999999999993</v>
      </c>
      <c r="J1168" s="32">
        <f t="shared" si="50"/>
        <v>412.7</v>
      </c>
      <c r="K1168" s="32">
        <f t="shared" si="51"/>
        <v>0</v>
      </c>
      <c r="L1168" s="32">
        <f t="shared" si="52"/>
        <v>6861.6999999999989</v>
      </c>
      <c r="N1168" s="501">
        <f t="shared" si="53"/>
        <v>24213.699999999997</v>
      </c>
      <c r="O1168" s="65">
        <v>24213.700000000004</v>
      </c>
      <c r="P1168" s="72">
        <f t="shared" si="54"/>
        <v>0</v>
      </c>
      <c r="Q1168" s="107"/>
      <c r="R1168" s="61"/>
      <c r="T1168" s="270"/>
      <c r="U1168" s="61"/>
      <c r="V1168" s="65"/>
      <c r="W1168" s="546"/>
      <c r="X1168" s="546"/>
    </row>
    <row r="1169" spans="1:24" ht="15.75">
      <c r="A1169" s="284" t="s">
        <v>3621</v>
      </c>
      <c r="D1169" s="32"/>
      <c r="E1169" s="32">
        <f t="shared" si="45"/>
        <v>6151.7500000000009</v>
      </c>
      <c r="F1169" s="32">
        <f t="shared" si="46"/>
        <v>3878.5499999999997</v>
      </c>
      <c r="G1169" s="32">
        <f t="shared" si="47"/>
        <v>1007.5</v>
      </c>
      <c r="H1169" s="32">
        <f t="shared" si="48"/>
        <v>1073.55</v>
      </c>
      <c r="I1169" s="32">
        <f t="shared" si="49"/>
        <v>349.49999999999989</v>
      </c>
      <c r="J1169" s="32">
        <f t="shared" si="50"/>
        <v>289.8</v>
      </c>
      <c r="K1169" s="32">
        <f t="shared" si="51"/>
        <v>17.8</v>
      </c>
      <c r="L1169" s="32">
        <f t="shared" si="52"/>
        <v>5290.15</v>
      </c>
      <c r="N1169" s="501">
        <f t="shared" si="53"/>
        <v>18058.599999999999</v>
      </c>
      <c r="O1169" s="65">
        <v>18058.599999999995</v>
      </c>
      <c r="P1169" s="72">
        <f t="shared" si="54"/>
        <v>0</v>
      </c>
      <c r="Q1169" s="284"/>
      <c r="R1169" s="61"/>
      <c r="T1169" s="270"/>
      <c r="U1169" s="61"/>
      <c r="V1169" s="65"/>
      <c r="W1169" s="546"/>
      <c r="X1169" s="546"/>
    </row>
    <row r="1170" spans="1:24" ht="15.75">
      <c r="A1170" s="285" t="s">
        <v>1654</v>
      </c>
      <c r="D1170" s="32"/>
      <c r="E1170" s="32">
        <f t="shared" si="45"/>
        <v>4236.1500000000005</v>
      </c>
      <c r="F1170" s="32">
        <f t="shared" si="46"/>
        <v>6128.0999999999995</v>
      </c>
      <c r="G1170" s="32">
        <f t="shared" si="47"/>
        <v>922.3</v>
      </c>
      <c r="H1170" s="32">
        <f t="shared" si="48"/>
        <v>1624.5</v>
      </c>
      <c r="I1170" s="32">
        <f t="shared" si="49"/>
        <v>590.69999999999993</v>
      </c>
      <c r="J1170" s="32">
        <f t="shared" si="50"/>
        <v>406.8</v>
      </c>
      <c r="K1170" s="32">
        <f t="shared" si="51"/>
        <v>0</v>
      </c>
      <c r="L1170" s="32">
        <f t="shared" si="52"/>
        <v>5577.2</v>
      </c>
      <c r="N1170" s="501">
        <f t="shared" si="53"/>
        <v>19485.75</v>
      </c>
      <c r="O1170" s="65">
        <v>19485.750000000004</v>
      </c>
      <c r="P1170" s="72">
        <f t="shared" si="54"/>
        <v>0</v>
      </c>
      <c r="Q1170" s="285"/>
      <c r="R1170" s="61"/>
      <c r="T1170" s="270"/>
      <c r="U1170" s="61"/>
      <c r="V1170" s="65"/>
      <c r="W1170" s="546"/>
      <c r="X1170" s="546"/>
    </row>
    <row r="1171" spans="1:24" ht="15.75">
      <c r="A1171" s="285" t="s">
        <v>17</v>
      </c>
      <c r="D1171" s="32"/>
      <c r="E1171" s="32">
        <f t="shared" si="45"/>
        <v>6019.0999999999995</v>
      </c>
      <c r="F1171" s="32">
        <f t="shared" si="46"/>
        <v>7027.9999999999991</v>
      </c>
      <c r="G1171" s="32">
        <f t="shared" si="47"/>
        <v>1402.3000000000002</v>
      </c>
      <c r="H1171" s="32">
        <f t="shared" si="48"/>
        <v>2397.4</v>
      </c>
      <c r="I1171" s="32">
        <f t="shared" si="49"/>
        <v>628.80000000000007</v>
      </c>
      <c r="J1171" s="32">
        <f t="shared" si="50"/>
        <v>383.29999999999995</v>
      </c>
      <c r="K1171" s="32">
        <f t="shared" si="51"/>
        <v>0</v>
      </c>
      <c r="L1171" s="32">
        <f t="shared" si="52"/>
        <v>6271.1</v>
      </c>
      <c r="N1171" s="501">
        <f t="shared" si="53"/>
        <v>24130</v>
      </c>
      <c r="O1171" s="65">
        <v>24129.999999999996</v>
      </c>
      <c r="P1171" s="72">
        <f t="shared" si="54"/>
        <v>0</v>
      </c>
      <c r="Q1171" s="285"/>
      <c r="R1171" s="61"/>
      <c r="T1171" s="270"/>
      <c r="U1171" s="61"/>
      <c r="V1171" s="65"/>
      <c r="W1171" s="546"/>
      <c r="X1171" s="546"/>
    </row>
    <row r="1172" spans="1:24" ht="15.75">
      <c r="A1172" s="284" t="s">
        <v>3622</v>
      </c>
      <c r="D1172" s="32"/>
      <c r="E1172" s="32">
        <f t="shared" si="45"/>
        <v>6295.9000000000005</v>
      </c>
      <c r="F1172" s="32">
        <f t="shared" si="46"/>
        <v>6222.5999999999995</v>
      </c>
      <c r="G1172" s="32">
        <f t="shared" si="47"/>
        <v>1275.0999999999999</v>
      </c>
      <c r="H1172" s="32">
        <f t="shared" si="48"/>
        <v>2128.5</v>
      </c>
      <c r="I1172" s="32">
        <f t="shared" si="49"/>
        <v>800.9</v>
      </c>
      <c r="J1172" s="32">
        <f t="shared" si="50"/>
        <v>298.20000000000005</v>
      </c>
      <c r="K1172" s="32">
        <f t="shared" si="51"/>
        <v>0</v>
      </c>
      <c r="L1172" s="32">
        <f t="shared" si="52"/>
        <v>6510.1999999999989</v>
      </c>
      <c r="N1172" s="501">
        <f t="shared" si="53"/>
        <v>23531.4</v>
      </c>
      <c r="O1172" s="65">
        <v>23531.399999999998</v>
      </c>
      <c r="P1172" s="72">
        <f t="shared" si="54"/>
        <v>0</v>
      </c>
      <c r="Q1172" s="284"/>
      <c r="R1172" s="61"/>
      <c r="T1172" s="270"/>
      <c r="U1172" s="61"/>
      <c r="V1172" s="65"/>
      <c r="W1172" s="546"/>
      <c r="X1172" s="546"/>
    </row>
    <row r="1173" spans="1:24" ht="15.75">
      <c r="A1173" s="107" t="s">
        <v>162</v>
      </c>
      <c r="D1173" s="32"/>
      <c r="E1173" s="32">
        <f t="shared" si="45"/>
        <v>5280.8000000000011</v>
      </c>
      <c r="F1173" s="32">
        <f t="shared" si="46"/>
        <v>4868.4000000000005</v>
      </c>
      <c r="G1173" s="32">
        <f t="shared" si="47"/>
        <v>1232.5</v>
      </c>
      <c r="H1173" s="32">
        <f t="shared" si="48"/>
        <v>1630.3</v>
      </c>
      <c r="I1173" s="32">
        <f t="shared" si="49"/>
        <v>463.60000000000014</v>
      </c>
      <c r="J1173" s="32">
        <f t="shared" si="50"/>
        <v>352.2000000000001</v>
      </c>
      <c r="K1173" s="32">
        <f t="shared" si="51"/>
        <v>0</v>
      </c>
      <c r="L1173" s="32">
        <f t="shared" si="52"/>
        <v>5307.5</v>
      </c>
      <c r="N1173" s="501">
        <f t="shared" si="53"/>
        <v>19135.300000000003</v>
      </c>
      <c r="O1173" s="65">
        <v>19135.299999999996</v>
      </c>
      <c r="P1173" s="72">
        <f t="shared" si="54"/>
        <v>0</v>
      </c>
      <c r="Q1173" s="107"/>
      <c r="R1173" s="61"/>
      <c r="T1173" s="270"/>
      <c r="U1173" s="61"/>
      <c r="V1173" s="65"/>
      <c r="W1173" s="546"/>
      <c r="X1173" s="546"/>
    </row>
    <row r="1174" spans="1:24" ht="15.75">
      <c r="A1174" s="107" t="s">
        <v>2201</v>
      </c>
      <c r="D1174" s="32"/>
      <c r="E1174" s="32">
        <f t="shared" si="45"/>
        <v>5957.0999999999995</v>
      </c>
      <c r="F1174" s="32">
        <f t="shared" si="46"/>
        <v>4535.4000000000005</v>
      </c>
      <c r="G1174" s="32">
        <f t="shared" si="47"/>
        <v>1096.5</v>
      </c>
      <c r="H1174" s="32">
        <f t="shared" si="48"/>
        <v>1576.2</v>
      </c>
      <c r="I1174" s="32">
        <f t="shared" si="49"/>
        <v>472.4</v>
      </c>
      <c r="J1174" s="32">
        <f t="shared" si="50"/>
        <v>228.1</v>
      </c>
      <c r="K1174" s="32">
        <f t="shared" si="51"/>
        <v>16.5</v>
      </c>
      <c r="L1174" s="32">
        <f t="shared" si="52"/>
        <v>5299.6</v>
      </c>
      <c r="N1174" s="501">
        <f t="shared" si="53"/>
        <v>19181.800000000003</v>
      </c>
      <c r="O1174" s="65">
        <v>19181.8</v>
      </c>
      <c r="P1174" s="72">
        <f t="shared" si="54"/>
        <v>0</v>
      </c>
      <c r="Q1174" s="107"/>
      <c r="R1174" s="61"/>
      <c r="T1174" s="270"/>
      <c r="U1174" s="61"/>
      <c r="V1174" s="65"/>
      <c r="W1174" s="546"/>
      <c r="X1174" s="546"/>
    </row>
    <row r="1175" spans="1:24" ht="15.75">
      <c r="A1175" s="284" t="s">
        <v>3623</v>
      </c>
      <c r="D1175" s="32"/>
      <c r="E1175" s="32">
        <f t="shared" si="45"/>
        <v>8025.5</v>
      </c>
      <c r="F1175" s="32">
        <f t="shared" si="46"/>
        <v>4811.5</v>
      </c>
      <c r="G1175" s="32">
        <f t="shared" si="47"/>
        <v>1587.2</v>
      </c>
      <c r="H1175" s="32">
        <f t="shared" si="48"/>
        <v>2215.3999999999996</v>
      </c>
      <c r="I1175" s="32">
        <f t="shared" si="49"/>
        <v>742.2</v>
      </c>
      <c r="J1175" s="32">
        <f t="shared" si="50"/>
        <v>451.80000000000007</v>
      </c>
      <c r="K1175" s="32">
        <f t="shared" si="51"/>
        <v>0</v>
      </c>
      <c r="L1175" s="32">
        <f t="shared" si="52"/>
        <v>5920.4</v>
      </c>
      <c r="N1175" s="501">
        <f t="shared" si="53"/>
        <v>23754</v>
      </c>
      <c r="O1175" s="65">
        <v>23753.999999999993</v>
      </c>
      <c r="P1175" s="72">
        <f t="shared" si="54"/>
        <v>0</v>
      </c>
      <c r="Q1175" s="284"/>
      <c r="R1175" s="61"/>
      <c r="T1175" s="270"/>
      <c r="U1175" s="61"/>
      <c r="V1175" s="65"/>
      <c r="W1175" s="546"/>
      <c r="X1175" s="546"/>
    </row>
    <row r="1176" spans="1:24" ht="15.75">
      <c r="A1176" s="107" t="s">
        <v>2718</v>
      </c>
      <c r="D1176" s="32"/>
      <c r="E1176" s="32">
        <f t="shared" si="45"/>
        <v>6347.5999999999985</v>
      </c>
      <c r="F1176" s="32">
        <f t="shared" si="46"/>
        <v>7689.3</v>
      </c>
      <c r="G1176" s="32">
        <f t="shared" si="47"/>
        <v>1527.3999999999999</v>
      </c>
      <c r="H1176" s="32">
        <f t="shared" si="48"/>
        <v>2210.1999999999998</v>
      </c>
      <c r="I1176" s="32">
        <f t="shared" si="49"/>
        <v>671.2</v>
      </c>
      <c r="J1176" s="32">
        <f t="shared" si="50"/>
        <v>567</v>
      </c>
      <c r="K1176" s="32">
        <f t="shared" si="51"/>
        <v>0</v>
      </c>
      <c r="L1176" s="32">
        <f t="shared" si="52"/>
        <v>6515.1</v>
      </c>
      <c r="N1176" s="501">
        <f t="shared" si="53"/>
        <v>25527.799999999996</v>
      </c>
      <c r="O1176" s="65">
        <v>25527.8</v>
      </c>
      <c r="P1176" s="72">
        <f t="shared" si="54"/>
        <v>0</v>
      </c>
      <c r="Q1176" s="107"/>
      <c r="R1176" s="61"/>
      <c r="T1176" s="270"/>
      <c r="U1176" s="61"/>
      <c r="V1176" s="65"/>
      <c r="W1176" s="546"/>
      <c r="X1176" s="546"/>
    </row>
    <row r="1177" spans="1:24" ht="15.75">
      <c r="A1177" s="107" t="s">
        <v>2220</v>
      </c>
      <c r="D1177" s="32"/>
      <c r="E1177" s="32">
        <f t="shared" si="45"/>
        <v>6632.1000000000013</v>
      </c>
      <c r="F1177" s="32">
        <f t="shared" si="46"/>
        <v>4992.3</v>
      </c>
      <c r="G1177" s="32">
        <f t="shared" si="47"/>
        <v>1484.4</v>
      </c>
      <c r="H1177" s="32">
        <f t="shared" si="48"/>
        <v>1065</v>
      </c>
      <c r="I1177" s="32">
        <f t="shared" si="49"/>
        <v>528.40000000000009</v>
      </c>
      <c r="J1177" s="32">
        <f t="shared" si="50"/>
        <v>397.2</v>
      </c>
      <c r="K1177" s="32">
        <f t="shared" si="51"/>
        <v>0</v>
      </c>
      <c r="L1177" s="32">
        <f t="shared" si="52"/>
        <v>5930.2</v>
      </c>
      <c r="N1177" s="501">
        <f t="shared" si="53"/>
        <v>21029.600000000002</v>
      </c>
      <c r="O1177" s="65">
        <v>21029.599999999991</v>
      </c>
      <c r="P1177" s="72">
        <f t="shared" si="54"/>
        <v>0</v>
      </c>
      <c r="Q1177" s="107"/>
      <c r="R1177" s="61"/>
      <c r="T1177" s="270"/>
      <c r="U1177" s="61"/>
      <c r="V1177" s="65"/>
      <c r="W1177" s="546"/>
      <c r="X1177" s="546"/>
    </row>
    <row r="1178" spans="1:24" ht="15.75">
      <c r="A1178" s="107" t="s">
        <v>2710</v>
      </c>
      <c r="D1178" s="32"/>
      <c r="E1178" s="32">
        <f t="shared" si="45"/>
        <v>6141.1</v>
      </c>
      <c r="F1178" s="32">
        <f t="shared" si="46"/>
        <v>6030.5999999999995</v>
      </c>
      <c r="G1178" s="32">
        <f t="shared" si="47"/>
        <v>1304.5999999999999</v>
      </c>
      <c r="H1178" s="32">
        <f t="shared" si="48"/>
        <v>1491.2</v>
      </c>
      <c r="I1178" s="32">
        <f t="shared" si="49"/>
        <v>429.3</v>
      </c>
      <c r="J1178" s="32">
        <f t="shared" si="50"/>
        <v>411.7000000000001</v>
      </c>
      <c r="K1178" s="32">
        <f t="shared" si="51"/>
        <v>0</v>
      </c>
      <c r="L1178" s="32">
        <f t="shared" si="52"/>
        <v>5976.7</v>
      </c>
      <c r="N1178" s="501">
        <f t="shared" si="53"/>
        <v>21785.200000000001</v>
      </c>
      <c r="O1178" s="65">
        <v>21785.19999999999</v>
      </c>
      <c r="P1178" s="72">
        <f t="shared" si="54"/>
        <v>0</v>
      </c>
      <c r="Q1178" s="107"/>
      <c r="R1178" s="61"/>
      <c r="T1178" s="270"/>
      <c r="U1178" s="61"/>
      <c r="V1178" s="65"/>
      <c r="W1178" s="546"/>
      <c r="X1178" s="546"/>
    </row>
    <row r="1179" spans="1:24" ht="15.75">
      <c r="A1179" s="284" t="s">
        <v>3624</v>
      </c>
      <c r="D1179" s="32"/>
      <c r="E1179" s="32">
        <f t="shared" si="45"/>
        <v>6248.8499999999995</v>
      </c>
      <c r="F1179" s="32">
        <f t="shared" si="46"/>
        <v>5442.6999999999989</v>
      </c>
      <c r="G1179" s="32">
        <f t="shared" si="47"/>
        <v>1250.3</v>
      </c>
      <c r="H1179" s="32">
        <f t="shared" si="48"/>
        <v>1658.1</v>
      </c>
      <c r="I1179" s="32">
        <f t="shared" si="49"/>
        <v>577.29999999999984</v>
      </c>
      <c r="J1179" s="32">
        <f t="shared" si="50"/>
        <v>381.3</v>
      </c>
      <c r="K1179" s="32">
        <f t="shared" si="51"/>
        <v>0</v>
      </c>
      <c r="L1179" s="32">
        <f t="shared" si="52"/>
        <v>6231.6</v>
      </c>
      <c r="N1179" s="501">
        <f t="shared" si="53"/>
        <v>21790.149999999998</v>
      </c>
      <c r="O1179" s="65">
        <v>21790.15</v>
      </c>
      <c r="P1179" s="72">
        <f t="shared" si="54"/>
        <v>0</v>
      </c>
      <c r="Q1179" s="284"/>
      <c r="R1179" s="61"/>
      <c r="T1179" s="270"/>
      <c r="U1179" s="61"/>
      <c r="V1179" s="65"/>
      <c r="W1179" s="546"/>
      <c r="X1179" s="546"/>
    </row>
    <row r="1180" spans="1:24" ht="15.75">
      <c r="A1180" s="107" t="s">
        <v>2200</v>
      </c>
      <c r="D1180" s="32"/>
      <c r="E1180" s="32">
        <f t="shared" si="45"/>
        <v>6366.0499999999993</v>
      </c>
      <c r="F1180" s="32">
        <f t="shared" si="46"/>
        <v>5146.2</v>
      </c>
      <c r="G1180" s="32">
        <f t="shared" si="47"/>
        <v>1183.6000000000001</v>
      </c>
      <c r="H1180" s="32">
        <f t="shared" si="48"/>
        <v>675.59999999999991</v>
      </c>
      <c r="I1180" s="32">
        <f t="shared" si="49"/>
        <v>383.79999999999995</v>
      </c>
      <c r="J1180" s="32">
        <f t="shared" si="50"/>
        <v>421.59999999999991</v>
      </c>
      <c r="K1180" s="32">
        <f t="shared" si="51"/>
        <v>0</v>
      </c>
      <c r="L1180" s="32">
        <f t="shared" si="52"/>
        <v>5354.6</v>
      </c>
      <c r="N1180" s="501">
        <f t="shared" si="53"/>
        <v>19531.45</v>
      </c>
      <c r="O1180" s="65">
        <v>19531.450000000008</v>
      </c>
      <c r="P1180" s="72">
        <f t="shared" si="54"/>
        <v>0</v>
      </c>
      <c r="Q1180" s="107"/>
      <c r="R1180" s="61"/>
      <c r="T1180" s="270"/>
      <c r="U1180" s="61"/>
      <c r="V1180" s="65"/>
      <c r="W1180" s="546"/>
      <c r="X1180" s="546"/>
    </row>
    <row r="1181" spans="1:24" ht="15.75">
      <c r="A1181" s="284" t="s">
        <v>3625</v>
      </c>
      <c r="D1181" s="32"/>
      <c r="E1181" s="32">
        <f t="shared" si="45"/>
        <v>5871.6499999999978</v>
      </c>
      <c r="F1181" s="32">
        <f t="shared" si="46"/>
        <v>5957.6</v>
      </c>
      <c r="G1181" s="32">
        <f t="shared" si="47"/>
        <v>1220.8000000000002</v>
      </c>
      <c r="H1181" s="32">
        <f t="shared" si="48"/>
        <v>1461.2</v>
      </c>
      <c r="I1181" s="32">
        <f t="shared" si="49"/>
        <v>460.3</v>
      </c>
      <c r="J1181" s="32">
        <f t="shared" si="50"/>
        <v>403.09999999999997</v>
      </c>
      <c r="K1181" s="32">
        <f t="shared" si="51"/>
        <v>0</v>
      </c>
      <c r="L1181" s="32">
        <f t="shared" si="52"/>
        <v>6228.8000000000011</v>
      </c>
      <c r="N1181" s="501">
        <f t="shared" si="53"/>
        <v>21603.45</v>
      </c>
      <c r="O1181" s="65">
        <v>21603.449999999997</v>
      </c>
      <c r="P1181" s="72">
        <f t="shared" si="54"/>
        <v>0</v>
      </c>
      <c r="Q1181" s="284"/>
      <c r="R1181" s="61"/>
      <c r="T1181" s="270"/>
      <c r="U1181" s="61"/>
      <c r="V1181" s="65"/>
      <c r="W1181" s="546"/>
      <c r="X1181" s="546"/>
    </row>
    <row r="1182" spans="1:24" ht="15.75">
      <c r="A1182" s="107" t="s">
        <v>2732</v>
      </c>
      <c r="D1182" s="32"/>
      <c r="E1182" s="32">
        <f t="shared" si="45"/>
        <v>6381.7000000000007</v>
      </c>
      <c r="F1182" s="32">
        <f t="shared" si="46"/>
        <v>5084</v>
      </c>
      <c r="G1182" s="32">
        <f t="shared" si="47"/>
        <v>1565.7</v>
      </c>
      <c r="H1182" s="32">
        <f t="shared" si="48"/>
        <v>1442.7</v>
      </c>
      <c r="I1182" s="32">
        <f t="shared" si="49"/>
        <v>914.9</v>
      </c>
      <c r="J1182" s="32">
        <f t="shared" si="50"/>
        <v>426.20000000000005</v>
      </c>
      <c r="K1182" s="32">
        <f t="shared" si="51"/>
        <v>0</v>
      </c>
      <c r="L1182" s="32">
        <f t="shared" si="52"/>
        <v>5884.7000000000007</v>
      </c>
      <c r="N1182" s="501">
        <f t="shared" si="53"/>
        <v>21699.9</v>
      </c>
      <c r="O1182" s="65">
        <v>21699.899999999994</v>
      </c>
      <c r="P1182" s="72">
        <f t="shared" si="54"/>
        <v>0</v>
      </c>
      <c r="Q1182" s="107"/>
      <c r="R1182" s="61"/>
      <c r="T1182" s="270"/>
      <c r="U1182" s="61"/>
      <c r="V1182" s="65"/>
      <c r="W1182" s="546"/>
      <c r="X1182" s="546"/>
    </row>
    <row r="1183" spans="1:24" ht="15.75">
      <c r="A1183" s="107" t="s">
        <v>704</v>
      </c>
      <c r="D1183" s="32"/>
      <c r="E1183" s="32">
        <f t="shared" si="45"/>
        <v>6256.3</v>
      </c>
      <c r="F1183" s="32">
        <f t="shared" si="46"/>
        <v>7050.4</v>
      </c>
      <c r="G1183" s="32">
        <f t="shared" si="47"/>
        <v>1523.0999999999997</v>
      </c>
      <c r="H1183" s="32">
        <f t="shared" si="48"/>
        <v>1910.2999999999997</v>
      </c>
      <c r="I1183" s="32">
        <f t="shared" si="49"/>
        <v>669.39999999999986</v>
      </c>
      <c r="J1183" s="32">
        <f t="shared" si="50"/>
        <v>555.20000000000005</v>
      </c>
      <c r="K1183" s="32">
        <f t="shared" si="51"/>
        <v>0</v>
      </c>
      <c r="L1183" s="32">
        <f t="shared" si="52"/>
        <v>8146.9000000000015</v>
      </c>
      <c r="N1183" s="501">
        <f t="shared" si="53"/>
        <v>26111.600000000006</v>
      </c>
      <c r="O1183" s="65">
        <v>26111.600000000002</v>
      </c>
      <c r="P1183" s="72">
        <f t="shared" si="54"/>
        <v>0</v>
      </c>
      <c r="Q1183" s="107"/>
      <c r="R1183" s="61"/>
      <c r="T1183" s="270"/>
      <c r="U1183" s="61"/>
      <c r="V1183" s="65"/>
      <c r="W1183" s="546"/>
      <c r="X1183" s="546"/>
    </row>
    <row r="1184" spans="1:24" ht="15.75">
      <c r="A1184" s="107" t="s">
        <v>2731</v>
      </c>
      <c r="D1184" s="32"/>
      <c r="E1184" s="32">
        <f t="shared" si="45"/>
        <v>5597</v>
      </c>
      <c r="F1184" s="32">
        <f t="shared" si="46"/>
        <v>5211.0999999999995</v>
      </c>
      <c r="G1184" s="32">
        <f t="shared" si="47"/>
        <v>774</v>
      </c>
      <c r="H1184" s="32">
        <f t="shared" si="48"/>
        <v>1336.2</v>
      </c>
      <c r="I1184" s="32">
        <f t="shared" si="49"/>
        <v>591.20000000000005</v>
      </c>
      <c r="J1184" s="32">
        <f t="shared" si="50"/>
        <v>231.7</v>
      </c>
      <c r="K1184" s="32">
        <f t="shared" si="51"/>
        <v>0</v>
      </c>
      <c r="L1184" s="32">
        <f t="shared" si="52"/>
        <v>5384.6</v>
      </c>
      <c r="N1184" s="501">
        <f t="shared" si="53"/>
        <v>19125.800000000003</v>
      </c>
      <c r="O1184" s="65">
        <v>19125.800000000007</v>
      </c>
      <c r="P1184" s="72">
        <f t="shared" si="54"/>
        <v>0</v>
      </c>
      <c r="Q1184" s="107"/>
      <c r="R1184" s="61"/>
      <c r="T1184" s="270"/>
      <c r="U1184" s="61"/>
      <c r="V1184" s="65"/>
      <c r="W1184" s="546"/>
      <c r="X1184" s="546"/>
    </row>
    <row r="1185" spans="1:24" ht="15.75">
      <c r="A1185" s="285" t="s">
        <v>2325</v>
      </c>
      <c r="D1185" s="32"/>
      <c r="E1185" s="32">
        <f t="shared" si="45"/>
        <v>6398.5999999999995</v>
      </c>
      <c r="F1185" s="32">
        <f t="shared" si="46"/>
        <v>7005.7</v>
      </c>
      <c r="G1185" s="32">
        <f t="shared" si="47"/>
        <v>1482</v>
      </c>
      <c r="H1185" s="32">
        <f t="shared" si="48"/>
        <v>2190</v>
      </c>
      <c r="I1185" s="32">
        <f t="shared" si="49"/>
        <v>877.6</v>
      </c>
      <c r="J1185" s="32">
        <f t="shared" si="50"/>
        <v>478.29999999999995</v>
      </c>
      <c r="K1185" s="32">
        <f t="shared" si="51"/>
        <v>0</v>
      </c>
      <c r="L1185" s="32">
        <f t="shared" si="52"/>
        <v>5960.2999999999993</v>
      </c>
      <c r="N1185" s="501">
        <f t="shared" si="53"/>
        <v>24392.499999999996</v>
      </c>
      <c r="O1185" s="65">
        <v>24392.500000000004</v>
      </c>
      <c r="P1185" s="72">
        <f t="shared" si="54"/>
        <v>0</v>
      </c>
      <c r="Q1185" s="285"/>
      <c r="R1185" s="61"/>
      <c r="T1185" s="270"/>
      <c r="U1185" s="61"/>
      <c r="V1185" s="65"/>
      <c r="W1185" s="546"/>
      <c r="X1185" s="546"/>
    </row>
    <row r="1186" spans="1:24" ht="15.75">
      <c r="A1186" s="107" t="s">
        <v>3626</v>
      </c>
      <c r="D1186" s="32"/>
      <c r="E1186" s="32">
        <f t="shared" si="45"/>
        <v>6212.0000000000009</v>
      </c>
      <c r="F1186" s="32">
        <f t="shared" si="46"/>
        <v>7303.1000000000013</v>
      </c>
      <c r="G1186" s="32">
        <f t="shared" si="47"/>
        <v>1169.9000000000001</v>
      </c>
      <c r="H1186" s="32">
        <f t="shared" si="48"/>
        <v>1550.2000000000003</v>
      </c>
      <c r="I1186" s="32">
        <f t="shared" si="49"/>
        <v>408.4</v>
      </c>
      <c r="J1186" s="32">
        <f t="shared" si="50"/>
        <v>350.40000000000003</v>
      </c>
      <c r="K1186" s="32">
        <f t="shared" si="51"/>
        <v>0</v>
      </c>
      <c r="L1186" s="32">
        <f t="shared" si="52"/>
        <v>6287.7999999999984</v>
      </c>
      <c r="N1186" s="501">
        <f t="shared" si="53"/>
        <v>23281.800000000003</v>
      </c>
      <c r="O1186" s="65">
        <v>23281.799999999996</v>
      </c>
      <c r="P1186" s="72">
        <f t="shared" si="54"/>
        <v>0</v>
      </c>
      <c r="Q1186" s="107"/>
      <c r="R1186" s="61"/>
      <c r="T1186" s="270"/>
      <c r="U1186" s="61"/>
      <c r="V1186" s="65"/>
      <c r="W1186" s="546"/>
      <c r="X1186" s="546"/>
    </row>
    <row r="1187" spans="1:24" ht="15.75">
      <c r="A1187" s="107" t="s">
        <v>2714</v>
      </c>
      <c r="D1187" s="32"/>
      <c r="E1187" s="32">
        <f t="shared" si="45"/>
        <v>5600.2000000000007</v>
      </c>
      <c r="F1187" s="32">
        <f t="shared" si="46"/>
        <v>5417.9</v>
      </c>
      <c r="G1187" s="32">
        <f t="shared" si="47"/>
        <v>1008.6</v>
      </c>
      <c r="H1187" s="32">
        <f t="shared" si="48"/>
        <v>2552.9999999999991</v>
      </c>
      <c r="I1187" s="32">
        <f t="shared" si="49"/>
        <v>618.49999999999989</v>
      </c>
      <c r="J1187" s="32">
        <f t="shared" si="50"/>
        <v>421.40000000000003</v>
      </c>
      <c r="K1187" s="32">
        <f t="shared" si="51"/>
        <v>0</v>
      </c>
      <c r="L1187" s="32">
        <f t="shared" si="52"/>
        <v>6405.0000000000009</v>
      </c>
      <c r="N1187" s="501">
        <f t="shared" si="53"/>
        <v>22024.600000000002</v>
      </c>
      <c r="O1187" s="65">
        <v>22024.600000000002</v>
      </c>
      <c r="P1187" s="72">
        <f t="shared" si="54"/>
        <v>0</v>
      </c>
      <c r="Q1187" s="107"/>
      <c r="R1187" s="61"/>
      <c r="T1187" s="270"/>
      <c r="U1187" s="61"/>
      <c r="V1187" s="65"/>
      <c r="W1187" s="546"/>
      <c r="X1187" s="546"/>
    </row>
    <row r="1188" spans="1:24" ht="15.75">
      <c r="A1188" s="107" t="s">
        <v>700</v>
      </c>
      <c r="D1188" s="32"/>
      <c r="E1188" s="32">
        <f t="shared" si="45"/>
        <v>7901.5000000000009</v>
      </c>
      <c r="F1188" s="32">
        <f t="shared" si="46"/>
        <v>3871.9000000000005</v>
      </c>
      <c r="G1188" s="32">
        <f t="shared" si="47"/>
        <v>1435.1</v>
      </c>
      <c r="H1188" s="32">
        <f t="shared" si="48"/>
        <v>1203.7</v>
      </c>
      <c r="I1188" s="32">
        <f t="shared" si="49"/>
        <v>601.20000000000005</v>
      </c>
      <c r="J1188" s="32">
        <f t="shared" si="50"/>
        <v>366.60000000000008</v>
      </c>
      <c r="K1188" s="32">
        <f t="shared" si="51"/>
        <v>0</v>
      </c>
      <c r="L1188" s="32">
        <f t="shared" si="52"/>
        <v>5260.8000000000011</v>
      </c>
      <c r="N1188" s="501">
        <f t="shared" si="53"/>
        <v>20640.800000000003</v>
      </c>
      <c r="O1188" s="65">
        <v>20640.799999999985</v>
      </c>
      <c r="P1188" s="72">
        <f t="shared" si="54"/>
        <v>0</v>
      </c>
      <c r="Q1188" s="107"/>
      <c r="R1188" s="61"/>
      <c r="T1188" s="270"/>
      <c r="U1188" s="61"/>
      <c r="V1188" s="65"/>
      <c r="W1188" s="546"/>
      <c r="X1188" s="546"/>
    </row>
    <row r="1189" spans="1:24" ht="15.75">
      <c r="A1189" s="284" t="s">
        <v>21</v>
      </c>
      <c r="D1189" s="32"/>
      <c r="E1189" s="32">
        <f t="shared" si="45"/>
        <v>6333.7999999999993</v>
      </c>
      <c r="F1189" s="32">
        <f t="shared" si="46"/>
        <v>6323.4000000000005</v>
      </c>
      <c r="G1189" s="32">
        <f t="shared" si="47"/>
        <v>1141.8</v>
      </c>
      <c r="H1189" s="32">
        <f t="shared" si="48"/>
        <v>2171.0000000000005</v>
      </c>
      <c r="I1189" s="32">
        <f t="shared" si="49"/>
        <v>663.50000000000011</v>
      </c>
      <c r="J1189" s="32">
        <f t="shared" si="50"/>
        <v>434.30000000000007</v>
      </c>
      <c r="K1189" s="32">
        <f t="shared" si="51"/>
        <v>0</v>
      </c>
      <c r="L1189" s="32">
        <f t="shared" si="52"/>
        <v>6611.3</v>
      </c>
      <c r="N1189" s="501">
        <f t="shared" si="53"/>
        <v>23679.1</v>
      </c>
      <c r="O1189" s="65">
        <v>23679.1</v>
      </c>
      <c r="P1189" s="72">
        <f t="shared" si="54"/>
        <v>0</v>
      </c>
      <c r="Q1189" s="284"/>
      <c r="R1189" s="61"/>
      <c r="T1189" s="270"/>
      <c r="U1189" s="61"/>
      <c r="V1189" s="65"/>
      <c r="W1189" s="546"/>
      <c r="X1189" s="546"/>
    </row>
    <row r="1190" spans="1:24" ht="15.75">
      <c r="A1190" s="107" t="s">
        <v>141</v>
      </c>
      <c r="D1190" s="32"/>
      <c r="E1190" s="32">
        <f t="shared" si="45"/>
        <v>4828.1000000000004</v>
      </c>
      <c r="F1190" s="32">
        <f t="shared" si="46"/>
        <v>6801.0000000000009</v>
      </c>
      <c r="G1190" s="32">
        <f t="shared" si="47"/>
        <v>1100.0000000000002</v>
      </c>
      <c r="H1190" s="32">
        <f t="shared" si="48"/>
        <v>1905.4</v>
      </c>
      <c r="I1190" s="32">
        <f t="shared" si="49"/>
        <v>319.40000000000003</v>
      </c>
      <c r="J1190" s="32">
        <f t="shared" si="50"/>
        <v>492.55</v>
      </c>
      <c r="K1190" s="32">
        <f t="shared" si="51"/>
        <v>0</v>
      </c>
      <c r="L1190" s="32">
        <f t="shared" si="52"/>
        <v>7708.4999999999991</v>
      </c>
      <c r="N1190" s="501">
        <f t="shared" si="53"/>
        <v>23154.95</v>
      </c>
      <c r="O1190" s="65">
        <v>23154.949999999997</v>
      </c>
      <c r="P1190" s="72">
        <f t="shared" si="54"/>
        <v>0</v>
      </c>
      <c r="Q1190" s="107"/>
      <c r="R1190" s="61"/>
      <c r="T1190" s="270"/>
      <c r="U1190" s="61"/>
      <c r="V1190" s="65"/>
      <c r="W1190" s="546"/>
      <c r="X1190" s="546"/>
    </row>
    <row r="1191" spans="1:24" ht="15.75">
      <c r="A1191" s="107" t="s">
        <v>2193</v>
      </c>
      <c r="D1191" s="32"/>
      <c r="E1191" s="32">
        <f t="shared" si="45"/>
        <v>3217.7000000000003</v>
      </c>
      <c r="F1191" s="32">
        <f t="shared" si="46"/>
        <v>3135.2999999999997</v>
      </c>
      <c r="G1191" s="32">
        <f t="shared" si="47"/>
        <v>919.10000000000014</v>
      </c>
      <c r="H1191" s="32">
        <f t="shared" si="48"/>
        <v>1573.1999999999996</v>
      </c>
      <c r="I1191" s="32">
        <f t="shared" si="49"/>
        <v>774.4000000000002</v>
      </c>
      <c r="J1191" s="32">
        <f t="shared" si="50"/>
        <v>334.6</v>
      </c>
      <c r="K1191" s="32">
        <f t="shared" si="51"/>
        <v>0</v>
      </c>
      <c r="L1191" s="32">
        <f t="shared" si="52"/>
        <v>4125.7999999999993</v>
      </c>
      <c r="N1191" s="501">
        <f t="shared" si="53"/>
        <v>14080.099999999999</v>
      </c>
      <c r="O1191" s="65">
        <v>14080.099999999993</v>
      </c>
      <c r="P1191" s="72">
        <f t="shared" si="54"/>
        <v>0</v>
      </c>
      <c r="Q1191" s="107"/>
      <c r="R1191" s="61"/>
      <c r="T1191" s="270"/>
      <c r="U1191" s="61"/>
      <c r="V1191" s="65"/>
      <c r="W1191" s="546"/>
      <c r="X1191" s="546"/>
    </row>
    <row r="1192" spans="1:24" ht="15.75">
      <c r="A1192" s="285" t="s">
        <v>1667</v>
      </c>
      <c r="D1192" s="32"/>
      <c r="E1192" s="32">
        <f t="shared" si="45"/>
        <v>4374</v>
      </c>
      <c r="F1192" s="32">
        <f t="shared" si="46"/>
        <v>4548.6000000000004</v>
      </c>
      <c r="G1192" s="32">
        <f t="shared" si="47"/>
        <v>875.49999999999989</v>
      </c>
      <c r="H1192" s="32">
        <f t="shared" si="48"/>
        <v>1484.4999999999995</v>
      </c>
      <c r="I1192" s="32">
        <f t="shared" si="49"/>
        <v>451.6</v>
      </c>
      <c r="J1192" s="32">
        <f t="shared" si="50"/>
        <v>197.5</v>
      </c>
      <c r="K1192" s="32">
        <f t="shared" si="51"/>
        <v>0</v>
      </c>
      <c r="L1192" s="32">
        <f t="shared" si="52"/>
        <v>3340</v>
      </c>
      <c r="N1192" s="501">
        <f t="shared" si="53"/>
        <v>15271.7</v>
      </c>
      <c r="O1192" s="65">
        <v>15271.7</v>
      </c>
      <c r="P1192" s="72">
        <f t="shared" si="54"/>
        <v>0</v>
      </c>
      <c r="Q1192" s="285"/>
      <c r="R1192" s="61"/>
      <c r="T1192" s="270"/>
      <c r="U1192" s="61"/>
      <c r="V1192" s="65"/>
      <c r="W1192" s="546"/>
      <c r="X1192" s="546"/>
    </row>
    <row r="1193" spans="1:24" ht="15.75">
      <c r="A1193" s="284" t="s">
        <v>3627</v>
      </c>
      <c r="D1193" s="32"/>
      <c r="E1193" s="32">
        <f t="shared" ref="E1193:E1224" si="55">D69</f>
        <v>6329.6</v>
      </c>
      <c r="F1193" s="32">
        <f t="shared" ref="F1193:F1224" si="56">D209</f>
        <v>5617.5</v>
      </c>
      <c r="G1193" s="32">
        <f t="shared" ref="G1193:G1224" si="57">D349</f>
        <v>1384.0000000000002</v>
      </c>
      <c r="H1193" s="32">
        <f t="shared" ref="H1193:H1224" si="58">D489</f>
        <v>1245.8000000000004</v>
      </c>
      <c r="I1193" s="32">
        <f t="shared" ref="I1193:I1224" si="59">D629</f>
        <v>617.30000000000007</v>
      </c>
      <c r="J1193" s="32">
        <f t="shared" ref="J1193:J1224" si="60">D769</f>
        <v>346.3</v>
      </c>
      <c r="K1193" s="32">
        <f t="shared" ref="K1193:K1224" si="61">D909</f>
        <v>0</v>
      </c>
      <c r="L1193" s="32">
        <f t="shared" ref="L1193:L1224" si="62">D1049</f>
        <v>6297.4000000000015</v>
      </c>
      <c r="N1193" s="501">
        <f t="shared" ref="N1193:N1224" si="63">SUM(E1193:L1193)</f>
        <v>21837.9</v>
      </c>
      <c r="O1193" s="65">
        <v>21837.899999999991</v>
      </c>
      <c r="P1193" s="72">
        <f t="shared" ref="P1193:P1224" si="64">N1193-O1193</f>
        <v>0</v>
      </c>
      <c r="Q1193" s="284"/>
      <c r="R1193" s="61"/>
      <c r="T1193" s="270"/>
      <c r="U1193" s="61"/>
      <c r="V1193" s="65"/>
      <c r="W1193" s="546"/>
      <c r="X1193" s="546"/>
    </row>
    <row r="1194" spans="1:24" ht="15.75">
      <c r="A1194" s="107" t="s">
        <v>2725</v>
      </c>
      <c r="D1194" s="32"/>
      <c r="E1194" s="32">
        <f t="shared" si="55"/>
        <v>5413.15</v>
      </c>
      <c r="F1194" s="32">
        <f t="shared" si="56"/>
        <v>7380.7999999999993</v>
      </c>
      <c r="G1194" s="32">
        <f t="shared" si="57"/>
        <v>1053.6999999999998</v>
      </c>
      <c r="H1194" s="32">
        <f t="shared" si="58"/>
        <v>1515.3000000000002</v>
      </c>
      <c r="I1194" s="32">
        <f t="shared" si="59"/>
        <v>594.29999999999995</v>
      </c>
      <c r="J1194" s="32">
        <f t="shared" si="60"/>
        <v>341.8</v>
      </c>
      <c r="K1194" s="32">
        <f t="shared" si="61"/>
        <v>0</v>
      </c>
      <c r="L1194" s="32">
        <f t="shared" si="62"/>
        <v>7872.0999999999995</v>
      </c>
      <c r="N1194" s="501">
        <f t="shared" si="63"/>
        <v>24171.149999999994</v>
      </c>
      <c r="O1194" s="65">
        <v>24171.150000000005</v>
      </c>
      <c r="P1194" s="72">
        <f t="shared" si="64"/>
        <v>0</v>
      </c>
      <c r="Q1194" s="107"/>
      <c r="R1194" s="61"/>
      <c r="T1194" s="270"/>
      <c r="U1194" s="61"/>
      <c r="V1194" s="65"/>
      <c r="W1194" s="546"/>
      <c r="X1194" s="546"/>
    </row>
    <row r="1195" spans="1:24" ht="15.75">
      <c r="A1195" s="107" t="s">
        <v>2203</v>
      </c>
      <c r="D1195" s="32"/>
      <c r="E1195" s="32">
        <f t="shared" si="55"/>
        <v>5540.1</v>
      </c>
      <c r="F1195" s="32">
        <f t="shared" si="56"/>
        <v>7065.4</v>
      </c>
      <c r="G1195" s="32">
        <f t="shared" si="57"/>
        <v>1010.4000000000001</v>
      </c>
      <c r="H1195" s="32">
        <f t="shared" si="58"/>
        <v>1985.8999999999999</v>
      </c>
      <c r="I1195" s="32">
        <f t="shared" si="59"/>
        <v>524.25</v>
      </c>
      <c r="J1195" s="32">
        <f t="shared" si="60"/>
        <v>157.39999999999998</v>
      </c>
      <c r="K1195" s="32">
        <f t="shared" si="61"/>
        <v>0</v>
      </c>
      <c r="L1195" s="32">
        <f t="shared" si="62"/>
        <v>6863.7000000000007</v>
      </c>
      <c r="N1195" s="501">
        <f t="shared" si="63"/>
        <v>23147.15</v>
      </c>
      <c r="O1195" s="65">
        <v>23147.150000000009</v>
      </c>
      <c r="P1195" s="72">
        <f t="shared" si="64"/>
        <v>0</v>
      </c>
      <c r="Q1195" s="107"/>
      <c r="R1195" s="61"/>
      <c r="T1195" s="270"/>
      <c r="U1195" s="61"/>
      <c r="V1195" s="65"/>
      <c r="W1195" s="546"/>
      <c r="X1195" s="546"/>
    </row>
    <row r="1196" spans="1:24" ht="15.75">
      <c r="A1196" s="285" t="s">
        <v>1668</v>
      </c>
      <c r="D1196" s="32"/>
      <c r="E1196" s="32">
        <f t="shared" si="55"/>
        <v>5891.7499999999991</v>
      </c>
      <c r="F1196" s="32">
        <f t="shared" si="56"/>
        <v>5535.15</v>
      </c>
      <c r="G1196" s="32">
        <f t="shared" si="57"/>
        <v>969</v>
      </c>
      <c r="H1196" s="32">
        <f t="shared" si="58"/>
        <v>1598.2500000000002</v>
      </c>
      <c r="I1196" s="32">
        <f t="shared" si="59"/>
        <v>313.7</v>
      </c>
      <c r="J1196" s="32">
        <f t="shared" si="60"/>
        <v>392.99999999999994</v>
      </c>
      <c r="K1196" s="32">
        <f t="shared" si="61"/>
        <v>0</v>
      </c>
      <c r="L1196" s="32">
        <f t="shared" si="62"/>
        <v>5955.2999999999993</v>
      </c>
      <c r="N1196" s="501">
        <f t="shared" si="63"/>
        <v>20656.149999999998</v>
      </c>
      <c r="O1196" s="65">
        <v>20656.150000000012</v>
      </c>
      <c r="P1196" s="72">
        <f t="shared" si="64"/>
        <v>0</v>
      </c>
      <c r="Q1196" s="285"/>
      <c r="R1196" s="61"/>
      <c r="T1196" s="270"/>
      <c r="U1196" s="61"/>
      <c r="V1196" s="65"/>
      <c r="W1196" s="546"/>
      <c r="X1196" s="546"/>
    </row>
    <row r="1197" spans="1:24" ht="15.75">
      <c r="A1197" s="284" t="s">
        <v>3628</v>
      </c>
      <c r="D1197" s="32"/>
      <c r="E1197" s="32">
        <f t="shared" si="55"/>
        <v>8099.15</v>
      </c>
      <c r="F1197" s="32">
        <f t="shared" si="56"/>
        <v>4394.0999999999995</v>
      </c>
      <c r="G1197" s="32">
        <f t="shared" si="57"/>
        <v>942.79999999999984</v>
      </c>
      <c r="H1197" s="32">
        <f t="shared" si="58"/>
        <v>1556.1</v>
      </c>
      <c r="I1197" s="32">
        <f t="shared" si="59"/>
        <v>316.89999999999998</v>
      </c>
      <c r="J1197" s="32">
        <f t="shared" si="60"/>
        <v>332</v>
      </c>
      <c r="K1197" s="32">
        <f t="shared" si="61"/>
        <v>22.5</v>
      </c>
      <c r="L1197" s="32">
        <f t="shared" si="62"/>
        <v>4637.5000000000009</v>
      </c>
      <c r="N1197" s="501">
        <f t="shared" si="63"/>
        <v>20301.05</v>
      </c>
      <c r="O1197" s="65">
        <v>20301.049999999992</v>
      </c>
      <c r="P1197" s="72">
        <f t="shared" si="64"/>
        <v>0</v>
      </c>
      <c r="Q1197" s="284"/>
      <c r="R1197" s="61"/>
      <c r="T1197" s="270"/>
      <c r="U1197" s="61"/>
      <c r="V1197" s="65"/>
      <c r="W1197" s="546"/>
      <c r="X1197" s="546"/>
    </row>
    <row r="1198" spans="1:24" ht="15.75">
      <c r="A1198" s="284" t="s">
        <v>3629</v>
      </c>
      <c r="D1198" s="32"/>
      <c r="E1198" s="32">
        <f t="shared" si="55"/>
        <v>6376.1499999999987</v>
      </c>
      <c r="F1198" s="32">
        <f t="shared" si="56"/>
        <v>5918.5000000000009</v>
      </c>
      <c r="G1198" s="32">
        <f t="shared" si="57"/>
        <v>1188.8999999999999</v>
      </c>
      <c r="H1198" s="32">
        <f t="shared" si="58"/>
        <v>1360.4999999999998</v>
      </c>
      <c r="I1198" s="32">
        <f t="shared" si="59"/>
        <v>386.20000000000005</v>
      </c>
      <c r="J1198" s="32">
        <f t="shared" si="60"/>
        <v>135.10000000000002</v>
      </c>
      <c r="K1198" s="32">
        <f t="shared" si="61"/>
        <v>0</v>
      </c>
      <c r="L1198" s="32">
        <f t="shared" si="62"/>
        <v>5712.4999999999991</v>
      </c>
      <c r="N1198" s="501">
        <f t="shared" si="63"/>
        <v>21077.85</v>
      </c>
      <c r="O1198" s="65">
        <v>21077.850000000002</v>
      </c>
      <c r="P1198" s="72">
        <f t="shared" si="64"/>
        <v>0</v>
      </c>
      <c r="Q1198" s="284"/>
      <c r="R1198" s="61"/>
      <c r="T1198" s="270"/>
      <c r="U1198" s="61"/>
      <c r="V1198" s="65"/>
      <c r="W1198" s="546"/>
      <c r="X1198" s="546"/>
    </row>
    <row r="1199" spans="1:24" ht="15.75">
      <c r="A1199" s="107" t="s">
        <v>667</v>
      </c>
      <c r="D1199" s="32"/>
      <c r="E1199" s="32">
        <f t="shared" si="55"/>
        <v>6396.05</v>
      </c>
      <c r="F1199" s="32">
        <f t="shared" si="56"/>
        <v>6526.3999999999987</v>
      </c>
      <c r="G1199" s="32">
        <f t="shared" si="57"/>
        <v>1580.9</v>
      </c>
      <c r="H1199" s="32">
        <f t="shared" si="58"/>
        <v>2059.8000000000002</v>
      </c>
      <c r="I1199" s="32">
        <f t="shared" si="59"/>
        <v>579.5</v>
      </c>
      <c r="J1199" s="32">
        <f t="shared" si="60"/>
        <v>556.80000000000007</v>
      </c>
      <c r="K1199" s="32">
        <f t="shared" si="61"/>
        <v>3.3000000000000003</v>
      </c>
      <c r="L1199" s="32">
        <f t="shared" si="62"/>
        <v>7399.4999999999991</v>
      </c>
      <c r="N1199" s="501">
        <f t="shared" si="63"/>
        <v>25102.249999999996</v>
      </c>
      <c r="O1199" s="65">
        <v>25102.250000000015</v>
      </c>
      <c r="P1199" s="72">
        <f t="shared" si="64"/>
        <v>0</v>
      </c>
      <c r="Q1199" s="107"/>
      <c r="R1199" s="61"/>
      <c r="T1199" s="270"/>
      <c r="U1199" s="61"/>
      <c r="V1199" s="65"/>
      <c r="W1199" s="546"/>
      <c r="X1199" s="546"/>
    </row>
    <row r="1200" spans="1:24" ht="15.75">
      <c r="A1200" s="107" t="s">
        <v>2202</v>
      </c>
      <c r="D1200" s="32"/>
      <c r="E1200" s="32">
        <f t="shared" si="55"/>
        <v>5664.8</v>
      </c>
      <c r="F1200" s="32">
        <f t="shared" si="56"/>
        <v>5749.1</v>
      </c>
      <c r="G1200" s="32">
        <f t="shared" si="57"/>
        <v>995.6</v>
      </c>
      <c r="H1200" s="32">
        <f t="shared" si="58"/>
        <v>2177.3000000000002</v>
      </c>
      <c r="I1200" s="32">
        <f t="shared" si="59"/>
        <v>479.65000000000009</v>
      </c>
      <c r="J1200" s="32">
        <f t="shared" si="60"/>
        <v>283</v>
      </c>
      <c r="K1200" s="32">
        <f t="shared" si="61"/>
        <v>3.5999999999999996</v>
      </c>
      <c r="L1200" s="32">
        <f t="shared" si="62"/>
        <v>5868.9000000000005</v>
      </c>
      <c r="N1200" s="501">
        <f t="shared" si="63"/>
        <v>21221.950000000004</v>
      </c>
      <c r="O1200" s="65">
        <v>21221.95</v>
      </c>
      <c r="P1200" s="72">
        <f t="shared" si="64"/>
        <v>0</v>
      </c>
      <c r="Q1200" s="107"/>
      <c r="R1200" s="61"/>
      <c r="T1200" s="270"/>
      <c r="U1200" s="61"/>
      <c r="V1200" s="65"/>
      <c r="W1200" s="546"/>
      <c r="X1200" s="546"/>
    </row>
    <row r="1201" spans="1:24" ht="15.75">
      <c r="A1201" s="107" t="s">
        <v>2209</v>
      </c>
      <c r="D1201" s="32"/>
      <c r="E1201" s="32">
        <f t="shared" si="55"/>
        <v>6617.65</v>
      </c>
      <c r="F1201" s="32">
        <f t="shared" si="56"/>
        <v>5050.9999999999991</v>
      </c>
      <c r="G1201" s="32">
        <f t="shared" si="57"/>
        <v>961.8</v>
      </c>
      <c r="H1201" s="32">
        <f t="shared" si="58"/>
        <v>1404.3</v>
      </c>
      <c r="I1201" s="32">
        <f t="shared" si="59"/>
        <v>485.05</v>
      </c>
      <c r="J1201" s="32">
        <f t="shared" si="60"/>
        <v>370.1</v>
      </c>
      <c r="K1201" s="32">
        <f t="shared" si="61"/>
        <v>0</v>
      </c>
      <c r="L1201" s="32">
        <f t="shared" si="62"/>
        <v>4502.5499999999993</v>
      </c>
      <c r="N1201" s="501">
        <f t="shared" si="63"/>
        <v>19392.449999999997</v>
      </c>
      <c r="O1201" s="65">
        <v>19392.449999999997</v>
      </c>
      <c r="P1201" s="72">
        <f t="shared" si="64"/>
        <v>0</v>
      </c>
      <c r="Q1201" s="107"/>
      <c r="R1201" s="61"/>
      <c r="T1201" s="270"/>
      <c r="U1201" s="61"/>
      <c r="V1201" s="65"/>
      <c r="W1201" s="546"/>
      <c r="X1201" s="546"/>
    </row>
    <row r="1202" spans="1:24" ht="15.75">
      <c r="A1202" s="107" t="s">
        <v>668</v>
      </c>
      <c r="D1202" s="32"/>
      <c r="E1202" s="32">
        <f t="shared" si="55"/>
        <v>7193.7999999999984</v>
      </c>
      <c r="F1202" s="32">
        <f t="shared" si="56"/>
        <v>3572.8</v>
      </c>
      <c r="G1202" s="32">
        <f t="shared" si="57"/>
        <v>1884.2</v>
      </c>
      <c r="H1202" s="32">
        <f t="shared" si="58"/>
        <v>1870.8</v>
      </c>
      <c r="I1202" s="32">
        <f t="shared" si="59"/>
        <v>924.24999999999977</v>
      </c>
      <c r="J1202" s="32">
        <f t="shared" si="60"/>
        <v>327.2</v>
      </c>
      <c r="K1202" s="32">
        <f t="shared" si="61"/>
        <v>0</v>
      </c>
      <c r="L1202" s="32">
        <f t="shared" si="62"/>
        <v>5326.9</v>
      </c>
      <c r="N1202" s="501">
        <f t="shared" si="63"/>
        <v>21099.949999999997</v>
      </c>
      <c r="O1202" s="65">
        <v>21099.949999999993</v>
      </c>
      <c r="P1202" s="72">
        <f t="shared" si="64"/>
        <v>0</v>
      </c>
      <c r="Q1202" s="107"/>
      <c r="R1202" s="61"/>
      <c r="T1202" s="270"/>
      <c r="U1202" s="61"/>
      <c r="V1202" s="65"/>
      <c r="W1202" s="546"/>
      <c r="X1202" s="546"/>
    </row>
    <row r="1203" spans="1:24" ht="15.75">
      <c r="A1203" s="107" t="s">
        <v>3630</v>
      </c>
      <c r="E1203" s="32">
        <f t="shared" si="55"/>
        <v>7653.800000000002</v>
      </c>
      <c r="F1203" s="32">
        <f t="shared" si="56"/>
        <v>5675.7</v>
      </c>
      <c r="G1203" s="32">
        <f t="shared" si="57"/>
        <v>1413.6000000000001</v>
      </c>
      <c r="H1203" s="32">
        <f t="shared" si="58"/>
        <v>1807.3</v>
      </c>
      <c r="I1203" s="32">
        <f t="shared" si="59"/>
        <v>569.69999999999993</v>
      </c>
      <c r="J1203" s="32">
        <f t="shared" si="60"/>
        <v>317.2</v>
      </c>
      <c r="K1203" s="32">
        <f t="shared" si="61"/>
        <v>0</v>
      </c>
      <c r="L1203" s="32">
        <f t="shared" si="62"/>
        <v>5244.5</v>
      </c>
      <c r="N1203" s="501">
        <f t="shared" si="63"/>
        <v>22681.800000000003</v>
      </c>
      <c r="O1203" s="65">
        <v>22681.8</v>
      </c>
      <c r="P1203" s="72">
        <f t="shared" si="64"/>
        <v>0</v>
      </c>
      <c r="Q1203" s="107"/>
      <c r="R1203" s="61"/>
      <c r="T1203" s="270"/>
      <c r="U1203" s="61"/>
      <c r="V1203" s="65"/>
      <c r="W1203" s="546"/>
      <c r="X1203" s="546"/>
    </row>
    <row r="1204" spans="1:24" ht="15.75">
      <c r="A1204" s="285" t="s">
        <v>23</v>
      </c>
      <c r="E1204" s="32">
        <f t="shared" si="55"/>
        <v>5654.6</v>
      </c>
      <c r="F1204" s="32">
        <f t="shared" si="56"/>
        <v>5746.9</v>
      </c>
      <c r="G1204" s="32">
        <f t="shared" si="57"/>
        <v>1153.5000000000002</v>
      </c>
      <c r="H1204" s="32">
        <f t="shared" si="58"/>
        <v>1256.5999999999999</v>
      </c>
      <c r="I1204" s="32">
        <f t="shared" si="59"/>
        <v>490.5</v>
      </c>
      <c r="J1204" s="32">
        <f t="shared" si="60"/>
        <v>333.4</v>
      </c>
      <c r="K1204" s="32">
        <f t="shared" si="61"/>
        <v>0</v>
      </c>
      <c r="L1204" s="32">
        <f t="shared" si="62"/>
        <v>4895.2</v>
      </c>
      <c r="N1204" s="501">
        <f t="shared" si="63"/>
        <v>19530.7</v>
      </c>
      <c r="O1204" s="65">
        <v>19530.699999999997</v>
      </c>
      <c r="P1204" s="72">
        <f t="shared" si="64"/>
        <v>0</v>
      </c>
      <c r="Q1204" s="285"/>
      <c r="R1204" s="61"/>
      <c r="T1204" s="270"/>
      <c r="U1204" s="61"/>
      <c r="V1204" s="65"/>
      <c r="W1204" s="546"/>
      <c r="X1204" s="546"/>
    </row>
    <row r="1205" spans="1:24" ht="15.75">
      <c r="A1205" s="285" t="s">
        <v>25</v>
      </c>
      <c r="E1205" s="32">
        <f t="shared" si="55"/>
        <v>6193.3000000000011</v>
      </c>
      <c r="F1205" s="32">
        <f t="shared" si="56"/>
        <v>5919.6000000000013</v>
      </c>
      <c r="G1205" s="32">
        <f t="shared" si="57"/>
        <v>1391.8999999999999</v>
      </c>
      <c r="H1205" s="32">
        <f t="shared" si="58"/>
        <v>2002.3</v>
      </c>
      <c r="I1205" s="32">
        <f t="shared" si="59"/>
        <v>569.80000000000007</v>
      </c>
      <c r="J1205" s="32">
        <f t="shared" si="60"/>
        <v>401</v>
      </c>
      <c r="K1205" s="32">
        <f t="shared" si="61"/>
        <v>0</v>
      </c>
      <c r="L1205" s="32">
        <f t="shared" si="62"/>
        <v>6160.7999999999993</v>
      </c>
      <c r="N1205" s="501">
        <f t="shared" si="63"/>
        <v>22638.7</v>
      </c>
      <c r="O1205" s="65">
        <v>22638.700000000004</v>
      </c>
      <c r="P1205" s="72">
        <f t="shared" si="64"/>
        <v>0</v>
      </c>
      <c r="Q1205" s="285"/>
      <c r="R1205" s="61"/>
      <c r="T1205" s="270"/>
      <c r="U1205" s="61"/>
      <c r="V1205" s="65"/>
      <c r="W1205" s="546"/>
      <c r="X1205" s="546"/>
    </row>
    <row r="1206" spans="1:24" ht="15.75">
      <c r="A1206" s="107" t="s">
        <v>2711</v>
      </c>
      <c r="E1206" s="32">
        <f t="shared" si="55"/>
        <v>6507.05</v>
      </c>
      <c r="F1206" s="32">
        <f t="shared" si="56"/>
        <v>6169.0000000000009</v>
      </c>
      <c r="G1206" s="32">
        <f t="shared" si="57"/>
        <v>1448.7000000000003</v>
      </c>
      <c r="H1206" s="32">
        <f t="shared" si="58"/>
        <v>1745.0999999999997</v>
      </c>
      <c r="I1206" s="32">
        <f t="shared" si="59"/>
        <v>631.20000000000016</v>
      </c>
      <c r="J1206" s="32">
        <f t="shared" si="60"/>
        <v>459.5</v>
      </c>
      <c r="K1206" s="32">
        <f t="shared" si="61"/>
        <v>0</v>
      </c>
      <c r="L1206" s="32">
        <f t="shared" si="62"/>
        <v>7073.5999999999995</v>
      </c>
      <c r="N1206" s="501">
        <f t="shared" si="63"/>
        <v>24034.15</v>
      </c>
      <c r="O1206" s="65">
        <v>24034.15</v>
      </c>
      <c r="P1206" s="72">
        <f t="shared" si="64"/>
        <v>0</v>
      </c>
      <c r="Q1206" s="107"/>
      <c r="R1206" s="61"/>
      <c r="T1206" s="270"/>
      <c r="U1206" s="61"/>
      <c r="V1206" s="65"/>
      <c r="W1206" s="546"/>
      <c r="X1206" s="546"/>
    </row>
    <row r="1207" spans="1:24" ht="15.75">
      <c r="A1207" s="106" t="s">
        <v>1343</v>
      </c>
      <c r="E1207" s="32">
        <f t="shared" si="55"/>
        <v>5900.5999999999995</v>
      </c>
      <c r="F1207" s="32">
        <f t="shared" si="56"/>
        <v>5491.1999999999989</v>
      </c>
      <c r="G1207" s="32">
        <f t="shared" si="57"/>
        <v>989.29999999999984</v>
      </c>
      <c r="H1207" s="32">
        <f t="shared" si="58"/>
        <v>1718.3999999999996</v>
      </c>
      <c r="I1207" s="32">
        <f t="shared" si="59"/>
        <v>391.59999999999997</v>
      </c>
      <c r="J1207" s="32">
        <f t="shared" si="60"/>
        <v>524.1</v>
      </c>
      <c r="K1207" s="32">
        <f t="shared" si="61"/>
        <v>0</v>
      </c>
      <c r="L1207" s="32">
        <f t="shared" si="62"/>
        <v>6424</v>
      </c>
      <c r="N1207" s="501">
        <f t="shared" si="63"/>
        <v>21439.199999999997</v>
      </c>
      <c r="O1207" s="65">
        <v>21439.199999999986</v>
      </c>
      <c r="P1207" s="72">
        <f t="shared" si="64"/>
        <v>0</v>
      </c>
      <c r="Q1207" s="106"/>
      <c r="R1207" s="61"/>
      <c r="T1207" s="270"/>
      <c r="U1207" s="61"/>
      <c r="V1207" s="65"/>
      <c r="W1207" s="546"/>
      <c r="X1207" s="546"/>
    </row>
    <row r="1208" spans="1:24" ht="15.75">
      <c r="A1208" s="106" t="s">
        <v>1345</v>
      </c>
      <c r="E1208" s="32">
        <f t="shared" si="55"/>
        <v>6941.5499999999993</v>
      </c>
      <c r="F1208" s="32">
        <f t="shared" si="56"/>
        <v>4636.8</v>
      </c>
      <c r="G1208" s="32">
        <f t="shared" si="57"/>
        <v>1157.4000000000001</v>
      </c>
      <c r="H1208" s="32">
        <f t="shared" si="58"/>
        <v>1863.8</v>
      </c>
      <c r="I1208" s="32">
        <f t="shared" si="59"/>
        <v>704.69999999999993</v>
      </c>
      <c r="J1208" s="32">
        <f t="shared" si="60"/>
        <v>459.1</v>
      </c>
      <c r="K1208" s="32">
        <f t="shared" si="61"/>
        <v>0</v>
      </c>
      <c r="L1208" s="32">
        <f t="shared" si="62"/>
        <v>6607.9000000000005</v>
      </c>
      <c r="N1208" s="501">
        <f t="shared" si="63"/>
        <v>22371.25</v>
      </c>
      <c r="O1208" s="65">
        <v>22371.249999999993</v>
      </c>
      <c r="P1208" s="72">
        <f t="shared" si="64"/>
        <v>0</v>
      </c>
      <c r="Q1208" s="106"/>
      <c r="R1208" s="61"/>
      <c r="T1208" s="270"/>
      <c r="U1208" s="61"/>
      <c r="V1208" s="65"/>
      <c r="W1208" s="546"/>
      <c r="X1208" s="546"/>
    </row>
    <row r="1209" spans="1:24" ht="15.75">
      <c r="A1209" s="107" t="s">
        <v>2712</v>
      </c>
      <c r="E1209" s="32">
        <f t="shared" si="55"/>
        <v>6621.6500000000005</v>
      </c>
      <c r="F1209" s="32">
        <f t="shared" si="56"/>
        <v>6564.0000000000009</v>
      </c>
      <c r="G1209" s="32">
        <f t="shared" si="57"/>
        <v>1235.0000000000002</v>
      </c>
      <c r="H1209" s="32">
        <f t="shared" si="58"/>
        <v>1786.8</v>
      </c>
      <c r="I1209" s="32">
        <f t="shared" si="59"/>
        <v>626.70000000000016</v>
      </c>
      <c r="J1209" s="32">
        <f t="shared" si="60"/>
        <v>350.1</v>
      </c>
      <c r="K1209" s="32">
        <f t="shared" si="61"/>
        <v>0</v>
      </c>
      <c r="L1209" s="32">
        <f t="shared" si="62"/>
        <v>6148.6</v>
      </c>
      <c r="N1209" s="501">
        <f t="shared" si="63"/>
        <v>23332.85</v>
      </c>
      <c r="O1209" s="65">
        <v>23332.849999999995</v>
      </c>
      <c r="P1209" s="72">
        <f t="shared" si="64"/>
        <v>0</v>
      </c>
      <c r="Q1209" s="107"/>
      <c r="R1209" s="61"/>
      <c r="T1209" s="270"/>
      <c r="U1209" s="61"/>
      <c r="V1209" s="65"/>
      <c r="W1209" s="546"/>
      <c r="X1209" s="546"/>
    </row>
    <row r="1210" spans="1:24" ht="15.75">
      <c r="A1210" s="284" t="s">
        <v>3631</v>
      </c>
      <c r="E1210" s="32">
        <f t="shared" si="55"/>
        <v>5936.25</v>
      </c>
      <c r="F1210" s="32">
        <f t="shared" si="56"/>
        <v>5601.2</v>
      </c>
      <c r="G1210" s="32">
        <f t="shared" si="57"/>
        <v>1257.4000000000001</v>
      </c>
      <c r="H1210" s="32">
        <f t="shared" si="58"/>
        <v>1425.9999999999998</v>
      </c>
      <c r="I1210" s="32">
        <f t="shared" si="59"/>
        <v>519.30000000000007</v>
      </c>
      <c r="J1210" s="32">
        <f t="shared" si="60"/>
        <v>273</v>
      </c>
      <c r="K1210" s="32">
        <f t="shared" si="61"/>
        <v>0</v>
      </c>
      <c r="L1210" s="32">
        <f t="shared" si="62"/>
        <v>6035.0999999999995</v>
      </c>
      <c r="N1210" s="501">
        <f t="shared" si="63"/>
        <v>21048.25</v>
      </c>
      <c r="O1210" s="65">
        <v>21048.250000000004</v>
      </c>
      <c r="P1210" s="72">
        <f t="shared" si="64"/>
        <v>0</v>
      </c>
      <c r="Q1210" s="284"/>
      <c r="R1210" s="61"/>
      <c r="T1210" s="270"/>
      <c r="U1210" s="61"/>
      <c r="V1210" s="65"/>
      <c r="W1210" s="546"/>
      <c r="X1210" s="546"/>
    </row>
    <row r="1211" spans="1:24" ht="15.75">
      <c r="A1211" s="284" t="s">
        <v>3632</v>
      </c>
      <c r="E1211" s="32">
        <f t="shared" si="55"/>
        <v>7530.4500000000025</v>
      </c>
      <c r="F1211" s="32">
        <f t="shared" si="56"/>
        <v>6613.0999999999995</v>
      </c>
      <c r="G1211" s="32">
        <f t="shared" si="57"/>
        <v>1242.3</v>
      </c>
      <c r="H1211" s="32">
        <f t="shared" si="58"/>
        <v>1703.3999999999996</v>
      </c>
      <c r="I1211" s="32">
        <f t="shared" si="59"/>
        <v>590.79999999999995</v>
      </c>
      <c r="J1211" s="32">
        <f t="shared" si="60"/>
        <v>330.5</v>
      </c>
      <c r="K1211" s="32">
        <f t="shared" si="61"/>
        <v>0</v>
      </c>
      <c r="L1211" s="32">
        <f t="shared" si="62"/>
        <v>6290.4000000000015</v>
      </c>
      <c r="N1211" s="501">
        <f t="shared" si="63"/>
        <v>24300.95</v>
      </c>
      <c r="O1211" s="65">
        <v>24300.950000000008</v>
      </c>
      <c r="P1211" s="72">
        <f t="shared" si="64"/>
        <v>0</v>
      </c>
      <c r="Q1211" s="284"/>
      <c r="R1211" s="61"/>
      <c r="T1211" s="270"/>
      <c r="U1211" s="61"/>
      <c r="V1211" s="65"/>
      <c r="W1211" s="546"/>
      <c r="X1211" s="546"/>
    </row>
    <row r="1212" spans="1:24" ht="15.75">
      <c r="A1212" s="107" t="s">
        <v>2198</v>
      </c>
      <c r="E1212" s="32">
        <f t="shared" si="55"/>
        <v>4367.45</v>
      </c>
      <c r="F1212" s="32">
        <f t="shared" si="56"/>
        <v>5913.0000000000009</v>
      </c>
      <c r="G1212" s="32">
        <f t="shared" si="57"/>
        <v>1205.5</v>
      </c>
      <c r="H1212" s="32">
        <f t="shared" si="58"/>
        <v>1111.5</v>
      </c>
      <c r="I1212" s="32">
        <f t="shared" si="59"/>
        <v>384.1</v>
      </c>
      <c r="J1212" s="32">
        <f t="shared" si="60"/>
        <v>236.79999999999998</v>
      </c>
      <c r="K1212" s="32">
        <f t="shared" si="61"/>
        <v>0</v>
      </c>
      <c r="L1212" s="32">
        <f t="shared" si="62"/>
        <v>6160.0000000000009</v>
      </c>
      <c r="N1212" s="501">
        <f t="shared" si="63"/>
        <v>19378.350000000002</v>
      </c>
      <c r="O1212" s="65">
        <v>19378.350000000002</v>
      </c>
      <c r="P1212" s="72">
        <f t="shared" si="64"/>
        <v>0</v>
      </c>
      <c r="Q1212" s="107"/>
      <c r="R1212" s="61"/>
      <c r="T1212" s="270"/>
      <c r="U1212" s="61"/>
      <c r="V1212" s="65"/>
      <c r="W1212" s="546"/>
      <c r="X1212" s="546"/>
    </row>
    <row r="1213" spans="1:24" ht="15.75">
      <c r="A1213" s="107" t="s">
        <v>651</v>
      </c>
      <c r="E1213" s="32">
        <f t="shared" si="55"/>
        <v>6398.6</v>
      </c>
      <c r="F1213" s="32">
        <f t="shared" si="56"/>
        <v>6823</v>
      </c>
      <c r="G1213" s="32">
        <f t="shared" si="57"/>
        <v>1182.2</v>
      </c>
      <c r="H1213" s="32">
        <f t="shared" si="58"/>
        <v>1658.1</v>
      </c>
      <c r="I1213" s="32">
        <f t="shared" si="59"/>
        <v>436.49999999999994</v>
      </c>
      <c r="J1213" s="32">
        <f t="shared" si="60"/>
        <v>452.29999999999995</v>
      </c>
      <c r="K1213" s="32">
        <f t="shared" si="61"/>
        <v>0</v>
      </c>
      <c r="L1213" s="32">
        <f t="shared" si="62"/>
        <v>6590.4</v>
      </c>
      <c r="N1213" s="501">
        <f t="shared" si="63"/>
        <v>23541.1</v>
      </c>
      <c r="O1213" s="65">
        <v>23541.1</v>
      </c>
      <c r="P1213" s="72">
        <f t="shared" si="64"/>
        <v>0</v>
      </c>
      <c r="Q1213" s="107"/>
      <c r="R1213" s="61"/>
      <c r="T1213" s="270"/>
      <c r="U1213" s="61"/>
      <c r="V1213" s="65"/>
      <c r="W1213" s="546"/>
      <c r="X1213" s="546"/>
    </row>
    <row r="1214" spans="1:24" ht="15.75">
      <c r="A1214" s="107" t="s">
        <v>682</v>
      </c>
      <c r="E1214" s="32">
        <f t="shared" si="55"/>
        <v>5665.9999999999991</v>
      </c>
      <c r="F1214" s="32">
        <f t="shared" si="56"/>
        <v>6224.7</v>
      </c>
      <c r="G1214" s="32">
        <f t="shared" si="57"/>
        <v>973.90000000000009</v>
      </c>
      <c r="H1214" s="32">
        <f t="shared" si="58"/>
        <v>2045.1999999999998</v>
      </c>
      <c r="I1214" s="32">
        <f t="shared" si="59"/>
        <v>440.8</v>
      </c>
      <c r="J1214" s="32">
        <f t="shared" si="60"/>
        <v>480.1</v>
      </c>
      <c r="K1214" s="32">
        <f t="shared" si="61"/>
        <v>4.5</v>
      </c>
      <c r="L1214" s="32">
        <f t="shared" si="62"/>
        <v>5808.7</v>
      </c>
      <c r="N1214" s="501">
        <f t="shared" si="63"/>
        <v>21643.899999999998</v>
      </c>
      <c r="O1214" s="65">
        <v>21643.899999999998</v>
      </c>
      <c r="P1214" s="72">
        <f t="shared" si="64"/>
        <v>0</v>
      </c>
      <c r="Q1214" s="107"/>
      <c r="R1214" s="61"/>
      <c r="T1214" s="270"/>
      <c r="U1214" s="61"/>
      <c r="V1214" s="65"/>
      <c r="W1214" s="546"/>
      <c r="X1214" s="546"/>
    </row>
    <row r="1215" spans="1:24" ht="15.75">
      <c r="A1215" s="107" t="s">
        <v>2707</v>
      </c>
      <c r="E1215" s="32">
        <f t="shared" si="55"/>
        <v>5882.25</v>
      </c>
      <c r="F1215" s="32">
        <f t="shared" si="56"/>
        <v>6815.5999999999995</v>
      </c>
      <c r="G1215" s="32">
        <f t="shared" si="57"/>
        <v>1219</v>
      </c>
      <c r="H1215" s="32">
        <f t="shared" si="58"/>
        <v>1891.2000000000003</v>
      </c>
      <c r="I1215" s="32">
        <f t="shared" si="59"/>
        <v>690.30000000000007</v>
      </c>
      <c r="J1215" s="32">
        <f t="shared" si="60"/>
        <v>506</v>
      </c>
      <c r="K1215" s="32">
        <f t="shared" si="61"/>
        <v>0</v>
      </c>
      <c r="L1215" s="32">
        <f t="shared" si="62"/>
        <v>8148.1</v>
      </c>
      <c r="N1215" s="501">
        <f t="shared" si="63"/>
        <v>25152.449999999997</v>
      </c>
      <c r="O1215" s="65">
        <v>25152.44999999999</v>
      </c>
      <c r="P1215" s="72">
        <f t="shared" si="64"/>
        <v>0</v>
      </c>
      <c r="Q1215" s="107"/>
      <c r="R1215" s="61"/>
      <c r="T1215" s="270"/>
      <c r="U1215" s="61"/>
      <c r="V1215" s="65"/>
      <c r="W1215" s="546"/>
      <c r="X1215" s="546"/>
    </row>
    <row r="1216" spans="1:24" ht="15.75">
      <c r="A1216" s="107" t="s">
        <v>2733</v>
      </c>
      <c r="E1216" s="32">
        <f t="shared" si="55"/>
        <v>7076.0999999999995</v>
      </c>
      <c r="F1216" s="32">
        <f t="shared" si="56"/>
        <v>4702</v>
      </c>
      <c r="G1216" s="32">
        <f t="shared" si="57"/>
        <v>1199.8000000000002</v>
      </c>
      <c r="H1216" s="32">
        <f t="shared" si="58"/>
        <v>1893.4</v>
      </c>
      <c r="I1216" s="32">
        <f t="shared" si="59"/>
        <v>700.49999999999989</v>
      </c>
      <c r="J1216" s="32">
        <f t="shared" si="60"/>
        <v>436.90000000000003</v>
      </c>
      <c r="K1216" s="32">
        <f t="shared" si="61"/>
        <v>15</v>
      </c>
      <c r="L1216" s="32">
        <f t="shared" si="62"/>
        <v>5226.3</v>
      </c>
      <c r="N1216" s="501">
        <f t="shared" si="63"/>
        <v>21249.999999999996</v>
      </c>
      <c r="O1216" s="65">
        <v>21250</v>
      </c>
      <c r="P1216" s="72">
        <f t="shared" si="64"/>
        <v>0</v>
      </c>
      <c r="Q1216" s="107"/>
      <c r="R1216" s="61"/>
      <c r="T1216" s="270"/>
      <c r="U1216" s="61"/>
      <c r="V1216" s="65"/>
      <c r="W1216" s="546"/>
      <c r="X1216" s="546"/>
    </row>
    <row r="1217" spans="1:24" ht="15.75">
      <c r="A1217" s="284" t="s">
        <v>3633</v>
      </c>
      <c r="E1217" s="32">
        <f t="shared" si="55"/>
        <v>6924.1</v>
      </c>
      <c r="F1217" s="32">
        <f t="shared" si="56"/>
        <v>3619.4</v>
      </c>
      <c r="G1217" s="32">
        <f t="shared" si="57"/>
        <v>1209.4000000000001</v>
      </c>
      <c r="H1217" s="32">
        <f t="shared" si="58"/>
        <v>1058.5999999999999</v>
      </c>
      <c r="I1217" s="32">
        <f t="shared" si="59"/>
        <v>460</v>
      </c>
      <c r="J1217" s="32">
        <f t="shared" si="60"/>
        <v>125.1</v>
      </c>
      <c r="K1217" s="32">
        <f t="shared" si="61"/>
        <v>0</v>
      </c>
      <c r="L1217" s="32">
        <f t="shared" si="62"/>
        <v>5830.9000000000005</v>
      </c>
      <c r="N1217" s="501">
        <f t="shared" si="63"/>
        <v>19227.5</v>
      </c>
      <c r="O1217" s="65">
        <v>19227.500000000007</v>
      </c>
      <c r="P1217" s="72">
        <f t="shared" si="64"/>
        <v>0</v>
      </c>
      <c r="Q1217" s="284"/>
      <c r="R1217" s="61"/>
      <c r="T1217" s="270"/>
      <c r="U1217" s="61"/>
      <c r="V1217" s="65"/>
      <c r="W1217" s="546"/>
      <c r="X1217" s="546"/>
    </row>
    <row r="1218" spans="1:24" ht="15.75">
      <c r="A1218" s="284" t="s">
        <v>3634</v>
      </c>
      <c r="E1218" s="32">
        <f t="shared" si="55"/>
        <v>6530.4499999999989</v>
      </c>
      <c r="F1218" s="32">
        <f t="shared" si="56"/>
        <v>5324.85</v>
      </c>
      <c r="G1218" s="32">
        <f t="shared" si="57"/>
        <v>1466.5</v>
      </c>
      <c r="H1218" s="32">
        <f t="shared" si="58"/>
        <v>1811.4499999999998</v>
      </c>
      <c r="I1218" s="32">
        <f t="shared" si="59"/>
        <v>758.5</v>
      </c>
      <c r="J1218" s="32">
        <f t="shared" si="60"/>
        <v>364.40000000000003</v>
      </c>
      <c r="K1218" s="32">
        <f t="shared" si="61"/>
        <v>0</v>
      </c>
      <c r="L1218" s="32">
        <f t="shared" si="62"/>
        <v>3823.85</v>
      </c>
      <c r="N1218" s="501">
        <f t="shared" si="63"/>
        <v>20080</v>
      </c>
      <c r="O1218" s="65">
        <v>20079.999999999989</v>
      </c>
      <c r="P1218" s="72">
        <f t="shared" si="64"/>
        <v>0</v>
      </c>
      <c r="Q1218" s="284"/>
      <c r="R1218" s="61"/>
      <c r="T1218" s="270"/>
      <c r="U1218" s="61"/>
      <c r="V1218" s="65"/>
      <c r="W1218" s="546"/>
      <c r="X1218" s="546"/>
    </row>
    <row r="1219" spans="1:24" ht="15.75">
      <c r="A1219" s="107" t="s">
        <v>154</v>
      </c>
      <c r="E1219" s="32">
        <f t="shared" si="55"/>
        <v>6227.8499999999995</v>
      </c>
      <c r="F1219" s="32">
        <f t="shared" si="56"/>
        <v>7163.7999999999993</v>
      </c>
      <c r="G1219" s="32">
        <f t="shared" si="57"/>
        <v>1240.4000000000001</v>
      </c>
      <c r="H1219" s="32">
        <f t="shared" si="58"/>
        <v>1901.5000000000002</v>
      </c>
      <c r="I1219" s="32">
        <f t="shared" si="59"/>
        <v>651.15000000000009</v>
      </c>
      <c r="J1219" s="32">
        <f t="shared" si="60"/>
        <v>473.3</v>
      </c>
      <c r="K1219" s="32">
        <f t="shared" si="61"/>
        <v>0</v>
      </c>
      <c r="L1219" s="32">
        <f t="shared" si="62"/>
        <v>7076.8</v>
      </c>
      <c r="N1219" s="501">
        <f t="shared" si="63"/>
        <v>24734.799999999999</v>
      </c>
      <c r="O1219" s="65">
        <v>24734.80000000001</v>
      </c>
      <c r="P1219" s="72">
        <f t="shared" si="64"/>
        <v>0</v>
      </c>
      <c r="Q1219" s="107"/>
      <c r="R1219" s="61"/>
      <c r="T1219" s="270"/>
      <c r="U1219" s="61"/>
      <c r="V1219" s="65"/>
      <c r="W1219" s="546"/>
      <c r="X1219" s="546"/>
    </row>
    <row r="1220" spans="1:24" ht="15.75">
      <c r="A1220" s="107" t="s">
        <v>2210</v>
      </c>
      <c r="E1220" s="32">
        <f t="shared" si="55"/>
        <v>7585.4999999999991</v>
      </c>
      <c r="F1220" s="32">
        <f t="shared" si="56"/>
        <v>5406.4000000000005</v>
      </c>
      <c r="G1220" s="32">
        <f t="shared" si="57"/>
        <v>1502.7</v>
      </c>
      <c r="H1220" s="32">
        <f t="shared" si="58"/>
        <v>1455.8000000000002</v>
      </c>
      <c r="I1220" s="32">
        <f t="shared" si="59"/>
        <v>753.65000000000009</v>
      </c>
      <c r="J1220" s="32">
        <f t="shared" si="60"/>
        <v>354.59999999999997</v>
      </c>
      <c r="K1220" s="32">
        <f t="shared" si="61"/>
        <v>0</v>
      </c>
      <c r="L1220" s="32">
        <f t="shared" si="62"/>
        <v>5270.6</v>
      </c>
      <c r="N1220" s="501">
        <f t="shared" si="63"/>
        <v>22329.25</v>
      </c>
      <c r="O1220" s="65">
        <v>22329.249999999996</v>
      </c>
      <c r="P1220" s="72">
        <f t="shared" si="64"/>
        <v>0</v>
      </c>
      <c r="Q1220" s="107"/>
      <c r="R1220" s="61"/>
      <c r="T1220" s="270"/>
      <c r="U1220" s="61"/>
      <c r="V1220" s="65"/>
      <c r="W1220" s="546"/>
      <c r="X1220" s="546"/>
    </row>
    <row r="1221" spans="1:24" ht="15.75">
      <c r="A1221" s="107" t="s">
        <v>669</v>
      </c>
      <c r="E1221" s="32">
        <f t="shared" si="55"/>
        <v>5363.6500000000005</v>
      </c>
      <c r="F1221" s="32">
        <f t="shared" si="56"/>
        <v>5800.6000000000013</v>
      </c>
      <c r="G1221" s="32">
        <f t="shared" si="57"/>
        <v>1395.9</v>
      </c>
      <c r="H1221" s="32">
        <f t="shared" si="58"/>
        <v>1967.5000000000002</v>
      </c>
      <c r="I1221" s="32">
        <f t="shared" si="59"/>
        <v>619.79999999999995</v>
      </c>
      <c r="J1221" s="32">
        <f t="shared" si="60"/>
        <v>545.19999999999993</v>
      </c>
      <c r="K1221" s="32">
        <f t="shared" si="61"/>
        <v>7.8000000000000007</v>
      </c>
      <c r="L1221" s="32">
        <f t="shared" si="62"/>
        <v>7611.0000000000009</v>
      </c>
      <c r="N1221" s="501">
        <f t="shared" si="63"/>
        <v>23311.45</v>
      </c>
      <c r="O1221" s="65">
        <v>23311.45</v>
      </c>
      <c r="P1221" s="72">
        <f t="shared" si="64"/>
        <v>0</v>
      </c>
      <c r="Q1221" s="107"/>
      <c r="R1221" s="61"/>
      <c r="T1221" s="270"/>
      <c r="U1221" s="61"/>
      <c r="V1221" s="65"/>
      <c r="W1221" s="546"/>
      <c r="X1221" s="546"/>
    </row>
    <row r="1222" spans="1:24" ht="15.75">
      <c r="A1222" s="107" t="s">
        <v>2722</v>
      </c>
      <c r="E1222" s="32">
        <f t="shared" si="55"/>
        <v>6141.6</v>
      </c>
      <c r="F1222" s="32">
        <f t="shared" si="56"/>
        <v>7011.4000000000005</v>
      </c>
      <c r="G1222" s="32">
        <f t="shared" si="57"/>
        <v>1266.4999999999998</v>
      </c>
      <c r="H1222" s="32">
        <f t="shared" si="58"/>
        <v>1752.7999999999997</v>
      </c>
      <c r="I1222" s="32">
        <f t="shared" si="59"/>
        <v>496.54999999999995</v>
      </c>
      <c r="J1222" s="32">
        <f t="shared" si="60"/>
        <v>424.7</v>
      </c>
      <c r="K1222" s="32">
        <f t="shared" si="61"/>
        <v>0</v>
      </c>
      <c r="L1222" s="32">
        <f t="shared" si="62"/>
        <v>6894</v>
      </c>
      <c r="N1222" s="501">
        <f t="shared" si="63"/>
        <v>23987.55</v>
      </c>
      <c r="O1222" s="65">
        <v>23987.549999999996</v>
      </c>
      <c r="P1222" s="72">
        <f t="shared" si="64"/>
        <v>0</v>
      </c>
      <c r="Q1222" s="107"/>
      <c r="R1222" s="61"/>
      <c r="T1222" s="270"/>
      <c r="U1222" s="61"/>
      <c r="V1222" s="65"/>
      <c r="W1222" s="546"/>
      <c r="X1222" s="546"/>
    </row>
    <row r="1223" spans="1:24" ht="15.75">
      <c r="A1223" s="284" t="s">
        <v>142</v>
      </c>
      <c r="E1223" s="32">
        <f t="shared" si="55"/>
        <v>6786.9</v>
      </c>
      <c r="F1223" s="32">
        <f t="shared" si="56"/>
        <v>7163.45</v>
      </c>
      <c r="G1223" s="32">
        <f t="shared" si="57"/>
        <v>1400.8000000000002</v>
      </c>
      <c r="H1223" s="32">
        <f t="shared" si="58"/>
        <v>2398.5499999999997</v>
      </c>
      <c r="I1223" s="32">
        <f t="shared" si="59"/>
        <v>521.30000000000007</v>
      </c>
      <c r="J1223" s="32">
        <f t="shared" si="60"/>
        <v>435.5</v>
      </c>
      <c r="K1223" s="32">
        <f t="shared" si="61"/>
        <v>0</v>
      </c>
      <c r="L1223" s="32">
        <f t="shared" si="62"/>
        <v>7278.5</v>
      </c>
      <c r="N1223" s="501">
        <f t="shared" si="63"/>
        <v>25984.999999999996</v>
      </c>
      <c r="O1223" s="65">
        <v>25984.999999999989</v>
      </c>
      <c r="P1223" s="72">
        <f t="shared" si="64"/>
        <v>0</v>
      </c>
      <c r="Q1223" s="284"/>
      <c r="R1223" s="61"/>
      <c r="T1223" s="270"/>
      <c r="U1223" s="61"/>
      <c r="V1223" s="65"/>
      <c r="W1223" s="546"/>
      <c r="X1223" s="546"/>
    </row>
    <row r="1224" spans="1:24" ht="15.75">
      <c r="A1224" s="106" t="s">
        <v>1349</v>
      </c>
      <c r="E1224" s="32">
        <f t="shared" si="55"/>
        <v>7043.8</v>
      </c>
      <c r="F1224" s="32">
        <f t="shared" si="56"/>
        <v>5942.0000000000009</v>
      </c>
      <c r="G1224" s="32">
        <f t="shared" si="57"/>
        <v>1024</v>
      </c>
      <c r="H1224" s="32">
        <f t="shared" si="58"/>
        <v>1585.1</v>
      </c>
      <c r="I1224" s="32">
        <f t="shared" si="59"/>
        <v>464.29999999999995</v>
      </c>
      <c r="J1224" s="32">
        <f t="shared" si="60"/>
        <v>375.59999999999997</v>
      </c>
      <c r="K1224" s="32">
        <f t="shared" si="61"/>
        <v>0</v>
      </c>
      <c r="L1224" s="32">
        <f t="shared" si="62"/>
        <v>6470.7</v>
      </c>
      <c r="N1224" s="501">
        <f t="shared" si="63"/>
        <v>22905.5</v>
      </c>
      <c r="O1224" s="65">
        <v>22905.5</v>
      </c>
      <c r="P1224" s="72">
        <f t="shared" si="64"/>
        <v>0</v>
      </c>
      <c r="Q1224" s="106"/>
      <c r="R1224" s="61"/>
      <c r="T1224" s="270"/>
      <c r="U1224" s="61"/>
      <c r="V1224" s="65"/>
      <c r="W1224" s="546"/>
      <c r="X1224" s="546"/>
    </row>
    <row r="1225" spans="1:24" ht="15.75">
      <c r="A1225" s="107" t="s">
        <v>683</v>
      </c>
      <c r="E1225" s="32">
        <f t="shared" ref="E1225:E1256" si="65">D101</f>
        <v>5314.2999999999984</v>
      </c>
      <c r="F1225" s="32">
        <f t="shared" ref="F1225:F1256" si="66">D241</f>
        <v>6882.9999999999991</v>
      </c>
      <c r="G1225" s="32">
        <f t="shared" ref="G1225:G1256" si="67">D381</f>
        <v>917.79999999999984</v>
      </c>
      <c r="H1225" s="32">
        <f t="shared" ref="H1225:H1256" si="68">D521</f>
        <v>1865.7999999999997</v>
      </c>
      <c r="I1225" s="32">
        <f t="shared" ref="I1225:I1256" si="69">D661</f>
        <v>394.79999999999995</v>
      </c>
      <c r="J1225" s="32">
        <f t="shared" ref="J1225:J1256" si="70">D801</f>
        <v>399.15</v>
      </c>
      <c r="K1225" s="32">
        <f t="shared" ref="K1225:K1256" si="71">D941</f>
        <v>0</v>
      </c>
      <c r="L1225" s="32">
        <f t="shared" ref="L1225:L1256" si="72">D1081</f>
        <v>6654</v>
      </c>
      <c r="N1225" s="501">
        <f t="shared" ref="N1225:N1256" si="73">SUM(E1225:L1225)</f>
        <v>22428.849999999995</v>
      </c>
      <c r="O1225" s="65">
        <v>22428.849999999995</v>
      </c>
      <c r="P1225" s="72">
        <f t="shared" ref="P1225:P1256" si="74">N1225-O1225</f>
        <v>0</v>
      </c>
      <c r="Q1225" s="107"/>
      <c r="R1225" s="61"/>
      <c r="T1225" s="270"/>
      <c r="U1225" s="61"/>
      <c r="V1225" s="65"/>
      <c r="W1225" s="546"/>
      <c r="X1225" s="546"/>
    </row>
    <row r="1226" spans="1:24" ht="15.75">
      <c r="A1226" s="107" t="s">
        <v>2723</v>
      </c>
      <c r="E1226" s="32">
        <f t="shared" si="65"/>
        <v>8008.7</v>
      </c>
      <c r="F1226" s="32">
        <f t="shared" si="66"/>
        <v>5221.6000000000004</v>
      </c>
      <c r="G1226" s="32">
        <f t="shared" si="67"/>
        <v>1808.5000000000002</v>
      </c>
      <c r="H1226" s="32">
        <f t="shared" si="68"/>
        <v>1357.1000000000001</v>
      </c>
      <c r="I1226" s="32">
        <f t="shared" si="69"/>
        <v>803.80000000000007</v>
      </c>
      <c r="J1226" s="32">
        <f t="shared" si="70"/>
        <v>323.00000000000006</v>
      </c>
      <c r="K1226" s="32">
        <f t="shared" si="71"/>
        <v>0</v>
      </c>
      <c r="L1226" s="32">
        <f t="shared" si="72"/>
        <v>6485.1</v>
      </c>
      <c r="N1226" s="501">
        <f t="shared" si="73"/>
        <v>24007.799999999996</v>
      </c>
      <c r="O1226" s="65">
        <v>24007.799999999992</v>
      </c>
      <c r="P1226" s="72">
        <f t="shared" si="74"/>
        <v>0</v>
      </c>
      <c r="Q1226" s="107"/>
      <c r="R1226" s="61"/>
      <c r="T1226" s="270"/>
      <c r="U1226" s="61"/>
      <c r="V1226" s="65"/>
      <c r="W1226" s="546"/>
      <c r="X1226" s="546"/>
    </row>
    <row r="1227" spans="1:24" ht="15.75">
      <c r="A1227" s="284" t="s">
        <v>3635</v>
      </c>
      <c r="E1227" s="32">
        <f t="shared" si="65"/>
        <v>6888.6000000000013</v>
      </c>
      <c r="F1227" s="32">
        <f t="shared" si="66"/>
        <v>4451.6000000000004</v>
      </c>
      <c r="G1227" s="32">
        <f t="shared" si="67"/>
        <v>1189.1000000000001</v>
      </c>
      <c r="H1227" s="32">
        <f t="shared" si="68"/>
        <v>1156.9999999999998</v>
      </c>
      <c r="I1227" s="32">
        <f t="shared" si="69"/>
        <v>338.9</v>
      </c>
      <c r="J1227" s="32">
        <f t="shared" si="70"/>
        <v>224.8</v>
      </c>
      <c r="K1227" s="32">
        <f t="shared" si="71"/>
        <v>22.5</v>
      </c>
      <c r="L1227" s="32">
        <f t="shared" si="72"/>
        <v>5433.2</v>
      </c>
      <c r="N1227" s="501">
        <f t="shared" si="73"/>
        <v>19705.7</v>
      </c>
      <c r="O1227" s="65">
        <v>19705.700000000004</v>
      </c>
      <c r="P1227" s="72">
        <f t="shared" si="74"/>
        <v>0</v>
      </c>
      <c r="Q1227" s="284"/>
      <c r="R1227" s="61"/>
      <c r="T1227" s="270"/>
      <c r="U1227" s="61"/>
      <c r="V1227" s="65"/>
      <c r="W1227" s="546"/>
      <c r="X1227" s="546"/>
    </row>
    <row r="1228" spans="1:24" ht="15.75">
      <c r="A1228" s="285" t="s">
        <v>1690</v>
      </c>
      <c r="E1228" s="32">
        <f t="shared" si="65"/>
        <v>5122.9999999999991</v>
      </c>
      <c r="F1228" s="32">
        <f t="shared" si="66"/>
        <v>4212.1499999999996</v>
      </c>
      <c r="G1228" s="32">
        <f t="shared" si="67"/>
        <v>715.2</v>
      </c>
      <c r="H1228" s="32">
        <f t="shared" si="68"/>
        <v>1200.8500000000001</v>
      </c>
      <c r="I1228" s="32">
        <f t="shared" si="69"/>
        <v>350.29999999999995</v>
      </c>
      <c r="J1228" s="32">
        <f t="shared" si="70"/>
        <v>280.8</v>
      </c>
      <c r="K1228" s="32">
        <f t="shared" si="71"/>
        <v>0</v>
      </c>
      <c r="L1228" s="32">
        <f t="shared" si="72"/>
        <v>4436.5999999999995</v>
      </c>
      <c r="N1228" s="501">
        <f t="shared" si="73"/>
        <v>16318.899999999998</v>
      </c>
      <c r="O1228" s="65">
        <v>16318.900000000001</v>
      </c>
      <c r="P1228" s="72">
        <f t="shared" si="74"/>
        <v>0</v>
      </c>
      <c r="Q1228" s="285"/>
      <c r="R1228" s="61"/>
      <c r="T1228" s="270"/>
      <c r="U1228" s="61"/>
      <c r="V1228" s="65"/>
      <c r="W1228" s="546"/>
      <c r="X1228" s="546"/>
    </row>
    <row r="1229" spans="1:24" ht="15.75">
      <c r="A1229" s="107" t="s">
        <v>654</v>
      </c>
      <c r="E1229" s="32">
        <f t="shared" si="65"/>
        <v>6161.5999999999995</v>
      </c>
      <c r="F1229" s="32">
        <f t="shared" si="66"/>
        <v>6436.8</v>
      </c>
      <c r="G1229" s="32">
        <f t="shared" si="67"/>
        <v>1320.6</v>
      </c>
      <c r="H1229" s="32">
        <f t="shared" si="68"/>
        <v>1992.1</v>
      </c>
      <c r="I1229" s="32">
        <f t="shared" si="69"/>
        <v>634.90000000000009</v>
      </c>
      <c r="J1229" s="32">
        <f t="shared" si="70"/>
        <v>407.79999999999995</v>
      </c>
      <c r="K1229" s="32">
        <f t="shared" si="71"/>
        <v>0</v>
      </c>
      <c r="L1229" s="32">
        <f t="shared" si="72"/>
        <v>6753.1</v>
      </c>
      <c r="N1229" s="501">
        <f t="shared" si="73"/>
        <v>23706.9</v>
      </c>
      <c r="O1229" s="65">
        <v>23706.9</v>
      </c>
      <c r="P1229" s="72">
        <f t="shared" si="74"/>
        <v>0</v>
      </c>
      <c r="Q1229" s="107"/>
      <c r="R1229" s="61"/>
      <c r="T1229" s="270"/>
      <c r="U1229" s="61"/>
      <c r="V1229" s="65"/>
      <c r="W1229" s="546"/>
      <c r="X1229" s="546"/>
    </row>
    <row r="1230" spans="1:24" ht="15.75">
      <c r="A1230" s="107" t="s">
        <v>653</v>
      </c>
      <c r="E1230" s="32">
        <f t="shared" si="65"/>
        <v>5291.1</v>
      </c>
      <c r="F1230" s="32">
        <f t="shared" si="66"/>
        <v>7627.9</v>
      </c>
      <c r="G1230" s="32">
        <f t="shared" si="67"/>
        <v>784.09999999999991</v>
      </c>
      <c r="H1230" s="32">
        <f t="shared" si="68"/>
        <v>1480.2999999999997</v>
      </c>
      <c r="I1230" s="32">
        <f t="shared" si="69"/>
        <v>343.40000000000003</v>
      </c>
      <c r="J1230" s="32">
        <f t="shared" si="70"/>
        <v>299.2</v>
      </c>
      <c r="K1230" s="32">
        <f t="shared" si="71"/>
        <v>0</v>
      </c>
      <c r="L1230" s="32">
        <f t="shared" si="72"/>
        <v>7118.7</v>
      </c>
      <c r="N1230" s="501">
        <f t="shared" si="73"/>
        <v>22944.7</v>
      </c>
      <c r="O1230" s="65">
        <v>22944.700000000008</v>
      </c>
      <c r="P1230" s="72">
        <f t="shared" si="74"/>
        <v>0</v>
      </c>
      <c r="Q1230" s="107"/>
      <c r="R1230" s="61"/>
      <c r="T1230" s="270"/>
      <c r="U1230" s="61"/>
      <c r="V1230" s="65"/>
      <c r="W1230" s="546"/>
      <c r="X1230" s="546"/>
    </row>
    <row r="1231" spans="1:24" ht="15.75">
      <c r="A1231" s="285" t="s">
        <v>1753</v>
      </c>
      <c r="E1231" s="32">
        <f t="shared" si="65"/>
        <v>5047.45</v>
      </c>
      <c r="F1231" s="32">
        <f t="shared" si="66"/>
        <v>5438.7500000000009</v>
      </c>
      <c r="G1231" s="32">
        <f t="shared" si="67"/>
        <v>772.8</v>
      </c>
      <c r="H1231" s="32">
        <f t="shared" si="68"/>
        <v>1236.8</v>
      </c>
      <c r="I1231" s="32">
        <f t="shared" si="69"/>
        <v>425.2</v>
      </c>
      <c r="J1231" s="32">
        <f t="shared" si="70"/>
        <v>429.3</v>
      </c>
      <c r="K1231" s="32">
        <f t="shared" si="71"/>
        <v>0</v>
      </c>
      <c r="L1231" s="32">
        <f t="shared" si="72"/>
        <v>5489.9999999999991</v>
      </c>
      <c r="N1231" s="501">
        <f t="shared" si="73"/>
        <v>18840.3</v>
      </c>
      <c r="O1231" s="65">
        <v>18840.299999999996</v>
      </c>
      <c r="P1231" s="72">
        <f t="shared" si="74"/>
        <v>0</v>
      </c>
      <c r="Q1231" s="285"/>
      <c r="R1231" s="61"/>
      <c r="T1231" s="270"/>
      <c r="U1231" s="61"/>
      <c r="V1231" s="65"/>
      <c r="W1231" s="546"/>
      <c r="X1231" s="546"/>
    </row>
    <row r="1232" spans="1:24" ht="15.75">
      <c r="A1232" s="107" t="s">
        <v>638</v>
      </c>
      <c r="E1232" s="32">
        <f t="shared" si="65"/>
        <v>6355.6</v>
      </c>
      <c r="F1232" s="32">
        <f t="shared" si="66"/>
        <v>6149.1</v>
      </c>
      <c r="G1232" s="32">
        <f t="shared" si="67"/>
        <v>1224.8000000000002</v>
      </c>
      <c r="H1232" s="32">
        <f t="shared" si="68"/>
        <v>1535.1999999999998</v>
      </c>
      <c r="I1232" s="32">
        <f t="shared" si="69"/>
        <v>659.3</v>
      </c>
      <c r="J1232" s="32">
        <f t="shared" si="70"/>
        <v>337.20000000000005</v>
      </c>
      <c r="K1232" s="32">
        <f t="shared" si="71"/>
        <v>0</v>
      </c>
      <c r="L1232" s="32">
        <f t="shared" si="72"/>
        <v>6250.1</v>
      </c>
      <c r="N1232" s="501">
        <f t="shared" si="73"/>
        <v>22511.300000000003</v>
      </c>
      <c r="O1232" s="65">
        <v>22511.300000000007</v>
      </c>
      <c r="P1232" s="72">
        <f t="shared" si="74"/>
        <v>0</v>
      </c>
      <c r="Q1232" s="107"/>
      <c r="R1232" s="61"/>
      <c r="T1232" s="270"/>
      <c r="U1232" s="61"/>
      <c r="V1232" s="65"/>
      <c r="W1232" s="546"/>
      <c r="X1232" s="546"/>
    </row>
    <row r="1233" spans="1:24" ht="15.75">
      <c r="A1233" s="285" t="s">
        <v>1649</v>
      </c>
      <c r="E1233" s="32">
        <f t="shared" si="65"/>
        <v>5708.7</v>
      </c>
      <c r="F1233" s="32">
        <f t="shared" si="66"/>
        <v>6065.2499999999991</v>
      </c>
      <c r="G1233" s="32">
        <f t="shared" si="67"/>
        <v>1092.9000000000001</v>
      </c>
      <c r="H1233" s="32">
        <f t="shared" si="68"/>
        <v>1384.8500000000001</v>
      </c>
      <c r="I1233" s="32">
        <f t="shared" si="69"/>
        <v>421.00000000000006</v>
      </c>
      <c r="J1233" s="32">
        <f t="shared" si="70"/>
        <v>331.15</v>
      </c>
      <c r="K1233" s="32">
        <f t="shared" si="71"/>
        <v>0</v>
      </c>
      <c r="L1233" s="32">
        <f t="shared" si="72"/>
        <v>6451.2999999999993</v>
      </c>
      <c r="N1233" s="501">
        <f t="shared" si="73"/>
        <v>21455.149999999998</v>
      </c>
      <c r="O1233" s="65">
        <v>21455.150000000005</v>
      </c>
      <c r="P1233" s="72">
        <f t="shared" si="74"/>
        <v>0</v>
      </c>
      <c r="Q1233" s="285"/>
      <c r="R1233" s="61"/>
      <c r="T1233" s="270"/>
      <c r="U1233" s="61"/>
      <c r="V1233" s="65"/>
      <c r="W1233" s="546"/>
      <c r="X1233" s="546"/>
    </row>
    <row r="1234" spans="1:24" ht="15.75">
      <c r="A1234" s="107" t="s">
        <v>2713</v>
      </c>
      <c r="E1234" s="32">
        <f t="shared" si="65"/>
        <v>5299</v>
      </c>
      <c r="F1234" s="32">
        <f t="shared" si="66"/>
        <v>5241.7999999999993</v>
      </c>
      <c r="G1234" s="32">
        <f t="shared" si="67"/>
        <v>807.9</v>
      </c>
      <c r="H1234" s="32">
        <f t="shared" si="68"/>
        <v>1144</v>
      </c>
      <c r="I1234" s="32">
        <f t="shared" si="69"/>
        <v>279.39999999999992</v>
      </c>
      <c r="J1234" s="32">
        <f t="shared" si="70"/>
        <v>265.8</v>
      </c>
      <c r="K1234" s="32">
        <f t="shared" si="71"/>
        <v>0</v>
      </c>
      <c r="L1234" s="32">
        <f t="shared" si="72"/>
        <v>5286.1</v>
      </c>
      <c r="N1234" s="501">
        <f t="shared" si="73"/>
        <v>18324</v>
      </c>
      <c r="O1234" s="65">
        <v>18324.000000000004</v>
      </c>
      <c r="P1234" s="72">
        <f t="shared" si="74"/>
        <v>0</v>
      </c>
      <c r="Q1234" s="107"/>
      <c r="R1234" s="61"/>
      <c r="T1234" s="270"/>
      <c r="U1234" s="61"/>
      <c r="V1234" s="65"/>
      <c r="W1234" s="546"/>
      <c r="X1234" s="546"/>
    </row>
    <row r="1235" spans="1:24" ht="15.75">
      <c r="A1235" s="107" t="s">
        <v>2831</v>
      </c>
      <c r="E1235" s="32">
        <f t="shared" si="65"/>
        <v>5436.9000000000005</v>
      </c>
      <c r="F1235" s="32">
        <f t="shared" si="66"/>
        <v>5003.8999999999987</v>
      </c>
      <c r="G1235" s="32">
        <f t="shared" si="67"/>
        <v>471.9</v>
      </c>
      <c r="H1235" s="32">
        <f t="shared" si="68"/>
        <v>1417.3000000000002</v>
      </c>
      <c r="I1235" s="32">
        <f t="shared" si="69"/>
        <v>291.90000000000003</v>
      </c>
      <c r="J1235" s="32">
        <f t="shared" si="70"/>
        <v>362.99999999999994</v>
      </c>
      <c r="K1235" s="32">
        <f t="shared" si="71"/>
        <v>0</v>
      </c>
      <c r="L1235" s="32">
        <f t="shared" si="72"/>
        <v>5912.2</v>
      </c>
      <c r="N1235" s="501">
        <f t="shared" si="73"/>
        <v>18897.099999999999</v>
      </c>
      <c r="O1235" s="65">
        <v>18897.100000000002</v>
      </c>
      <c r="P1235" s="72">
        <f t="shared" si="74"/>
        <v>0</v>
      </c>
      <c r="Q1235" s="107"/>
      <c r="R1235" s="61"/>
      <c r="T1235" s="270"/>
      <c r="U1235" s="61"/>
      <c r="V1235" s="65"/>
      <c r="W1235" s="546"/>
      <c r="X1235" s="546"/>
    </row>
    <row r="1236" spans="1:24" ht="15.75">
      <c r="A1236" s="284" t="s">
        <v>3636</v>
      </c>
      <c r="E1236" s="32">
        <f t="shared" si="65"/>
        <v>5522.8499999999995</v>
      </c>
      <c r="F1236" s="32">
        <f t="shared" si="66"/>
        <v>4598.1000000000004</v>
      </c>
      <c r="G1236" s="32">
        <f t="shared" si="67"/>
        <v>465.2</v>
      </c>
      <c r="H1236" s="32">
        <f t="shared" si="68"/>
        <v>923.69999999999993</v>
      </c>
      <c r="I1236" s="32">
        <f t="shared" si="69"/>
        <v>297.10000000000002</v>
      </c>
      <c r="J1236" s="32">
        <f t="shared" si="70"/>
        <v>299.89999999999998</v>
      </c>
      <c r="K1236" s="32">
        <f t="shared" si="71"/>
        <v>0</v>
      </c>
      <c r="L1236" s="32">
        <f t="shared" si="72"/>
        <v>5408.5</v>
      </c>
      <c r="N1236" s="501">
        <f t="shared" si="73"/>
        <v>17515.350000000002</v>
      </c>
      <c r="O1236" s="65">
        <v>17515.350000000002</v>
      </c>
      <c r="P1236" s="72">
        <f t="shared" si="74"/>
        <v>0</v>
      </c>
      <c r="Q1236" s="284"/>
      <c r="R1236" s="61"/>
      <c r="T1236" s="270"/>
      <c r="U1236" s="61"/>
      <c r="V1236" s="65"/>
      <c r="W1236" s="546"/>
      <c r="X1236" s="546"/>
    </row>
    <row r="1237" spans="1:24" ht="15.75">
      <c r="A1237" s="284" t="s">
        <v>3637</v>
      </c>
      <c r="E1237" s="32">
        <f t="shared" si="65"/>
        <v>6679.85</v>
      </c>
      <c r="F1237" s="32">
        <f t="shared" si="66"/>
        <v>5099.4000000000005</v>
      </c>
      <c r="G1237" s="32">
        <f t="shared" si="67"/>
        <v>848.9</v>
      </c>
      <c r="H1237" s="32">
        <f t="shared" si="68"/>
        <v>1213.5999999999999</v>
      </c>
      <c r="I1237" s="32">
        <f t="shared" si="69"/>
        <v>315.89999999999998</v>
      </c>
      <c r="J1237" s="32">
        <f t="shared" si="70"/>
        <v>357.5</v>
      </c>
      <c r="K1237" s="32">
        <f t="shared" si="71"/>
        <v>0</v>
      </c>
      <c r="L1237" s="32">
        <f t="shared" si="72"/>
        <v>6066.5</v>
      </c>
      <c r="N1237" s="501">
        <f t="shared" si="73"/>
        <v>20581.650000000001</v>
      </c>
      <c r="O1237" s="65">
        <v>20581.650000000001</v>
      </c>
      <c r="P1237" s="72">
        <f t="shared" si="74"/>
        <v>0</v>
      </c>
      <c r="Q1237" s="284"/>
      <c r="R1237" s="61"/>
      <c r="T1237" s="270"/>
      <c r="U1237" s="61"/>
      <c r="V1237" s="65"/>
      <c r="W1237" s="546"/>
      <c r="X1237" s="546"/>
    </row>
    <row r="1238" spans="1:24" ht="15.75">
      <c r="A1238" s="285" t="s">
        <v>31</v>
      </c>
      <c r="E1238" s="32">
        <f t="shared" si="65"/>
        <v>5866.2499999999991</v>
      </c>
      <c r="F1238" s="32">
        <f t="shared" si="66"/>
        <v>7651.7000000000007</v>
      </c>
      <c r="G1238" s="32">
        <f t="shared" si="67"/>
        <v>1140.6000000000001</v>
      </c>
      <c r="H1238" s="32">
        <f t="shared" si="68"/>
        <v>2313.3000000000002</v>
      </c>
      <c r="I1238" s="32">
        <f t="shared" si="69"/>
        <v>377.05</v>
      </c>
      <c r="J1238" s="32">
        <f t="shared" si="70"/>
        <v>456</v>
      </c>
      <c r="K1238" s="32">
        <f t="shared" si="71"/>
        <v>3.3000000000000003</v>
      </c>
      <c r="L1238" s="32">
        <f t="shared" si="72"/>
        <v>6402.65</v>
      </c>
      <c r="N1238" s="501">
        <f t="shared" si="73"/>
        <v>24210.85</v>
      </c>
      <c r="O1238" s="65">
        <v>24210.850000000002</v>
      </c>
      <c r="P1238" s="72">
        <f t="shared" si="74"/>
        <v>0</v>
      </c>
      <c r="Q1238" s="285"/>
      <c r="R1238" s="61"/>
      <c r="T1238" s="270"/>
      <c r="U1238" s="61"/>
      <c r="V1238" s="65"/>
      <c r="W1238" s="546"/>
      <c r="X1238" s="546"/>
    </row>
    <row r="1239" spans="1:24" ht="15.75">
      <c r="A1239" s="107" t="s">
        <v>2717</v>
      </c>
      <c r="E1239" s="32">
        <f t="shared" si="65"/>
        <v>5356.9</v>
      </c>
      <c r="F1239" s="32">
        <f t="shared" si="66"/>
        <v>6333.1</v>
      </c>
      <c r="G1239" s="32">
        <f t="shared" si="67"/>
        <v>1181</v>
      </c>
      <c r="H1239" s="32">
        <f t="shared" si="68"/>
        <v>2388.6999999999998</v>
      </c>
      <c r="I1239" s="32">
        <f t="shared" si="69"/>
        <v>809.80000000000007</v>
      </c>
      <c r="J1239" s="32">
        <f t="shared" si="70"/>
        <v>445.2</v>
      </c>
      <c r="K1239" s="32">
        <f t="shared" si="71"/>
        <v>0</v>
      </c>
      <c r="L1239" s="32">
        <f t="shared" si="72"/>
        <v>8033.4</v>
      </c>
      <c r="N1239" s="501">
        <f t="shared" si="73"/>
        <v>24548.1</v>
      </c>
      <c r="O1239" s="65">
        <v>24548.099999999995</v>
      </c>
      <c r="P1239" s="72">
        <f t="shared" si="74"/>
        <v>0</v>
      </c>
      <c r="Q1239" s="107"/>
      <c r="R1239" s="61"/>
      <c r="T1239" s="270"/>
      <c r="U1239" s="61"/>
      <c r="V1239" s="65"/>
      <c r="W1239" s="546"/>
      <c r="X1239" s="546"/>
    </row>
    <row r="1240" spans="1:24" ht="15.75">
      <c r="A1240" s="107" t="s">
        <v>694</v>
      </c>
      <c r="E1240" s="32">
        <f t="shared" si="65"/>
        <v>6363.7000000000007</v>
      </c>
      <c r="F1240" s="32">
        <f t="shared" si="66"/>
        <v>3816.8500000000004</v>
      </c>
      <c r="G1240" s="32">
        <f t="shared" si="67"/>
        <v>2334.15</v>
      </c>
      <c r="H1240" s="32">
        <f t="shared" si="68"/>
        <v>1433.05</v>
      </c>
      <c r="I1240" s="32">
        <f t="shared" si="69"/>
        <v>1099.1999999999998</v>
      </c>
      <c r="J1240" s="32">
        <f t="shared" si="70"/>
        <v>249.20000000000002</v>
      </c>
      <c r="K1240" s="32">
        <f t="shared" si="71"/>
        <v>0</v>
      </c>
      <c r="L1240" s="32">
        <f t="shared" si="72"/>
        <v>4290.8999999999996</v>
      </c>
      <c r="N1240" s="501">
        <f t="shared" si="73"/>
        <v>19587.050000000003</v>
      </c>
      <c r="O1240" s="65">
        <v>19587.049999999992</v>
      </c>
      <c r="P1240" s="72">
        <f t="shared" si="74"/>
        <v>0</v>
      </c>
      <c r="Q1240" s="107"/>
      <c r="R1240" s="61"/>
      <c r="T1240" s="270"/>
      <c r="U1240" s="61"/>
      <c r="V1240" s="65"/>
      <c r="W1240" s="546"/>
      <c r="X1240" s="546"/>
    </row>
    <row r="1241" spans="1:24" ht="15.75">
      <c r="A1241" s="284" t="s">
        <v>3638</v>
      </c>
      <c r="E1241" s="32">
        <f t="shared" si="65"/>
        <v>6967.8499999999995</v>
      </c>
      <c r="F1241" s="32">
        <f t="shared" si="66"/>
        <v>5740.5</v>
      </c>
      <c r="G1241" s="32">
        <f t="shared" si="67"/>
        <v>1404.3</v>
      </c>
      <c r="H1241" s="32">
        <f t="shared" si="68"/>
        <v>1869.1999999999998</v>
      </c>
      <c r="I1241" s="32">
        <f t="shared" si="69"/>
        <v>604.29999999999995</v>
      </c>
      <c r="J1241" s="32">
        <f t="shared" si="70"/>
        <v>220.19999999999993</v>
      </c>
      <c r="K1241" s="32">
        <f t="shared" si="71"/>
        <v>13</v>
      </c>
      <c r="L1241" s="32">
        <f t="shared" si="72"/>
        <v>4988.8000000000011</v>
      </c>
      <c r="N1241" s="501">
        <f t="shared" si="73"/>
        <v>21808.15</v>
      </c>
      <c r="O1241" s="65">
        <v>21808.150000000005</v>
      </c>
      <c r="P1241" s="72">
        <f t="shared" si="74"/>
        <v>0</v>
      </c>
      <c r="Q1241" s="284"/>
      <c r="R1241" s="61"/>
      <c r="T1241" s="270"/>
      <c r="U1241" s="61"/>
      <c r="V1241" s="65"/>
      <c r="W1241" s="546"/>
      <c r="X1241" s="546"/>
    </row>
    <row r="1242" spans="1:24" ht="15.75">
      <c r="A1242" s="107" t="s">
        <v>3678</v>
      </c>
      <c r="E1242" s="32">
        <f t="shared" si="65"/>
        <v>6851.5000000000009</v>
      </c>
      <c r="F1242" s="32">
        <f t="shared" si="66"/>
        <v>4568.3999999999996</v>
      </c>
      <c r="G1242" s="32">
        <f t="shared" si="67"/>
        <v>1062</v>
      </c>
      <c r="H1242" s="32">
        <f t="shared" si="68"/>
        <v>1187.7</v>
      </c>
      <c r="I1242" s="32">
        <f t="shared" si="69"/>
        <v>531.60000000000014</v>
      </c>
      <c r="J1242" s="32">
        <f t="shared" si="70"/>
        <v>478.64999999999992</v>
      </c>
      <c r="K1242" s="32">
        <f t="shared" si="71"/>
        <v>0</v>
      </c>
      <c r="L1242" s="32">
        <f t="shared" si="72"/>
        <v>5934.9</v>
      </c>
      <c r="N1242" s="501">
        <f t="shared" si="73"/>
        <v>20614.75</v>
      </c>
      <c r="O1242" s="65">
        <v>20614.749999999985</v>
      </c>
      <c r="P1242" s="72">
        <f t="shared" si="74"/>
        <v>0</v>
      </c>
      <c r="Q1242" s="107"/>
      <c r="R1242" s="61"/>
      <c r="T1242" s="270"/>
      <c r="U1242" s="61"/>
      <c r="V1242" s="65"/>
      <c r="W1242" s="546"/>
      <c r="X1242" s="546"/>
    </row>
    <row r="1243" spans="1:24" ht="15.75">
      <c r="A1243" s="107" t="s">
        <v>686</v>
      </c>
      <c r="E1243" s="32">
        <f t="shared" si="65"/>
        <v>6690.0499999999993</v>
      </c>
      <c r="F1243" s="32">
        <f t="shared" si="66"/>
        <v>4826.0999999999995</v>
      </c>
      <c r="G1243" s="32">
        <f t="shared" si="67"/>
        <v>1031.2</v>
      </c>
      <c r="H1243" s="32">
        <f t="shared" si="68"/>
        <v>1228.1000000000001</v>
      </c>
      <c r="I1243" s="32">
        <f t="shared" si="69"/>
        <v>388.20000000000005</v>
      </c>
      <c r="J1243" s="32">
        <f t="shared" si="70"/>
        <v>318.3</v>
      </c>
      <c r="K1243" s="32">
        <f t="shared" si="71"/>
        <v>0</v>
      </c>
      <c r="L1243" s="32">
        <f t="shared" si="72"/>
        <v>6583.7000000000007</v>
      </c>
      <c r="N1243" s="501">
        <f t="shared" si="73"/>
        <v>21065.65</v>
      </c>
      <c r="O1243" s="65">
        <v>21065.649999999994</v>
      </c>
      <c r="P1243" s="72">
        <f t="shared" si="74"/>
        <v>0</v>
      </c>
      <c r="Q1243" s="107"/>
      <c r="R1243" s="61"/>
      <c r="T1243" s="270"/>
      <c r="U1243" s="61"/>
      <c r="V1243" s="65"/>
      <c r="W1243" s="546"/>
      <c r="X1243" s="546"/>
    </row>
    <row r="1244" spans="1:24" ht="15.75">
      <c r="A1244" s="285" t="s">
        <v>33</v>
      </c>
      <c r="E1244" s="32">
        <f t="shared" si="65"/>
        <v>5389.4000000000015</v>
      </c>
      <c r="F1244" s="32">
        <f t="shared" si="66"/>
        <v>6095.5999999999995</v>
      </c>
      <c r="G1244" s="32">
        <f t="shared" si="67"/>
        <v>1077.7</v>
      </c>
      <c r="H1244" s="32">
        <f t="shared" si="68"/>
        <v>1907.3000000000002</v>
      </c>
      <c r="I1244" s="32">
        <f t="shared" si="69"/>
        <v>582.1</v>
      </c>
      <c r="J1244" s="32">
        <f t="shared" si="70"/>
        <v>463.30000000000007</v>
      </c>
      <c r="K1244" s="32">
        <f t="shared" si="71"/>
        <v>0</v>
      </c>
      <c r="L1244" s="32">
        <f t="shared" si="72"/>
        <v>7608.4</v>
      </c>
      <c r="N1244" s="501">
        <f t="shared" si="73"/>
        <v>23123.8</v>
      </c>
      <c r="O1244" s="65">
        <v>23123.800000000007</v>
      </c>
      <c r="P1244" s="72">
        <f t="shared" si="74"/>
        <v>0</v>
      </c>
      <c r="Q1244" s="285"/>
      <c r="R1244" s="61"/>
      <c r="T1244" s="270"/>
      <c r="U1244" s="61"/>
      <c r="V1244" s="65"/>
      <c r="W1244" s="546"/>
      <c r="X1244" s="546"/>
    </row>
    <row r="1245" spans="1:24" ht="15.75">
      <c r="A1245" s="285" t="s">
        <v>37</v>
      </c>
      <c r="E1245" s="32">
        <f t="shared" si="65"/>
        <v>6789.1</v>
      </c>
      <c r="F1245" s="32">
        <f t="shared" si="66"/>
        <v>5994.8499999999995</v>
      </c>
      <c r="G1245" s="32">
        <f t="shared" si="67"/>
        <v>1298.8500000000001</v>
      </c>
      <c r="H1245" s="32">
        <f t="shared" si="68"/>
        <v>1648.0000000000002</v>
      </c>
      <c r="I1245" s="32">
        <f t="shared" si="69"/>
        <v>673.69999999999993</v>
      </c>
      <c r="J1245" s="32">
        <f t="shared" si="70"/>
        <v>334.3</v>
      </c>
      <c r="K1245" s="32">
        <f t="shared" si="71"/>
        <v>0</v>
      </c>
      <c r="L1245" s="32">
        <f t="shared" si="72"/>
        <v>7281.55</v>
      </c>
      <c r="N1245" s="501">
        <f t="shared" si="73"/>
        <v>24020.35</v>
      </c>
      <c r="O1245" s="65">
        <v>24020.350000000009</v>
      </c>
      <c r="P1245" s="72">
        <f t="shared" si="74"/>
        <v>0</v>
      </c>
      <c r="Q1245" s="285"/>
      <c r="R1245" s="61"/>
      <c r="T1245" s="270"/>
      <c r="U1245" s="61"/>
      <c r="V1245" s="65"/>
      <c r="W1245" s="546"/>
      <c r="X1245" s="546"/>
    </row>
    <row r="1246" spans="1:24" ht="15.75">
      <c r="A1246" s="284" t="s">
        <v>143</v>
      </c>
      <c r="E1246" s="32">
        <f t="shared" si="65"/>
        <v>6207.1500000000005</v>
      </c>
      <c r="F1246" s="32">
        <f t="shared" si="66"/>
        <v>5302.3</v>
      </c>
      <c r="G1246" s="32">
        <f t="shared" si="67"/>
        <v>1286.4000000000001</v>
      </c>
      <c r="H1246" s="32">
        <f t="shared" si="68"/>
        <v>1852.9499999999996</v>
      </c>
      <c r="I1246" s="32">
        <f t="shared" si="69"/>
        <v>645.35</v>
      </c>
      <c r="J1246" s="32">
        <f t="shared" si="70"/>
        <v>451.85</v>
      </c>
      <c r="K1246" s="32">
        <f t="shared" si="71"/>
        <v>0</v>
      </c>
      <c r="L1246" s="32">
        <f t="shared" si="72"/>
        <v>5855.7000000000007</v>
      </c>
      <c r="N1246" s="501">
        <f t="shared" si="73"/>
        <v>21601.7</v>
      </c>
      <c r="O1246" s="65">
        <v>21601.699999999993</v>
      </c>
      <c r="P1246" s="72">
        <f t="shared" si="74"/>
        <v>0</v>
      </c>
      <c r="Q1246" s="284"/>
      <c r="R1246" s="61"/>
      <c r="T1246" s="270"/>
      <c r="U1246" s="61"/>
      <c r="V1246" s="65"/>
      <c r="W1246" s="546"/>
      <c r="X1246" s="546"/>
    </row>
    <row r="1247" spans="1:24" ht="15.75">
      <c r="A1247" s="284" t="s">
        <v>3639</v>
      </c>
      <c r="E1247" s="32">
        <f t="shared" si="65"/>
        <v>5985.2</v>
      </c>
      <c r="F1247" s="32">
        <f t="shared" si="66"/>
        <v>4985.5</v>
      </c>
      <c r="G1247" s="32">
        <f t="shared" si="67"/>
        <v>1515.4</v>
      </c>
      <c r="H1247" s="32">
        <f t="shared" si="68"/>
        <v>1371.9000000000003</v>
      </c>
      <c r="I1247" s="32">
        <f t="shared" si="69"/>
        <v>716.5</v>
      </c>
      <c r="J1247" s="32">
        <f t="shared" si="70"/>
        <v>320.2</v>
      </c>
      <c r="K1247" s="32">
        <f t="shared" si="71"/>
        <v>0</v>
      </c>
      <c r="L1247" s="32">
        <f t="shared" si="72"/>
        <v>6923.2000000000016</v>
      </c>
      <c r="N1247" s="501">
        <f t="shared" si="73"/>
        <v>21817.9</v>
      </c>
      <c r="O1247" s="65">
        <v>21817.899999999998</v>
      </c>
      <c r="P1247" s="72">
        <f t="shared" si="74"/>
        <v>0</v>
      </c>
      <c r="Q1247" s="284"/>
      <c r="R1247" s="61"/>
      <c r="T1247" s="270"/>
      <c r="U1247" s="61"/>
      <c r="V1247" s="65"/>
      <c r="W1247" s="546"/>
      <c r="X1247" s="546"/>
    </row>
    <row r="1248" spans="1:24" ht="15.75">
      <c r="A1248" s="107" t="s">
        <v>2720</v>
      </c>
      <c r="E1248" s="32">
        <f t="shared" si="65"/>
        <v>5049.1499999999996</v>
      </c>
      <c r="F1248" s="32">
        <f t="shared" si="66"/>
        <v>6764.2</v>
      </c>
      <c r="G1248" s="32">
        <f t="shared" si="67"/>
        <v>961.40000000000009</v>
      </c>
      <c r="H1248" s="32">
        <f t="shared" si="68"/>
        <v>1535.1000000000001</v>
      </c>
      <c r="I1248" s="32">
        <f t="shared" si="69"/>
        <v>492.9</v>
      </c>
      <c r="J1248" s="32">
        <f t="shared" si="70"/>
        <v>283.10000000000002</v>
      </c>
      <c r="K1248" s="32">
        <f t="shared" si="71"/>
        <v>0</v>
      </c>
      <c r="L1248" s="32">
        <f t="shared" si="72"/>
        <v>6456.7999999999993</v>
      </c>
      <c r="N1248" s="501">
        <f t="shared" si="73"/>
        <v>21542.649999999998</v>
      </c>
      <c r="O1248" s="65">
        <v>21542.65</v>
      </c>
      <c r="P1248" s="72">
        <f t="shared" si="74"/>
        <v>0</v>
      </c>
      <c r="Q1248" s="107"/>
      <c r="R1248" s="61"/>
      <c r="T1248" s="270"/>
      <c r="U1248" s="61"/>
      <c r="V1248" s="65"/>
      <c r="W1248" s="546"/>
      <c r="X1248" s="546"/>
    </row>
    <row r="1249" spans="1:24" ht="15.75">
      <c r="A1249" s="106" t="s">
        <v>1351</v>
      </c>
      <c r="E1249" s="32">
        <f t="shared" si="65"/>
        <v>7025.1</v>
      </c>
      <c r="F1249" s="32">
        <f t="shared" si="66"/>
        <v>6602.1</v>
      </c>
      <c r="G1249" s="32">
        <f t="shared" si="67"/>
        <v>1275.8000000000002</v>
      </c>
      <c r="H1249" s="32">
        <f t="shared" si="68"/>
        <v>1896.9</v>
      </c>
      <c r="I1249" s="32">
        <f t="shared" si="69"/>
        <v>615.20000000000016</v>
      </c>
      <c r="J1249" s="32">
        <f t="shared" si="70"/>
        <v>489.45000000000005</v>
      </c>
      <c r="K1249" s="32">
        <f t="shared" si="71"/>
        <v>0</v>
      </c>
      <c r="L1249" s="32">
        <f t="shared" si="72"/>
        <v>6832.5</v>
      </c>
      <c r="N1249" s="501">
        <f t="shared" si="73"/>
        <v>24737.050000000003</v>
      </c>
      <c r="O1249" s="65">
        <v>24737.05000000001</v>
      </c>
      <c r="P1249" s="72">
        <f t="shared" si="74"/>
        <v>0</v>
      </c>
      <c r="Q1249" s="106"/>
      <c r="R1249" s="61"/>
      <c r="T1249" s="270"/>
      <c r="U1249" s="61"/>
      <c r="V1249" s="65"/>
      <c r="W1249" s="546"/>
      <c r="X1249" s="546"/>
    </row>
    <row r="1250" spans="1:24" ht="15.75">
      <c r="A1250" s="107" t="s">
        <v>2721</v>
      </c>
      <c r="E1250" s="32">
        <f t="shared" si="65"/>
        <v>5612.2</v>
      </c>
      <c r="F1250" s="32">
        <f t="shared" si="66"/>
        <v>7645.4000000000005</v>
      </c>
      <c r="G1250" s="32">
        <f t="shared" si="67"/>
        <v>1120.7</v>
      </c>
      <c r="H1250" s="32">
        <f t="shared" si="68"/>
        <v>1697.9</v>
      </c>
      <c r="I1250" s="32">
        <f t="shared" si="69"/>
        <v>510.39999999999986</v>
      </c>
      <c r="J1250" s="32">
        <f t="shared" si="70"/>
        <v>391.5</v>
      </c>
      <c r="K1250" s="32">
        <f t="shared" si="71"/>
        <v>0</v>
      </c>
      <c r="L1250" s="32">
        <f t="shared" si="72"/>
        <v>6043.6000000000013</v>
      </c>
      <c r="N1250" s="501">
        <f t="shared" si="73"/>
        <v>23021.700000000004</v>
      </c>
      <c r="O1250" s="65">
        <v>23021.699999999997</v>
      </c>
      <c r="P1250" s="72">
        <f t="shared" si="74"/>
        <v>0</v>
      </c>
      <c r="Q1250" s="107"/>
      <c r="R1250" s="61"/>
      <c r="T1250" s="270"/>
      <c r="U1250" s="61"/>
      <c r="V1250" s="65"/>
      <c r="W1250" s="546"/>
      <c r="X1250" s="546"/>
    </row>
    <row r="1251" spans="1:24" ht="15.75">
      <c r="A1251" s="284" t="s">
        <v>3640</v>
      </c>
      <c r="E1251" s="32">
        <f t="shared" si="65"/>
        <v>6378.7499999999991</v>
      </c>
      <c r="F1251" s="32">
        <f t="shared" si="66"/>
        <v>4258.8999999999996</v>
      </c>
      <c r="G1251" s="32">
        <f t="shared" si="67"/>
        <v>1528.2000000000003</v>
      </c>
      <c r="H1251" s="32">
        <f t="shared" si="68"/>
        <v>1656.8999999999999</v>
      </c>
      <c r="I1251" s="32">
        <f t="shared" si="69"/>
        <v>469.99999999999994</v>
      </c>
      <c r="J1251" s="32">
        <f t="shared" si="70"/>
        <v>298.50000000000006</v>
      </c>
      <c r="K1251" s="32">
        <f t="shared" si="71"/>
        <v>12</v>
      </c>
      <c r="L1251" s="32">
        <f t="shared" si="72"/>
        <v>6204</v>
      </c>
      <c r="N1251" s="501">
        <f t="shared" si="73"/>
        <v>20807.25</v>
      </c>
      <c r="O1251" s="65">
        <v>20807.25</v>
      </c>
      <c r="P1251" s="72">
        <f t="shared" si="74"/>
        <v>0</v>
      </c>
      <c r="Q1251" s="284"/>
      <c r="R1251" s="61"/>
      <c r="T1251" s="270"/>
      <c r="U1251" s="61"/>
      <c r="V1251" s="65"/>
      <c r="W1251" s="546"/>
      <c r="X1251" s="546"/>
    </row>
    <row r="1252" spans="1:24" ht="15.75">
      <c r="A1252" s="107" t="s">
        <v>2726</v>
      </c>
      <c r="E1252" s="32">
        <f t="shared" si="65"/>
        <v>7021.0999999999985</v>
      </c>
      <c r="F1252" s="32">
        <f t="shared" si="66"/>
        <v>4676.7</v>
      </c>
      <c r="G1252" s="32">
        <f t="shared" si="67"/>
        <v>716.3</v>
      </c>
      <c r="H1252" s="32">
        <f t="shared" si="68"/>
        <v>954.90000000000009</v>
      </c>
      <c r="I1252" s="32">
        <f t="shared" si="69"/>
        <v>254.10000000000002</v>
      </c>
      <c r="J1252" s="32">
        <f t="shared" si="70"/>
        <v>249.8</v>
      </c>
      <c r="K1252" s="32">
        <f t="shared" si="71"/>
        <v>0</v>
      </c>
      <c r="L1252" s="32">
        <f t="shared" si="72"/>
        <v>5701.9</v>
      </c>
      <c r="N1252" s="501">
        <f t="shared" si="73"/>
        <v>19574.799999999996</v>
      </c>
      <c r="O1252" s="65">
        <v>19574.8</v>
      </c>
      <c r="P1252" s="72">
        <f t="shared" si="74"/>
        <v>0</v>
      </c>
      <c r="Q1252" s="107"/>
      <c r="R1252" s="61"/>
      <c r="T1252" s="270"/>
      <c r="U1252" s="61"/>
      <c r="V1252" s="65"/>
      <c r="W1252" s="546"/>
      <c r="X1252" s="546"/>
    </row>
    <row r="1253" spans="1:24" ht="15.75">
      <c r="A1253" s="285" t="s">
        <v>1671</v>
      </c>
      <c r="E1253" s="32">
        <f t="shared" si="65"/>
        <v>5950.45</v>
      </c>
      <c r="F1253" s="32">
        <f t="shared" si="66"/>
        <v>6478.1000000000022</v>
      </c>
      <c r="G1253" s="32">
        <f t="shared" si="67"/>
        <v>1489.8000000000002</v>
      </c>
      <c r="H1253" s="32">
        <f t="shared" si="68"/>
        <v>1530.6999999999998</v>
      </c>
      <c r="I1253" s="32">
        <f t="shared" si="69"/>
        <v>636.69999999999982</v>
      </c>
      <c r="J1253" s="32">
        <f t="shared" si="70"/>
        <v>483</v>
      </c>
      <c r="K1253" s="32">
        <f t="shared" si="71"/>
        <v>0</v>
      </c>
      <c r="L1253" s="32">
        <f t="shared" si="72"/>
        <v>5713.3</v>
      </c>
      <c r="N1253" s="501">
        <f t="shared" si="73"/>
        <v>22282.050000000003</v>
      </c>
      <c r="O1253" s="65">
        <v>22282.050000000003</v>
      </c>
      <c r="P1253" s="72">
        <f t="shared" si="74"/>
        <v>0</v>
      </c>
      <c r="Q1253" s="285"/>
      <c r="R1253" s="61"/>
      <c r="T1253" s="270"/>
      <c r="U1253" s="61"/>
      <c r="V1253" s="65"/>
      <c r="W1253" s="546"/>
      <c r="X1253" s="546"/>
    </row>
    <row r="1254" spans="1:24" ht="15.75">
      <c r="A1254" s="107" t="s">
        <v>180</v>
      </c>
      <c r="E1254" s="32">
        <f t="shared" si="65"/>
        <v>6364.2499999999991</v>
      </c>
      <c r="F1254" s="32">
        <f t="shared" si="66"/>
        <v>6708.5</v>
      </c>
      <c r="G1254" s="32">
        <f t="shared" si="67"/>
        <v>1153.8000000000002</v>
      </c>
      <c r="H1254" s="32">
        <f t="shared" si="68"/>
        <v>1160.4000000000001</v>
      </c>
      <c r="I1254" s="32">
        <f t="shared" si="69"/>
        <v>545.39999999999986</v>
      </c>
      <c r="J1254" s="32">
        <f t="shared" si="70"/>
        <v>561.4</v>
      </c>
      <c r="K1254" s="32">
        <f t="shared" si="71"/>
        <v>0</v>
      </c>
      <c r="L1254" s="32">
        <f t="shared" si="72"/>
        <v>7688.3000000000011</v>
      </c>
      <c r="N1254" s="501">
        <f t="shared" si="73"/>
        <v>24182.050000000003</v>
      </c>
      <c r="O1254" s="65">
        <v>24182.05</v>
      </c>
      <c r="P1254" s="72">
        <f t="shared" si="74"/>
        <v>0</v>
      </c>
      <c r="Q1254" s="107"/>
      <c r="R1254" s="61"/>
      <c r="T1254" s="270"/>
      <c r="U1254" s="61"/>
      <c r="V1254" s="65"/>
      <c r="W1254" s="546"/>
      <c r="X1254" s="546"/>
    </row>
    <row r="1255" spans="1:24" ht="15.75">
      <c r="A1255" s="107" t="s">
        <v>2709</v>
      </c>
      <c r="E1255" s="32">
        <f t="shared" si="65"/>
        <v>8051.2000000000016</v>
      </c>
      <c r="F1255" s="32">
        <f t="shared" si="66"/>
        <v>5682.5999999999995</v>
      </c>
      <c r="G1255" s="32">
        <f t="shared" si="67"/>
        <v>1502.4</v>
      </c>
      <c r="H1255" s="32">
        <f t="shared" si="68"/>
        <v>1993.6</v>
      </c>
      <c r="I1255" s="32">
        <f t="shared" si="69"/>
        <v>678.9</v>
      </c>
      <c r="J1255" s="32">
        <f t="shared" si="70"/>
        <v>402.4</v>
      </c>
      <c r="K1255" s="32">
        <f t="shared" si="71"/>
        <v>0</v>
      </c>
      <c r="L1255" s="32">
        <f t="shared" si="72"/>
        <v>6908.1</v>
      </c>
      <c r="N1255" s="501">
        <f t="shared" si="73"/>
        <v>25219.200000000004</v>
      </c>
      <c r="O1255" s="65">
        <v>25219.199999999993</v>
      </c>
      <c r="P1255" s="72">
        <f t="shared" si="74"/>
        <v>0</v>
      </c>
      <c r="Q1255" s="107"/>
      <c r="R1255" s="61"/>
      <c r="T1255" s="270"/>
      <c r="U1255" s="61"/>
      <c r="V1255" s="65"/>
      <c r="W1255" s="546"/>
      <c r="X1255" s="546"/>
    </row>
    <row r="1256" spans="1:24" ht="15.75">
      <c r="A1256" s="107" t="s">
        <v>2217</v>
      </c>
      <c r="E1256" s="32">
        <f t="shared" si="65"/>
        <v>5302.5500000000011</v>
      </c>
      <c r="F1256" s="32">
        <f t="shared" si="66"/>
        <v>4838.7999999999993</v>
      </c>
      <c r="G1256" s="32">
        <f t="shared" si="67"/>
        <v>559.79999999999995</v>
      </c>
      <c r="H1256" s="32">
        <f t="shared" si="68"/>
        <v>1345.8000000000002</v>
      </c>
      <c r="I1256" s="32">
        <f t="shared" si="69"/>
        <v>228.49999999999997</v>
      </c>
      <c r="J1256" s="32">
        <f t="shared" si="70"/>
        <v>415.1</v>
      </c>
      <c r="K1256" s="32">
        <f t="shared" si="71"/>
        <v>0</v>
      </c>
      <c r="L1256" s="32">
        <f t="shared" si="72"/>
        <v>5587.7999999999993</v>
      </c>
      <c r="N1256" s="501">
        <f t="shared" si="73"/>
        <v>18278.349999999999</v>
      </c>
      <c r="O1256" s="65">
        <v>18278.349999999991</v>
      </c>
      <c r="P1256" s="72">
        <f t="shared" si="74"/>
        <v>0</v>
      </c>
      <c r="Q1256" s="107"/>
      <c r="R1256" s="61"/>
      <c r="T1256" s="270"/>
      <c r="U1256" s="61"/>
      <c r="V1256" s="65"/>
      <c r="W1256" s="546"/>
      <c r="X1256" s="546"/>
    </row>
    <row r="1257" spans="1:24" ht="15.75">
      <c r="A1257" s="107" t="s">
        <v>2728</v>
      </c>
      <c r="E1257" s="32">
        <f t="shared" ref="E1257:E1264" si="75">D133</f>
        <v>5424.9999999999991</v>
      </c>
      <c r="F1257" s="32">
        <f t="shared" ref="F1257:F1264" si="76">D273</f>
        <v>5144.5</v>
      </c>
      <c r="G1257" s="32">
        <f t="shared" ref="G1257:G1264" si="77">D413</f>
        <v>947.99999999999989</v>
      </c>
      <c r="H1257" s="32">
        <f t="shared" ref="H1257:H1264" si="78">D553</f>
        <v>2202.0000000000005</v>
      </c>
      <c r="I1257" s="32">
        <f t="shared" ref="I1257:I1264" si="79">D693</f>
        <v>505.7</v>
      </c>
      <c r="J1257" s="32">
        <f t="shared" ref="J1257:J1264" si="80">D833</f>
        <v>406.40000000000009</v>
      </c>
      <c r="K1257" s="32">
        <f t="shared" ref="K1257:K1264" si="81">D973</f>
        <v>0</v>
      </c>
      <c r="L1257" s="32">
        <f t="shared" ref="L1257:L1264" si="82">D1113</f>
        <v>4962.3</v>
      </c>
      <c r="N1257" s="501">
        <f t="shared" ref="N1257:N1264" si="83">SUM(E1257:L1257)</f>
        <v>19593.900000000001</v>
      </c>
      <c r="O1257" s="65">
        <v>19593.899999999991</v>
      </c>
      <c r="P1257" s="72">
        <f t="shared" ref="P1257:P1264" si="84">N1257-O1257</f>
        <v>0</v>
      </c>
      <c r="Q1257" s="107"/>
      <c r="R1257" s="61"/>
      <c r="T1257" s="270"/>
      <c r="U1257" s="61"/>
      <c r="V1257" s="65"/>
      <c r="W1257" s="546"/>
      <c r="X1257" s="546"/>
    </row>
    <row r="1258" spans="1:24" ht="15.75">
      <c r="A1258" s="107" t="s">
        <v>155</v>
      </c>
      <c r="E1258" s="32">
        <f t="shared" si="75"/>
        <v>5164.2999999999993</v>
      </c>
      <c r="F1258" s="32">
        <f t="shared" si="76"/>
        <v>7565.0999999999995</v>
      </c>
      <c r="G1258" s="32">
        <f t="shared" si="77"/>
        <v>792.05</v>
      </c>
      <c r="H1258" s="32">
        <f t="shared" si="78"/>
        <v>2312.25</v>
      </c>
      <c r="I1258" s="32">
        <f t="shared" si="79"/>
        <v>379.1</v>
      </c>
      <c r="J1258" s="32">
        <f t="shared" si="80"/>
        <v>502.09999999999991</v>
      </c>
      <c r="K1258" s="32">
        <f t="shared" si="81"/>
        <v>0</v>
      </c>
      <c r="L1258" s="32">
        <f t="shared" si="82"/>
        <v>7072.5</v>
      </c>
      <c r="N1258" s="501">
        <f t="shared" si="83"/>
        <v>23787.399999999998</v>
      </c>
      <c r="O1258" s="65">
        <v>23787.4</v>
      </c>
      <c r="P1258" s="72">
        <f t="shared" si="84"/>
        <v>0</v>
      </c>
      <c r="Q1258" s="107"/>
      <c r="R1258" s="61"/>
      <c r="T1258" s="270"/>
      <c r="U1258" s="61"/>
      <c r="V1258" s="65"/>
      <c r="W1258" s="546"/>
      <c r="X1258" s="546"/>
    </row>
    <row r="1259" spans="1:24" ht="15.75">
      <c r="A1259" s="284" t="s">
        <v>3641</v>
      </c>
      <c r="E1259" s="32">
        <f t="shared" si="75"/>
        <v>6699.4500000000007</v>
      </c>
      <c r="F1259" s="32">
        <f t="shared" si="76"/>
        <v>5692.95</v>
      </c>
      <c r="G1259" s="32">
        <f t="shared" si="77"/>
        <v>1823.8</v>
      </c>
      <c r="H1259" s="32">
        <f t="shared" si="78"/>
        <v>1869.6000000000001</v>
      </c>
      <c r="I1259" s="32">
        <f t="shared" si="79"/>
        <v>737.1</v>
      </c>
      <c r="J1259" s="32">
        <f t="shared" si="80"/>
        <v>278.8</v>
      </c>
      <c r="K1259" s="32">
        <f t="shared" si="81"/>
        <v>0</v>
      </c>
      <c r="L1259" s="32">
        <f t="shared" si="82"/>
        <v>5372.6</v>
      </c>
      <c r="N1259" s="501">
        <f t="shared" si="83"/>
        <v>22474.300000000003</v>
      </c>
      <c r="O1259" s="65">
        <v>22474.30000000001</v>
      </c>
      <c r="P1259" s="72">
        <f t="shared" si="84"/>
        <v>0</v>
      </c>
      <c r="Q1259" s="284"/>
      <c r="R1259" s="61"/>
      <c r="T1259" s="270"/>
      <c r="U1259" s="61"/>
      <c r="V1259" s="65"/>
      <c r="W1259" s="546"/>
      <c r="X1259" s="546"/>
    </row>
    <row r="1260" spans="1:24" ht="15.75">
      <c r="A1260" s="107" t="s">
        <v>2729</v>
      </c>
      <c r="E1260" s="32">
        <f t="shared" si="75"/>
        <v>7415.45</v>
      </c>
      <c r="F1260" s="32">
        <f t="shared" si="76"/>
        <v>4208.7</v>
      </c>
      <c r="G1260" s="32">
        <f t="shared" si="77"/>
        <v>1554.6000000000001</v>
      </c>
      <c r="H1260" s="32">
        <f t="shared" si="78"/>
        <v>1773.6999999999998</v>
      </c>
      <c r="I1260" s="32">
        <f t="shared" si="79"/>
        <v>670.79999999999984</v>
      </c>
      <c r="J1260" s="32">
        <f t="shared" si="80"/>
        <v>380.6</v>
      </c>
      <c r="K1260" s="32">
        <f t="shared" si="81"/>
        <v>0</v>
      </c>
      <c r="L1260" s="32">
        <f t="shared" si="82"/>
        <v>5664.6</v>
      </c>
      <c r="N1260" s="501">
        <f t="shared" si="83"/>
        <v>21668.45</v>
      </c>
      <c r="O1260" s="65">
        <v>21668.450000000008</v>
      </c>
      <c r="P1260" s="72">
        <f t="shared" si="84"/>
        <v>0</v>
      </c>
      <c r="Q1260" s="107"/>
      <c r="R1260" s="61"/>
      <c r="T1260" s="270"/>
      <c r="U1260" s="61"/>
      <c r="V1260" s="65"/>
      <c r="W1260" s="546"/>
      <c r="X1260" s="546"/>
    </row>
    <row r="1261" spans="1:24" ht="15.75">
      <c r="A1261" s="107" t="s">
        <v>2727</v>
      </c>
      <c r="E1261" s="32">
        <f t="shared" si="75"/>
        <v>5678.7999999999993</v>
      </c>
      <c r="F1261" s="32">
        <f t="shared" si="76"/>
        <v>6926.6</v>
      </c>
      <c r="G1261" s="32">
        <f t="shared" si="77"/>
        <v>1124.1000000000001</v>
      </c>
      <c r="H1261" s="32">
        <f t="shared" si="78"/>
        <v>1944.9999999999998</v>
      </c>
      <c r="I1261" s="32">
        <f t="shared" si="79"/>
        <v>583.70000000000016</v>
      </c>
      <c r="J1261" s="32">
        <f t="shared" si="80"/>
        <v>413.75</v>
      </c>
      <c r="K1261" s="32">
        <f t="shared" si="81"/>
        <v>0</v>
      </c>
      <c r="L1261" s="32">
        <f t="shared" si="82"/>
        <v>6762.4000000000005</v>
      </c>
      <c r="N1261" s="501">
        <f t="shared" si="83"/>
        <v>23434.350000000002</v>
      </c>
      <c r="O1261" s="65">
        <v>23434.350000000002</v>
      </c>
      <c r="P1261" s="72">
        <f t="shared" si="84"/>
        <v>0</v>
      </c>
      <c r="Q1261" s="107"/>
      <c r="R1261" s="61"/>
      <c r="T1261" s="270"/>
      <c r="U1261" s="61"/>
      <c r="V1261" s="65"/>
      <c r="W1261" s="546"/>
      <c r="X1261" s="546"/>
    </row>
    <row r="1262" spans="1:24" ht="15.75">
      <c r="A1262" s="107" t="s">
        <v>2708</v>
      </c>
      <c r="E1262" s="32">
        <f t="shared" si="75"/>
        <v>6771.25</v>
      </c>
      <c r="F1262" s="32">
        <f t="shared" si="76"/>
        <v>5759.7000000000016</v>
      </c>
      <c r="G1262" s="32">
        <f t="shared" si="77"/>
        <v>1453.3999999999999</v>
      </c>
      <c r="H1262" s="32">
        <f t="shared" si="78"/>
        <v>1716.3000000000002</v>
      </c>
      <c r="I1262" s="32">
        <f t="shared" si="79"/>
        <v>572.90000000000009</v>
      </c>
      <c r="J1262" s="32">
        <f t="shared" si="80"/>
        <v>559.80000000000007</v>
      </c>
      <c r="K1262" s="32">
        <f t="shared" si="81"/>
        <v>0</v>
      </c>
      <c r="L1262" s="32">
        <f t="shared" si="82"/>
        <v>6466.6</v>
      </c>
      <c r="N1262" s="501">
        <f t="shared" si="83"/>
        <v>23299.950000000004</v>
      </c>
      <c r="O1262" s="65">
        <v>23299.950000000004</v>
      </c>
      <c r="P1262" s="72">
        <f t="shared" si="84"/>
        <v>0</v>
      </c>
      <c r="Q1262" s="107"/>
      <c r="R1262" s="61"/>
      <c r="T1262" s="270"/>
      <c r="U1262" s="61"/>
      <c r="V1262" s="65"/>
      <c r="W1262" s="546"/>
      <c r="X1262" s="546"/>
    </row>
    <row r="1263" spans="1:24" ht="15.75">
      <c r="A1263" s="107" t="s">
        <v>658</v>
      </c>
      <c r="E1263" s="32">
        <f t="shared" si="75"/>
        <v>6341.7</v>
      </c>
      <c r="F1263" s="32">
        <f t="shared" si="76"/>
        <v>5739.5999999999995</v>
      </c>
      <c r="G1263" s="32">
        <f t="shared" si="77"/>
        <v>843.1</v>
      </c>
      <c r="H1263" s="32">
        <f t="shared" si="78"/>
        <v>1646.2999999999997</v>
      </c>
      <c r="I1263" s="32">
        <f t="shared" si="79"/>
        <v>410.7</v>
      </c>
      <c r="J1263" s="32">
        <f t="shared" si="80"/>
        <v>338.80000000000007</v>
      </c>
      <c r="K1263" s="32">
        <f t="shared" si="81"/>
        <v>9</v>
      </c>
      <c r="L1263" s="32">
        <f t="shared" si="82"/>
        <v>5342.6</v>
      </c>
      <c r="N1263" s="501">
        <f t="shared" si="83"/>
        <v>20671.8</v>
      </c>
      <c r="O1263" s="65">
        <v>20671.800000000003</v>
      </c>
      <c r="P1263" s="72">
        <f t="shared" si="84"/>
        <v>0</v>
      </c>
      <c r="Q1263" s="107"/>
      <c r="R1263" s="61"/>
      <c r="T1263" s="270"/>
      <c r="U1263" s="61"/>
      <c r="V1263" s="65"/>
      <c r="W1263" s="546"/>
      <c r="X1263" s="546"/>
    </row>
    <row r="1264" spans="1:24" ht="15.75" customHeight="1">
      <c r="A1264" s="285" t="s">
        <v>1655</v>
      </c>
      <c r="E1264" s="32">
        <f t="shared" si="75"/>
        <v>7189.55</v>
      </c>
      <c r="F1264" s="32">
        <f t="shared" si="76"/>
        <v>6740.6999999999989</v>
      </c>
      <c r="G1264" s="32">
        <f t="shared" si="77"/>
        <v>1057.6999999999998</v>
      </c>
      <c r="H1264" s="32">
        <f t="shared" si="78"/>
        <v>1930.3000000000002</v>
      </c>
      <c r="I1264" s="32">
        <f t="shared" si="79"/>
        <v>372.6</v>
      </c>
      <c r="J1264" s="32">
        <f t="shared" si="80"/>
        <v>567.4</v>
      </c>
      <c r="K1264" s="32">
        <f t="shared" si="81"/>
        <v>0</v>
      </c>
      <c r="L1264" s="32">
        <f t="shared" si="82"/>
        <v>5737.3000000000011</v>
      </c>
      <c r="N1264" s="501">
        <f t="shared" si="83"/>
        <v>23595.550000000003</v>
      </c>
      <c r="O1264" s="65">
        <v>23595.549999999992</v>
      </c>
      <c r="P1264" s="72">
        <f t="shared" si="84"/>
        <v>0</v>
      </c>
      <c r="Q1264" s="285"/>
      <c r="R1264" s="61"/>
      <c r="T1264" s="270"/>
      <c r="U1264" s="61"/>
      <c r="V1264" s="65"/>
      <c r="W1264" s="546"/>
      <c r="X1264" s="546"/>
    </row>
    <row r="1268" spans="1:12" ht="15.75" customHeight="1">
      <c r="C1268" s="464" t="s">
        <v>3972</v>
      </c>
      <c r="D1268" s="465" t="s">
        <v>3973</v>
      </c>
      <c r="E1268" s="466" t="s">
        <v>3974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5</v>
      </c>
      <c r="E1270" s="415">
        <v>2</v>
      </c>
      <c r="G1270" s="34" t="s">
        <v>3940</v>
      </c>
      <c r="H1270" s="61"/>
      <c r="I1270" s="403">
        <f>C1271+C1302+C1303+C1311+C1348+C1381+C1384+C1404</f>
        <v>52</v>
      </c>
      <c r="J1270" s="404">
        <f>D1271+D1302+D1303+D1311+D1348+D1381+D1384+D1404</f>
        <v>46</v>
      </c>
      <c r="K1270" s="405">
        <f>E1271+E1302+E1303+E1311+E1348+E1381+E1384+E1404</f>
        <v>38</v>
      </c>
      <c r="L1270" s="61" t="s">
        <v>3957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2842</v>
      </c>
      <c r="H1271" s="61"/>
      <c r="I1271" s="403">
        <f>C1304+C1318+C1321+C1323+C1338+C1359+C1367+C1401</f>
        <v>37</v>
      </c>
      <c r="J1271" s="404">
        <f>D1304+D1318+D1321+D1323+D1338+D1359+D1367+D1401</f>
        <v>43</v>
      </c>
      <c r="K1271" s="405">
        <f>E1304+E1318+E1321+E1323+E1338+E1359+E1367+E1401</f>
        <v>28</v>
      </c>
      <c r="L1271" s="194" t="s">
        <v>3958</v>
      </c>
    </row>
    <row r="1272" spans="1:12" ht="15">
      <c r="A1272" s="455" t="s">
        <v>3613</v>
      </c>
      <c r="C1272" s="413">
        <v>2</v>
      </c>
      <c r="D1272" s="414">
        <v>4</v>
      </c>
      <c r="E1272" s="415">
        <v>4</v>
      </c>
      <c r="G1272" s="34" t="s">
        <v>3941</v>
      </c>
      <c r="H1272" s="61"/>
      <c r="I1272" s="403">
        <f>C1275+C1279+C1288+C1289+C1333+C1354+C1376+C1391</f>
        <v>35</v>
      </c>
      <c r="J1272" s="404">
        <f>D1275+D1279+D1288+D1289+D1333+D1354+D1376+D1391</f>
        <v>45</v>
      </c>
      <c r="K1272" s="405">
        <f>E1275+E1279+E1288+E1289+E1333+E1354+E1376+E1391</f>
        <v>44</v>
      </c>
      <c r="L1272" s="243" t="s">
        <v>3959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2844</v>
      </c>
      <c r="H1273" s="61"/>
      <c r="I1273" s="403">
        <f>C1292+C1307+C1322+C1357+C1368+C1375+C1380+C1382</f>
        <v>44</v>
      </c>
      <c r="J1273" s="404">
        <f>D1292+D1307+D1322+D1357+D1368+D1375+D1380+D1382</f>
        <v>60</v>
      </c>
      <c r="K1273" s="405">
        <f>E1292+E1307+E1322+E1357+E1368+E1375+E1380+E1382</f>
        <v>38</v>
      </c>
      <c r="L1273" s="243" t="s">
        <v>3960</v>
      </c>
    </row>
    <row r="1274" spans="1:12" ht="15">
      <c r="A1274" s="456" t="s">
        <v>2195</v>
      </c>
      <c r="C1274" s="413">
        <v>9</v>
      </c>
      <c r="D1274" s="414">
        <v>7</v>
      </c>
      <c r="E1274" s="415">
        <v>8</v>
      </c>
      <c r="G1274" s="34" t="s">
        <v>3942</v>
      </c>
      <c r="H1274" s="61"/>
      <c r="I1274" s="403">
        <f>C1283+C1287+C1314+C1315+C1316+C1332+C1342+C1363</f>
        <v>35</v>
      </c>
      <c r="J1274" s="404">
        <f>D1283+D1287+D1314+D1315+D1316+D1332+D1342+D1363</f>
        <v>42</v>
      </c>
      <c r="K1274" s="405">
        <f>E1283+E1287+E1314+E1315+E1316+E1332+E1342+E1363</f>
        <v>22</v>
      </c>
      <c r="L1274" s="243" t="s">
        <v>3961</v>
      </c>
    </row>
    <row r="1275" spans="1:12" ht="15">
      <c r="A1275" s="453" t="s">
        <v>1</v>
      </c>
      <c r="C1275" s="413">
        <v>5</v>
      </c>
      <c r="D1275" s="414">
        <v>5</v>
      </c>
      <c r="E1275" s="415">
        <v>3</v>
      </c>
      <c r="G1275" s="34" t="s">
        <v>3943</v>
      </c>
      <c r="H1275" s="409"/>
      <c r="I1275" s="403">
        <f>C1282+C1301+C1326+C1327+C1334+C1361+C1377+C1388</f>
        <v>43</v>
      </c>
      <c r="J1275" s="404">
        <f>D1282+D1301+D1326+D1327+D1334+D1361+D1377+D1388</f>
        <v>30</v>
      </c>
      <c r="K1275" s="405">
        <f>E1282+E1301+E1326+E1327+E1334+E1361+E1377+E1388</f>
        <v>27</v>
      </c>
      <c r="L1275" s="243" t="s">
        <v>3962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2843</v>
      </c>
      <c r="H1276" s="61"/>
      <c r="I1276" s="403">
        <f>C1273+C1274+C1276+C1284+C1350+C1351+C1372+C1393</f>
        <v>21</v>
      </c>
      <c r="J1276" s="404">
        <f>D1273+D1274+D1276+D1284+D1350+D1351+D1372+D1393</f>
        <v>29</v>
      </c>
      <c r="K1276" s="405">
        <f>E1273+E1274+E1276+E1284+E1350+E1351+E1372+E1393</f>
        <v>35</v>
      </c>
      <c r="L1276" s="61" t="s">
        <v>3963</v>
      </c>
    </row>
    <row r="1277" spans="1:12" ht="15">
      <c r="A1277" s="453" t="s">
        <v>1664</v>
      </c>
      <c r="C1277" s="413">
        <v>9</v>
      </c>
      <c r="D1277" s="414">
        <v>8</v>
      </c>
      <c r="E1277" s="415">
        <v>1</v>
      </c>
      <c r="G1277" s="34" t="s">
        <v>1360</v>
      </c>
      <c r="H1277" s="61"/>
      <c r="I1277" s="403">
        <f>C1285+C1295+C1317+C1364+C1373+C1385+C1395+C1397</f>
        <v>37</v>
      </c>
      <c r="J1277" s="404">
        <f>D1285+D1295+D1317+D1364+D1373+D1385+D1395+D1397</f>
        <v>28</v>
      </c>
      <c r="K1277" s="405">
        <f>E1285+E1295+E1317+E1364+E1373+E1385+E1395+E1397</f>
        <v>24</v>
      </c>
      <c r="L1277" s="194" t="s">
        <v>3964</v>
      </c>
    </row>
    <row r="1278" spans="1:12" ht="15">
      <c r="A1278" s="455" t="s">
        <v>3614</v>
      </c>
      <c r="C1278" s="413">
        <v>5</v>
      </c>
      <c r="D1278" s="414">
        <v>5</v>
      </c>
      <c r="E1278" s="415">
        <v>2</v>
      </c>
      <c r="G1278" s="34" t="s">
        <v>3944</v>
      </c>
      <c r="H1278" s="61"/>
      <c r="I1278" s="403">
        <f>C1277+C1299+C1306+C1313+C1324+C1345+C1371+C1386</f>
        <v>28</v>
      </c>
      <c r="J1278" s="404">
        <f>D1277+D1299+D1306+D1313+D1324+D1345+D1371+D1386</f>
        <v>42</v>
      </c>
      <c r="K1278" s="405">
        <f>E1277+E1299+E1306+E1313+E1324+E1345+E1371+E1386</f>
        <v>30</v>
      </c>
      <c r="L1278" s="194" t="s">
        <v>3965</v>
      </c>
    </row>
    <row r="1279" spans="1:12" ht="15">
      <c r="A1279" s="456" t="s">
        <v>2716</v>
      </c>
      <c r="C1279" s="413">
        <v>4</v>
      </c>
      <c r="D1279" s="414">
        <v>13</v>
      </c>
      <c r="E1279" s="415">
        <v>12</v>
      </c>
      <c r="G1279" s="34" t="s">
        <v>3945</v>
      </c>
      <c r="H1279" s="61"/>
      <c r="I1279" s="403">
        <f>C1281+C1293+C1328+C1339+C1347+C1366+C1392+C1396</f>
        <v>17</v>
      </c>
      <c r="J1279" s="404">
        <f>D1281+D1293+D1328+D1339+D1347+D1366+D1392+D1396</f>
        <v>25</v>
      </c>
      <c r="K1279" s="405">
        <f>E1281+E1293+E1328+E1339+E1347+E1366+E1392+E1396</f>
        <v>30</v>
      </c>
      <c r="L1279" s="61" t="s">
        <v>3975</v>
      </c>
    </row>
    <row r="1280" spans="1:12" ht="15">
      <c r="A1280" s="456" t="s">
        <v>3615</v>
      </c>
      <c r="C1280" s="413">
        <v>2</v>
      </c>
      <c r="D1280" s="414">
        <v>2</v>
      </c>
      <c r="E1280" s="415">
        <v>2</v>
      </c>
      <c r="G1280" s="34" t="s">
        <v>3946</v>
      </c>
      <c r="H1280" s="61"/>
      <c r="I1280" s="403">
        <f>C1290+C1296+C1300+C1319+C1335+C1341+C1369+C1394</f>
        <v>24</v>
      </c>
      <c r="J1280" s="404">
        <f>D1290+D1296+D1300+D1319+D1335+D1341+D1369+D1394</f>
        <v>40</v>
      </c>
      <c r="K1280" s="405">
        <f>E1290+E1296+E1300+E1319+E1335+E1341+E1369+E1394</f>
        <v>28</v>
      </c>
      <c r="L1280" s="61" t="s">
        <v>3966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3947</v>
      </c>
      <c r="H1281" s="61"/>
      <c r="I1281" s="403">
        <f>C1278+C1286+C1297+C1309+C1349+C1365+C1390+C1405</f>
        <v>8</v>
      </c>
      <c r="J1281" s="404">
        <f>D1278+D1286+D1297+D1309+D1349+D1365+D1390+D1405</f>
        <v>15</v>
      </c>
      <c r="K1281" s="405">
        <f>E1278+E1286+E1297+E1309+E1349+E1365+E1390+E1405</f>
        <v>15</v>
      </c>
      <c r="L1281" s="243" t="s">
        <v>3967</v>
      </c>
    </row>
    <row r="1282" spans="1:12" ht="15">
      <c r="A1282" s="456" t="s">
        <v>2847</v>
      </c>
      <c r="C1282" s="413">
        <v>5</v>
      </c>
      <c r="D1282" s="414">
        <v>3</v>
      </c>
      <c r="E1282" s="415">
        <v>2</v>
      </c>
      <c r="G1282" s="34" t="s">
        <v>3948</v>
      </c>
      <c r="H1282" s="61"/>
      <c r="I1282" s="403">
        <f>C1280+C1298+C1308+C1336+C1344+C1360+C1378+C1383</f>
        <v>21</v>
      </c>
      <c r="J1282" s="404">
        <f>D1280+D1298+D1308+D1336+D1344+D1360+D1378+D1383</f>
        <v>26</v>
      </c>
      <c r="K1282" s="405">
        <f>E1280+E1298+E1308+E1336+E1344+E1360+E1378+E1383</f>
        <v>29</v>
      </c>
      <c r="L1282" s="243" t="s">
        <v>3968</v>
      </c>
    </row>
    <row r="1283" spans="1:12" ht="15">
      <c r="A1283" s="456" t="s">
        <v>675</v>
      </c>
      <c r="C1283" s="413">
        <v>6</v>
      </c>
      <c r="D1283" s="414">
        <v>2</v>
      </c>
      <c r="E1283" s="415">
        <v>2</v>
      </c>
      <c r="G1283" s="34" t="s">
        <v>3949</v>
      </c>
      <c r="H1283" s="61"/>
      <c r="I1283" s="403">
        <f>C1270+C1310+C1312+C1330+C1346+C1356+C1387+C1400</f>
        <v>31</v>
      </c>
      <c r="J1283" s="404">
        <f>D1270+D1310+D1312+D1330+D1346+D1356+D1387+D1400</f>
        <v>32</v>
      </c>
      <c r="K1283" s="405">
        <f>E1270+E1310+E1312+E1330+E1346+E1356+E1387+E1400</f>
        <v>22</v>
      </c>
      <c r="L1283" s="61" t="s">
        <v>3969</v>
      </c>
    </row>
    <row r="1284" spans="1:12" ht="15">
      <c r="A1284" s="456" t="s">
        <v>2706</v>
      </c>
      <c r="C1284" s="413">
        <v>1</v>
      </c>
      <c r="D1284" s="414">
        <v>4</v>
      </c>
      <c r="E1284" s="415">
        <v>5</v>
      </c>
      <c r="G1284" s="34" t="s">
        <v>1359</v>
      </c>
      <c r="H1284" s="61"/>
      <c r="I1284" s="403">
        <f>C1291+C1325+C1331+C1340+C1343+C1358+C1362+C1379</f>
        <v>65</v>
      </c>
      <c r="J1284" s="404">
        <f>D1291+D1325+D1331+D1340+D1343+D1358+D1362+D1379</f>
        <v>56</v>
      </c>
      <c r="K1284" s="405">
        <f>E1291+E1325+E1331+E1340+E1343+E1358+E1362+E1379</f>
        <v>44</v>
      </c>
      <c r="L1284" s="61" t="s">
        <v>3970</v>
      </c>
    </row>
    <row r="1285" spans="1:12" ht="15">
      <c r="A1285" s="455" t="s">
        <v>3616</v>
      </c>
      <c r="C1285" s="413">
        <v>2</v>
      </c>
      <c r="D1285" s="414">
        <v>2</v>
      </c>
      <c r="E1285" s="415">
        <v>3</v>
      </c>
      <c r="G1285" s="34" t="s">
        <v>2841</v>
      </c>
      <c r="H1285" s="61"/>
      <c r="I1285" s="403">
        <f>C1294+C1329+C1337+C1355+C1370+C1374+C1398+C1399</f>
        <v>38</v>
      </c>
      <c r="J1285" s="404">
        <f>D1294+D1329+D1337+D1355+D1370+D1374+D1398+D1399</f>
        <v>37</v>
      </c>
      <c r="K1285" s="405">
        <f>E1294+E1329+E1337+E1355+E1370+E1374+E1398+E1399</f>
        <v>30</v>
      </c>
      <c r="L1285" s="61" t="s">
        <v>3976</v>
      </c>
    </row>
    <row r="1286" spans="1:12" ht="15">
      <c r="A1286" s="453" t="s">
        <v>1653</v>
      </c>
      <c r="C1286" s="413">
        <v>1</v>
      </c>
      <c r="D1286" s="414">
        <v>2</v>
      </c>
      <c r="E1286" s="415">
        <v>3</v>
      </c>
      <c r="G1286" s="34" t="s">
        <v>3950</v>
      </c>
      <c r="H1286" s="61"/>
      <c r="I1286" s="403">
        <f>C1272+C1305+C1320+C1352+C1353+C1389+C1402+C1403</f>
        <v>30</v>
      </c>
      <c r="J1286" s="404">
        <f>D1272+D1305+D1320+D1352+D1353+D1389+D1402+D1403</f>
        <v>31</v>
      </c>
      <c r="K1286" s="405">
        <f>E1272+E1305+E1320+E1352+E1353+E1389+E1402+E1403</f>
        <v>31</v>
      </c>
      <c r="L1286" s="61" t="s">
        <v>3971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11</v>
      </c>
      <c r="D1288" s="414">
        <v>16</v>
      </c>
      <c r="E1288" s="415">
        <v>11</v>
      </c>
      <c r="I1288" s="394">
        <f>SUM(I1270:I1286)</f>
        <v>566</v>
      </c>
      <c r="J1288" s="394">
        <f>SUM(J1270:J1286)</f>
        <v>627</v>
      </c>
      <c r="K1288" s="394">
        <f>SUM(K1270:K1286)</f>
        <v>515</v>
      </c>
    </row>
    <row r="1289" spans="1:12" ht="15">
      <c r="A1289" s="453" t="s">
        <v>1665</v>
      </c>
      <c r="C1289" s="413">
        <v>8</v>
      </c>
      <c r="D1289" s="414">
        <v>3</v>
      </c>
      <c r="E1289" s="415">
        <v>8</v>
      </c>
      <c r="G1289" s="198"/>
    </row>
    <row r="1290" spans="1:12" ht="15">
      <c r="A1290" s="455" t="s">
        <v>3617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5</v>
      </c>
    </row>
    <row r="1292" spans="1:12" ht="15">
      <c r="A1292" s="455" t="s">
        <v>3618</v>
      </c>
      <c r="C1292" s="413">
        <v>1</v>
      </c>
      <c r="D1292" s="414">
        <v>3</v>
      </c>
      <c r="E1292" s="415">
        <v>4</v>
      </c>
    </row>
    <row r="1293" spans="1:12" ht="15">
      <c r="A1293" s="456" t="s">
        <v>2719</v>
      </c>
      <c r="C1293" s="413">
        <v>5</v>
      </c>
      <c r="D1293" s="414">
        <v>2</v>
      </c>
      <c r="E1293" s="415">
        <v>3</v>
      </c>
    </row>
    <row r="1294" spans="1:12" ht="15">
      <c r="A1294" s="453" t="s">
        <v>1661</v>
      </c>
      <c r="C1294" s="413">
        <v>12</v>
      </c>
      <c r="D1294" s="414">
        <v>6</v>
      </c>
      <c r="E1294" s="415">
        <v>4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8</v>
      </c>
      <c r="E1296" s="415">
        <v>2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2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5</v>
      </c>
      <c r="D1299" s="414">
        <v>5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4</v>
      </c>
      <c r="E1300" s="415">
        <v>4</v>
      </c>
    </row>
    <row r="1301" spans="1:5" ht="15">
      <c r="A1301" s="456" t="s">
        <v>2715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3619</v>
      </c>
      <c r="C1302" s="413">
        <v>1</v>
      </c>
      <c r="D1302" s="414">
        <v>9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3</v>
      </c>
      <c r="D1304" s="414">
        <v>7</v>
      </c>
      <c r="E1304" s="415">
        <v>1</v>
      </c>
    </row>
    <row r="1305" spans="1:5" ht="15">
      <c r="A1305" s="455" t="s">
        <v>3648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1</v>
      </c>
      <c r="D1306" s="414">
        <v>7</v>
      </c>
      <c r="E1306" s="415">
        <v>3</v>
      </c>
    </row>
    <row r="1307" spans="1:5" ht="15">
      <c r="A1307" s="456" t="s">
        <v>2724</v>
      </c>
      <c r="C1307" s="413">
        <v>9</v>
      </c>
      <c r="D1307" s="414">
        <v>22</v>
      </c>
      <c r="E1307" s="415">
        <v>8</v>
      </c>
    </row>
    <row r="1308" spans="1:5" ht="15">
      <c r="A1308" s="455" t="s">
        <v>3620</v>
      </c>
      <c r="C1308" s="413">
        <v>8</v>
      </c>
      <c r="D1308" s="414">
        <v>5</v>
      </c>
      <c r="E1308" s="415">
        <v>7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3621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7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8</v>
      </c>
    </row>
    <row r="1313" spans="1:5" ht="15">
      <c r="A1313" s="455" t="s">
        <v>3622</v>
      </c>
      <c r="C1313" s="413">
        <v>0</v>
      </c>
      <c r="D1313" s="414">
        <v>0</v>
      </c>
      <c r="E1313" s="415">
        <v>5</v>
      </c>
    </row>
    <row r="1314" spans="1:5" ht="15">
      <c r="A1314" s="456" t="s">
        <v>162</v>
      </c>
      <c r="C1314" s="413">
        <v>3</v>
      </c>
      <c r="D1314" s="414">
        <v>2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3623</v>
      </c>
      <c r="C1316" s="413">
        <v>6</v>
      </c>
      <c r="D1316" s="414">
        <v>12</v>
      </c>
      <c r="E1316" s="415">
        <v>9</v>
      </c>
    </row>
    <row r="1317" spans="1:5" ht="15">
      <c r="A1317" s="456" t="s">
        <v>2718</v>
      </c>
      <c r="C1317" s="413">
        <v>3</v>
      </c>
      <c r="D1317" s="414">
        <v>6</v>
      </c>
      <c r="E1317" s="415">
        <v>1</v>
      </c>
    </row>
    <row r="1318" spans="1:5" ht="15">
      <c r="A1318" s="456" t="s">
        <v>2220</v>
      </c>
      <c r="C1318" s="413">
        <v>2</v>
      </c>
      <c r="D1318" s="414">
        <v>2</v>
      </c>
      <c r="E1318" s="415">
        <v>4</v>
      </c>
    </row>
    <row r="1319" spans="1:5" ht="15">
      <c r="A1319" s="456" t="s">
        <v>2710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3624</v>
      </c>
      <c r="C1320" s="413">
        <v>11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2</v>
      </c>
      <c r="E1321" s="415">
        <v>1</v>
      </c>
    </row>
    <row r="1322" spans="1:5" ht="15">
      <c r="A1322" s="455" t="s">
        <v>3625</v>
      </c>
      <c r="C1322" s="413">
        <v>3</v>
      </c>
      <c r="D1322" s="414">
        <v>5</v>
      </c>
      <c r="E1322" s="415">
        <v>6</v>
      </c>
    </row>
    <row r="1323" spans="1:5" ht="15">
      <c r="A1323" s="456" t="s">
        <v>2732</v>
      </c>
      <c r="C1323" s="413">
        <v>2</v>
      </c>
      <c r="D1323" s="414">
        <v>8</v>
      </c>
      <c r="E1323" s="415">
        <v>4</v>
      </c>
    </row>
    <row r="1324" spans="1:5" ht="15">
      <c r="A1324" s="456" t="s">
        <v>704</v>
      </c>
      <c r="C1324" s="413">
        <v>4</v>
      </c>
      <c r="D1324" s="414">
        <v>7</v>
      </c>
      <c r="E1324" s="415">
        <v>6</v>
      </c>
    </row>
    <row r="1325" spans="1:5" ht="15">
      <c r="A1325" s="456" t="s">
        <v>2731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2</v>
      </c>
      <c r="E1326" s="415">
        <v>3</v>
      </c>
    </row>
    <row r="1327" spans="1:5" ht="15">
      <c r="A1327" s="456" t="s">
        <v>3626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2714</v>
      </c>
      <c r="C1328" s="413">
        <v>2</v>
      </c>
      <c r="D1328" s="414">
        <v>6</v>
      </c>
      <c r="E1328" s="415">
        <v>5</v>
      </c>
    </row>
    <row r="1329" spans="1:5" ht="15">
      <c r="A1329" s="456" t="s">
        <v>700</v>
      </c>
      <c r="C1329" s="413">
        <v>7</v>
      </c>
      <c r="D1329" s="414">
        <v>12</v>
      </c>
      <c r="E1329" s="415">
        <v>3</v>
      </c>
    </row>
    <row r="1330" spans="1:5" ht="15">
      <c r="A1330" s="455" t="s">
        <v>21</v>
      </c>
      <c r="C1330" s="413">
        <v>1</v>
      </c>
      <c r="D1330" s="414">
        <v>4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9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3627</v>
      </c>
      <c r="C1334" s="413">
        <v>0</v>
      </c>
      <c r="D1334" s="414">
        <v>1</v>
      </c>
      <c r="E1334" s="415">
        <v>4</v>
      </c>
    </row>
    <row r="1335" spans="1:5" ht="15">
      <c r="A1335" s="456" t="s">
        <v>2725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5</v>
      </c>
      <c r="E1336" s="415">
        <v>4</v>
      </c>
    </row>
    <row r="1337" spans="1:5" ht="15">
      <c r="A1337" s="453" t="s">
        <v>1668</v>
      </c>
      <c r="C1337" s="413">
        <v>7</v>
      </c>
      <c r="D1337" s="414">
        <v>6</v>
      </c>
      <c r="E1337" s="415">
        <v>3</v>
      </c>
    </row>
    <row r="1338" spans="1:5" ht="15">
      <c r="A1338" s="455" t="s">
        <v>3628</v>
      </c>
      <c r="C1338" s="413">
        <v>4</v>
      </c>
      <c r="D1338" s="414">
        <v>3</v>
      </c>
      <c r="E1338" s="415">
        <v>0</v>
      </c>
    </row>
    <row r="1339" spans="1:5" ht="15">
      <c r="A1339" s="455" t="s">
        <v>3629</v>
      </c>
      <c r="C1339" s="413">
        <v>1</v>
      </c>
      <c r="D1339" s="414">
        <v>5</v>
      </c>
      <c r="E1339" s="415">
        <v>2</v>
      </c>
    </row>
    <row r="1340" spans="1:5" ht="15">
      <c r="A1340" s="456" t="s">
        <v>667</v>
      </c>
      <c r="C1340" s="413">
        <v>9</v>
      </c>
      <c r="D1340" s="414">
        <v>6</v>
      </c>
      <c r="E1340" s="415">
        <v>7</v>
      </c>
    </row>
    <row r="1341" spans="1:5" ht="15">
      <c r="A1341" s="456" t="s">
        <v>2202</v>
      </c>
      <c r="C1341" s="413">
        <v>4</v>
      </c>
      <c r="D1341" s="414">
        <v>5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8</v>
      </c>
      <c r="E1342" s="415">
        <v>2</v>
      </c>
    </row>
    <row r="1343" spans="1:5" ht="15">
      <c r="A1343" s="456" t="s">
        <v>668</v>
      </c>
      <c r="C1343" s="413">
        <v>24</v>
      </c>
      <c r="D1343" s="414">
        <v>16</v>
      </c>
      <c r="E1343" s="415">
        <v>7</v>
      </c>
    </row>
    <row r="1344" spans="1:5" ht="15">
      <c r="A1344" s="456" t="s">
        <v>3630</v>
      </c>
      <c r="C1344" s="413">
        <v>2</v>
      </c>
      <c r="D1344" s="414">
        <v>5</v>
      </c>
      <c r="E1344" s="415">
        <v>4</v>
      </c>
    </row>
    <row r="1345" spans="1:5" ht="15">
      <c r="A1345" s="453" t="s">
        <v>23</v>
      </c>
      <c r="C1345" s="413">
        <v>5</v>
      </c>
      <c r="D1345" s="414">
        <v>4</v>
      </c>
      <c r="E1345" s="415">
        <v>8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2711</v>
      </c>
      <c r="C1347" s="413">
        <v>1</v>
      </c>
      <c r="D1347" s="414">
        <v>5</v>
      </c>
      <c r="E1347" s="415">
        <v>8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2</v>
      </c>
      <c r="E1349" s="415">
        <v>1</v>
      </c>
    </row>
    <row r="1350" spans="1:5" ht="15">
      <c r="A1350" s="456" t="s">
        <v>2712</v>
      </c>
      <c r="C1350" s="413">
        <v>4</v>
      </c>
      <c r="D1350" s="414">
        <v>5</v>
      </c>
      <c r="E1350" s="415">
        <v>8</v>
      </c>
    </row>
    <row r="1351" spans="1:5" ht="15">
      <c r="A1351" s="455" t="s">
        <v>3631</v>
      </c>
      <c r="C1351" s="413">
        <v>1</v>
      </c>
      <c r="D1351" s="414">
        <v>3</v>
      </c>
      <c r="E1351" s="415">
        <v>3</v>
      </c>
    </row>
    <row r="1352" spans="1:5" ht="15">
      <c r="A1352" s="455" t="s">
        <v>3632</v>
      </c>
      <c r="C1352" s="413">
        <v>0</v>
      </c>
      <c r="D1352" s="414">
        <v>3</v>
      </c>
      <c r="E1352" s="415">
        <v>7</v>
      </c>
    </row>
    <row r="1353" spans="1:5" ht="15">
      <c r="A1353" s="456" t="s">
        <v>2198</v>
      </c>
      <c r="C1353" s="413">
        <v>2</v>
      </c>
      <c r="D1353" s="414">
        <v>6</v>
      </c>
      <c r="E1353" s="415">
        <v>3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2</v>
      </c>
    </row>
    <row r="1355" spans="1:5" ht="15">
      <c r="A1355" s="456" t="s">
        <v>682</v>
      </c>
      <c r="C1355" s="413">
        <v>3</v>
      </c>
      <c r="D1355" s="414">
        <v>3</v>
      </c>
      <c r="E1355" s="415">
        <v>6</v>
      </c>
    </row>
    <row r="1356" spans="1:5" ht="15">
      <c r="A1356" s="456" t="s">
        <v>2707</v>
      </c>
      <c r="C1356" s="413">
        <v>5</v>
      </c>
      <c r="D1356" s="414">
        <v>3</v>
      </c>
      <c r="E1356" s="415">
        <v>2</v>
      </c>
    </row>
    <row r="1357" spans="1:5" ht="15">
      <c r="A1357" s="456" t="s">
        <v>2733</v>
      </c>
      <c r="C1357" s="413">
        <v>13</v>
      </c>
      <c r="D1357" s="414">
        <v>12</v>
      </c>
      <c r="E1357" s="415">
        <v>4</v>
      </c>
    </row>
    <row r="1358" spans="1:5" ht="15">
      <c r="A1358" s="455" t="s">
        <v>3633</v>
      </c>
      <c r="C1358" s="413">
        <v>6</v>
      </c>
      <c r="D1358" s="414">
        <v>8</v>
      </c>
      <c r="E1358" s="415">
        <v>2</v>
      </c>
    </row>
    <row r="1359" spans="1:5" ht="15">
      <c r="A1359" s="455" t="s">
        <v>3634</v>
      </c>
      <c r="C1359" s="413">
        <v>8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3</v>
      </c>
    </row>
    <row r="1361" spans="1:5" ht="15">
      <c r="A1361" s="456" t="s">
        <v>2210</v>
      </c>
      <c r="C1361" s="413">
        <v>2</v>
      </c>
      <c r="D1361" s="414">
        <v>5</v>
      </c>
      <c r="E1361" s="415">
        <v>2</v>
      </c>
    </row>
    <row r="1362" spans="1:5" ht="15">
      <c r="A1362" s="456" t="s">
        <v>669</v>
      </c>
      <c r="C1362" s="413">
        <v>4</v>
      </c>
      <c r="D1362" s="414">
        <v>4</v>
      </c>
      <c r="E1362" s="415">
        <v>11</v>
      </c>
    </row>
    <row r="1363" spans="1:5" ht="15">
      <c r="A1363" s="456" t="s">
        <v>2722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2</v>
      </c>
      <c r="D1364" s="414">
        <v>4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6</v>
      </c>
    </row>
    <row r="1367" spans="1:5" ht="15">
      <c r="A1367" s="456" t="s">
        <v>2723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3635</v>
      </c>
      <c r="C1368" s="413">
        <v>2</v>
      </c>
      <c r="D1368" s="414">
        <v>1</v>
      </c>
      <c r="E1368" s="415">
        <v>1</v>
      </c>
    </row>
    <row r="1369" spans="1:5" ht="15">
      <c r="A1369" s="453" t="s">
        <v>1690</v>
      </c>
      <c r="C1369" s="413">
        <v>1</v>
      </c>
      <c r="D1369" s="414">
        <v>4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4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4</v>
      </c>
    </row>
    <row r="1375" spans="1:5" ht="15">
      <c r="A1375" s="456" t="s">
        <v>2713</v>
      </c>
      <c r="C1375" s="413">
        <v>2</v>
      </c>
      <c r="D1375" s="414">
        <v>2</v>
      </c>
      <c r="E1375" s="415">
        <v>2</v>
      </c>
    </row>
    <row r="1376" spans="1:5" ht="15">
      <c r="A1376" s="456" t="s">
        <v>2831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3636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3637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6</v>
      </c>
      <c r="D1379" s="414">
        <v>12</v>
      </c>
      <c r="E1379" s="415">
        <v>5</v>
      </c>
    </row>
    <row r="1380" spans="1:5" ht="15">
      <c r="A1380" s="456" t="s">
        <v>2717</v>
      </c>
      <c r="C1380" s="413">
        <v>5</v>
      </c>
      <c r="D1380" s="414">
        <v>11</v>
      </c>
      <c r="E1380" s="415">
        <v>9</v>
      </c>
    </row>
    <row r="1381" spans="1:5" ht="15">
      <c r="A1381" s="456" t="s">
        <v>694</v>
      </c>
      <c r="C1381" s="413">
        <v>14</v>
      </c>
      <c r="D1381" s="414">
        <v>9</v>
      </c>
      <c r="E1381" s="415">
        <v>10</v>
      </c>
    </row>
    <row r="1382" spans="1:5" ht="15">
      <c r="A1382" s="455" t="s">
        <v>3638</v>
      </c>
      <c r="C1382" s="413">
        <v>9</v>
      </c>
      <c r="D1382" s="414">
        <v>4</v>
      </c>
      <c r="E1382" s="415">
        <v>4</v>
      </c>
    </row>
    <row r="1383" spans="1:5" ht="15">
      <c r="A1383" s="456" t="s">
        <v>3678</v>
      </c>
      <c r="C1383" s="413">
        <v>3</v>
      </c>
      <c r="D1383" s="414">
        <v>5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5</v>
      </c>
      <c r="E1386" s="415">
        <v>4</v>
      </c>
    </row>
    <row r="1387" spans="1:5" ht="15">
      <c r="A1387" s="455" t="s">
        <v>143</v>
      </c>
      <c r="C1387" s="413">
        <v>5</v>
      </c>
      <c r="D1387" s="414">
        <v>2</v>
      </c>
      <c r="E1387" s="415">
        <v>3</v>
      </c>
    </row>
    <row r="1388" spans="1:5" ht="15">
      <c r="A1388" s="455" t="s">
        <v>3639</v>
      </c>
      <c r="C1388" s="413">
        <v>10</v>
      </c>
      <c r="D1388" s="414">
        <v>5</v>
      </c>
      <c r="E1388" s="415">
        <v>6</v>
      </c>
    </row>
    <row r="1389" spans="1:5" ht="15">
      <c r="A1389" s="456" t="s">
        <v>2720</v>
      </c>
      <c r="C1389" s="413">
        <v>3</v>
      </c>
      <c r="D1389" s="414">
        <v>1</v>
      </c>
      <c r="E1389" s="415">
        <v>2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2721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3640</v>
      </c>
      <c r="C1392" s="413">
        <v>3</v>
      </c>
      <c r="D1392" s="414">
        <v>2</v>
      </c>
      <c r="E1392" s="415">
        <v>3</v>
      </c>
    </row>
    <row r="1393" spans="1:5" ht="15">
      <c r="A1393" s="456" t="s">
        <v>2726</v>
      </c>
      <c r="C1393" s="413">
        <v>3</v>
      </c>
      <c r="D1393" s="414">
        <v>4</v>
      </c>
      <c r="E1393" s="415">
        <v>4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2709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8</v>
      </c>
      <c r="D1397" s="414">
        <v>1</v>
      </c>
      <c r="E1397" s="415">
        <v>4</v>
      </c>
    </row>
    <row r="1398" spans="1:5" ht="15">
      <c r="A1398" s="456" t="s">
        <v>2728</v>
      </c>
      <c r="C1398" s="413">
        <v>1</v>
      </c>
      <c r="D1398" s="414">
        <v>3</v>
      </c>
      <c r="E1398" s="415">
        <v>5</v>
      </c>
    </row>
    <row r="1399" spans="1:5" ht="15">
      <c r="A1399" s="456" t="s">
        <v>155</v>
      </c>
      <c r="C1399" s="413">
        <v>2</v>
      </c>
      <c r="D1399" s="414">
        <v>3</v>
      </c>
      <c r="E1399" s="415">
        <v>3</v>
      </c>
    </row>
    <row r="1400" spans="1:5" ht="15">
      <c r="A1400" s="455" t="s">
        <v>3641</v>
      </c>
      <c r="C1400" s="413">
        <v>7</v>
      </c>
      <c r="D1400" s="414">
        <v>8</v>
      </c>
      <c r="E1400" s="415">
        <v>4</v>
      </c>
    </row>
    <row r="1401" spans="1:5" ht="15">
      <c r="A1401" s="456" t="s">
        <v>2729</v>
      </c>
      <c r="C1401" s="413">
        <v>12</v>
      </c>
      <c r="D1401" s="414">
        <v>11</v>
      </c>
      <c r="E1401" s="415">
        <v>6</v>
      </c>
    </row>
    <row r="1402" spans="1:5" ht="15">
      <c r="A1402" s="456" t="s">
        <v>2727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2708</v>
      </c>
      <c r="C1403" s="413">
        <v>5</v>
      </c>
      <c r="D1403" s="414">
        <v>5</v>
      </c>
      <c r="E1403" s="415">
        <v>4</v>
      </c>
    </row>
    <row r="1404" spans="1:5" ht="15">
      <c r="A1404" s="456" t="s">
        <v>658</v>
      </c>
      <c r="C1404" s="413">
        <v>3</v>
      </c>
      <c r="D1404" s="414">
        <v>3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4</v>
      </c>
    </row>
    <row r="1408" spans="1:5">
      <c r="C1408" s="1">
        <f>SUM(C1270:C1407)</f>
        <v>566</v>
      </c>
      <c r="D1408" s="1">
        <f>SUM(D1270:D1407)</f>
        <v>627</v>
      </c>
      <c r="E1408" s="1">
        <f>SUM(E1270:E1407)</f>
        <v>515</v>
      </c>
    </row>
  </sheetData>
  <sortState xmlns:xlrd2="http://schemas.microsoft.com/office/spreadsheetml/2017/richdata2" ref="Q1129:V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FK1" activePane="topRight" state="frozen"/>
      <selection pane="topRight" activeCell="FM1" sqref="FM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4178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2022</v>
      </c>
      <c r="EO3" s="334">
        <v>2023</v>
      </c>
      <c r="EP3" s="334">
        <v>2024</v>
      </c>
      <c r="EQ3" s="334">
        <v>2025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2022</v>
      </c>
      <c r="FD3" s="334">
        <v>2023</v>
      </c>
      <c r="FE3" s="334">
        <v>2024</v>
      </c>
      <c r="FF3" s="334">
        <v>2025</v>
      </c>
      <c r="FG3" s="41"/>
      <c r="FH3" s="334">
        <v>2022</v>
      </c>
      <c r="FI3" s="334">
        <v>2023</v>
      </c>
      <c r="FJ3" s="334">
        <v>2024</v>
      </c>
      <c r="FK3" s="334">
        <v>2025</v>
      </c>
      <c r="FL3" s="41"/>
      <c r="FM3" s="334">
        <v>2022</v>
      </c>
      <c r="FN3" s="334">
        <v>2023</v>
      </c>
      <c r="FO3" s="334">
        <v>2024</v>
      </c>
      <c r="FP3" s="334">
        <v>2025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45196.25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6"/>
      <c r="EN6" s="49">
        <v>0</v>
      </c>
      <c r="EO6" s="49">
        <v>144.25</v>
      </c>
      <c r="EP6" s="49">
        <v>163.57500000000002</v>
      </c>
      <c r="EQ6" s="49">
        <v>292.5</v>
      </c>
      <c r="ER6" s="336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6"/>
      <c r="FH6" s="347">
        <v>59.000000000000455</v>
      </c>
      <c r="FI6" s="347">
        <v>52.45</v>
      </c>
      <c r="FJ6" s="347">
        <v>97.5</v>
      </c>
      <c r="FK6" s="49">
        <v>130.69999999999999</v>
      </c>
      <c r="FL6" s="336"/>
      <c r="FM6" s="347">
        <v>61.974999999999454</v>
      </c>
      <c r="FN6" s="347">
        <v>141.94999999999891</v>
      </c>
      <c r="FO6" s="347">
        <v>133.5</v>
      </c>
      <c r="FP6" s="49">
        <v>344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50478.299999999945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4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6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6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49">
        <v>64.149999999998727</v>
      </c>
      <c r="FD7" s="49">
        <v>5.8500000000003638</v>
      </c>
      <c r="FE7" s="49">
        <v>67.5</v>
      </c>
      <c r="FF7" s="49">
        <v>282.8</v>
      </c>
      <c r="FG7" s="336"/>
      <c r="FH7" s="347">
        <v>60.249999999999091</v>
      </c>
      <c r="FI7" s="347">
        <v>131.25</v>
      </c>
      <c r="FJ7" s="347">
        <v>273.29999999999995</v>
      </c>
      <c r="FK7" s="49">
        <v>195.75</v>
      </c>
      <c r="FL7" s="336"/>
      <c r="FM7" s="347">
        <v>90.999999999998181</v>
      </c>
      <c r="FN7" s="347">
        <v>32.25</v>
      </c>
      <c r="FO7" s="347">
        <v>176.39999999999998</v>
      </c>
      <c r="FP7" s="49">
        <v>221.45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3613</v>
      </c>
      <c r="B8" s="45">
        <f t="shared" si="0"/>
        <v>18614.749999999996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49">
        <v>257.10000000000002</v>
      </c>
      <c r="EH8" s="336"/>
      <c r="EI8" s="49">
        <v>0</v>
      </c>
      <c r="EJ8" s="49">
        <v>0</v>
      </c>
      <c r="EK8" s="49">
        <v>0</v>
      </c>
      <c r="EL8" s="49">
        <v>57</v>
      </c>
      <c r="EM8" s="336"/>
      <c r="EN8" s="49">
        <v>0</v>
      </c>
      <c r="EO8" s="49">
        <v>0</v>
      </c>
      <c r="EP8" s="49">
        <v>0</v>
      </c>
      <c r="EQ8" s="49">
        <v>629.70000000000005</v>
      </c>
      <c r="ER8" s="336"/>
      <c r="ES8" s="49">
        <v>0</v>
      </c>
      <c r="ET8" s="49">
        <v>0</v>
      </c>
      <c r="EU8" s="49">
        <v>0</v>
      </c>
      <c r="EV8" s="4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49">
        <v>0</v>
      </c>
      <c r="FE8" s="49">
        <v>0</v>
      </c>
      <c r="FF8" s="49">
        <v>310.60000000000002</v>
      </c>
      <c r="FG8" s="336"/>
      <c r="FH8" s="347">
        <v>0</v>
      </c>
      <c r="FI8" s="347">
        <v>0</v>
      </c>
      <c r="FJ8" s="347">
        <v>0</v>
      </c>
      <c r="FK8" s="49">
        <v>184.3</v>
      </c>
      <c r="FL8" s="336"/>
      <c r="FM8" s="347">
        <v>0</v>
      </c>
      <c r="FN8" s="347">
        <v>0</v>
      </c>
      <c r="FO8" s="347">
        <v>0</v>
      </c>
      <c r="FP8" s="49">
        <v>262.5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67428.612500000017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49">
        <v>515</v>
      </c>
      <c r="EH9" s="336"/>
      <c r="EI9" s="49">
        <v>125.074999999998</v>
      </c>
      <c r="EJ9" s="49">
        <v>222.75000000000182</v>
      </c>
      <c r="EK9" s="49">
        <v>380.4</v>
      </c>
      <c r="EL9" s="49">
        <v>252.1</v>
      </c>
      <c r="EM9" s="336"/>
      <c r="EN9" s="49">
        <v>0</v>
      </c>
      <c r="EO9" s="49">
        <v>162.40000000000146</v>
      </c>
      <c r="EP9" s="49">
        <v>264.45</v>
      </c>
      <c r="EQ9" s="49">
        <v>502.7999999999999</v>
      </c>
      <c r="ER9" s="336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6"/>
      <c r="FH9" s="347">
        <v>90.075000000000728</v>
      </c>
      <c r="FI9" s="347">
        <v>163</v>
      </c>
      <c r="FJ9" s="347">
        <v>442.875</v>
      </c>
      <c r="FK9" s="49">
        <v>174.8</v>
      </c>
      <c r="FL9" s="336"/>
      <c r="FM9" s="347">
        <v>123.15000000000055</v>
      </c>
      <c r="FN9" s="347">
        <v>159.57499999999891</v>
      </c>
      <c r="FO9" s="347">
        <v>262.8</v>
      </c>
      <c r="FP9" s="49">
        <v>273.40000000000003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49203.275000000038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6"/>
      <c r="EN10" s="49">
        <v>0</v>
      </c>
      <c r="EO10" s="49">
        <v>164.899999999996</v>
      </c>
      <c r="EP10" s="49">
        <v>215.625</v>
      </c>
      <c r="EQ10" s="49">
        <v>548.5</v>
      </c>
      <c r="ER10" s="336"/>
      <c r="ES10" s="49">
        <v>0</v>
      </c>
      <c r="ET10" s="49">
        <v>82.899999999997817</v>
      </c>
      <c r="EU10" s="49">
        <v>387.375</v>
      </c>
      <c r="EV10" s="4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49">
        <v>0</v>
      </c>
      <c r="FD10" s="49">
        <v>185.24999999999636</v>
      </c>
      <c r="FE10" s="49">
        <v>131.625</v>
      </c>
      <c r="FF10" s="49">
        <v>529.35</v>
      </c>
      <c r="FG10" s="336"/>
      <c r="FH10" s="347">
        <v>0</v>
      </c>
      <c r="FI10" s="347">
        <v>182.25</v>
      </c>
      <c r="FJ10" s="347">
        <v>225</v>
      </c>
      <c r="FK10" s="49">
        <v>159.10000000000002</v>
      </c>
      <c r="FL10" s="336"/>
      <c r="FM10" s="347">
        <v>0</v>
      </c>
      <c r="FN10" s="347">
        <v>201.29999999999563</v>
      </c>
      <c r="FO10" s="347">
        <v>208.27500000000003</v>
      </c>
      <c r="FP10" s="49">
        <v>261.5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45189.799999999959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6"/>
      <c r="EN11" s="49">
        <v>0</v>
      </c>
      <c r="EO11" s="49">
        <v>59</v>
      </c>
      <c r="EP11" s="49">
        <v>345.07499999999999</v>
      </c>
      <c r="EQ11" s="49">
        <v>154.6</v>
      </c>
      <c r="ER11" s="336"/>
      <c r="ES11" s="49">
        <v>0</v>
      </c>
      <c r="ET11" s="49">
        <v>164.10000000000036</v>
      </c>
      <c r="EU11" s="49">
        <v>181.57499999999999</v>
      </c>
      <c r="EV11" s="4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6"/>
      <c r="FH11" s="347">
        <v>43.849999999999</v>
      </c>
      <c r="FI11" s="347">
        <v>85.34999999999998</v>
      </c>
      <c r="FJ11" s="347">
        <v>57.075000000000003</v>
      </c>
      <c r="FK11" s="49">
        <v>46</v>
      </c>
      <c r="FL11" s="336"/>
      <c r="FM11" s="347">
        <v>98.97499999999809</v>
      </c>
      <c r="FN11" s="347">
        <v>144.64999999999782</v>
      </c>
      <c r="FO11" s="347">
        <v>190.57499999999999</v>
      </c>
      <c r="FP11" s="49">
        <v>493.9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25312.349999999959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49">
        <v>99</v>
      </c>
      <c r="EH12" s="336"/>
      <c r="EI12" s="49">
        <v>51.124999999999091</v>
      </c>
      <c r="EJ12" s="49">
        <v>0</v>
      </c>
      <c r="EK12" s="49">
        <v>0</v>
      </c>
      <c r="EL12" s="49">
        <v>434.79999999999995</v>
      </c>
      <c r="EM12" s="336"/>
      <c r="EN12" s="49">
        <v>0</v>
      </c>
      <c r="EO12" s="49">
        <v>0</v>
      </c>
      <c r="EP12" s="49">
        <v>0</v>
      </c>
      <c r="EQ12" s="49">
        <v>511.99999999999994</v>
      </c>
      <c r="ER12" s="336"/>
      <c r="ES12" s="49">
        <v>58.925000000000182</v>
      </c>
      <c r="ET12" s="49">
        <v>0</v>
      </c>
      <c r="EU12" s="49">
        <v>0</v>
      </c>
      <c r="EV12" s="4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49">
        <v>36.000000000000909</v>
      </c>
      <c r="FD12" s="49">
        <v>0</v>
      </c>
      <c r="FE12" s="49">
        <v>0</v>
      </c>
      <c r="FF12" s="49">
        <v>256.59999999999997</v>
      </c>
      <c r="FG12" s="336"/>
      <c r="FH12" s="347">
        <v>40.449999999999818</v>
      </c>
      <c r="FI12" s="347">
        <v>0</v>
      </c>
      <c r="FJ12" s="347">
        <v>0</v>
      </c>
      <c r="FK12" s="49">
        <v>172.8</v>
      </c>
      <c r="FL12" s="336"/>
      <c r="FM12" s="347">
        <v>103.875</v>
      </c>
      <c r="FN12" s="347">
        <v>0</v>
      </c>
      <c r="FO12" s="347">
        <v>0</v>
      </c>
      <c r="FP12" s="49">
        <v>271.09999999999997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58934.550000000032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6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6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6"/>
      <c r="FH13" s="347">
        <v>41.500000000000909</v>
      </c>
      <c r="FI13" s="347">
        <v>75.5</v>
      </c>
      <c r="FJ13" s="347">
        <v>215.70000000000002</v>
      </c>
      <c r="FK13" s="49">
        <v>143.80000000000001</v>
      </c>
      <c r="FL13" s="336"/>
      <c r="FM13" s="347">
        <v>97.424999999999272</v>
      </c>
      <c r="FN13" s="347">
        <v>61.849999999998545</v>
      </c>
      <c r="FO13" s="347">
        <v>135</v>
      </c>
      <c r="FP13" s="49">
        <v>296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3614</v>
      </c>
      <c r="B14" s="45">
        <f t="shared" si="0"/>
        <v>17708.300000000003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49">
        <v>301.5</v>
      </c>
      <c r="EH14" s="336"/>
      <c r="EI14" s="49">
        <v>0</v>
      </c>
      <c r="EJ14" s="49">
        <v>0</v>
      </c>
      <c r="EK14" s="49">
        <v>0</v>
      </c>
      <c r="EL14" s="49">
        <v>446.3</v>
      </c>
      <c r="EM14" s="336"/>
      <c r="EN14" s="49">
        <v>0</v>
      </c>
      <c r="EO14" s="49">
        <v>0</v>
      </c>
      <c r="EP14" s="49">
        <v>0</v>
      </c>
      <c r="EQ14" s="49">
        <v>381.3</v>
      </c>
      <c r="ER14" s="336"/>
      <c r="ES14" s="49">
        <v>0</v>
      </c>
      <c r="ET14" s="49">
        <v>0</v>
      </c>
      <c r="EU14" s="49">
        <v>0</v>
      </c>
      <c r="EV14" s="4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49">
        <v>0</v>
      </c>
      <c r="FE14" s="49">
        <v>0</v>
      </c>
      <c r="FF14" s="49">
        <v>208</v>
      </c>
      <c r="FG14" s="336"/>
      <c r="FH14" s="347">
        <v>0</v>
      </c>
      <c r="FI14" s="347">
        <v>0</v>
      </c>
      <c r="FJ14" s="347">
        <v>0</v>
      </c>
      <c r="FK14" s="49">
        <v>135</v>
      </c>
      <c r="FL14" s="336"/>
      <c r="FM14" s="347">
        <v>0</v>
      </c>
      <c r="FN14" s="347">
        <v>0</v>
      </c>
      <c r="FO14" s="347">
        <v>0</v>
      </c>
      <c r="FP14" s="49">
        <v>296.39999999999998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2716</v>
      </c>
      <c r="B15" s="45">
        <f t="shared" si="0"/>
        <v>35092.100000000013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49">
        <v>4.6999999999999993</v>
      </c>
      <c r="EH15" s="336"/>
      <c r="EI15" s="49">
        <v>0</v>
      </c>
      <c r="EJ15" s="49">
        <v>0</v>
      </c>
      <c r="EK15" s="49">
        <v>321.22499999999997</v>
      </c>
      <c r="EL15" s="49">
        <v>160.39999999999998</v>
      </c>
      <c r="EM15" s="336"/>
      <c r="EN15" s="49">
        <v>0</v>
      </c>
      <c r="EO15" s="49">
        <v>0</v>
      </c>
      <c r="EP15" s="49">
        <v>448.04999999999995</v>
      </c>
      <c r="EQ15" s="49">
        <v>517.70000000000005</v>
      </c>
      <c r="ER15" s="336"/>
      <c r="ES15" s="49">
        <v>0</v>
      </c>
      <c r="ET15" s="49">
        <v>0</v>
      </c>
      <c r="EU15" s="49">
        <v>565.125</v>
      </c>
      <c r="EV15" s="4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49">
        <v>0</v>
      </c>
      <c r="FD15" s="49">
        <v>0</v>
      </c>
      <c r="FE15" s="49">
        <v>309.75</v>
      </c>
      <c r="FF15" s="49">
        <v>361.5</v>
      </c>
      <c r="FG15" s="336"/>
      <c r="FH15" s="347">
        <v>0</v>
      </c>
      <c r="FI15" s="347">
        <v>0</v>
      </c>
      <c r="FJ15" s="347">
        <v>390.82500000000005</v>
      </c>
      <c r="FK15" s="49">
        <v>128.1</v>
      </c>
      <c r="FL15" s="336"/>
      <c r="FM15" s="347">
        <v>0</v>
      </c>
      <c r="FN15" s="347">
        <v>0</v>
      </c>
      <c r="FO15" s="347">
        <v>166.95</v>
      </c>
      <c r="FP15" s="49">
        <v>260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3615</v>
      </c>
      <c r="B16" s="45">
        <f t="shared" si="0"/>
        <v>17814.5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49">
        <v>295</v>
      </c>
      <c r="EH16" s="336"/>
      <c r="EI16" s="49">
        <v>0</v>
      </c>
      <c r="EJ16" s="49">
        <v>0</v>
      </c>
      <c r="EK16" s="49">
        <v>0</v>
      </c>
      <c r="EL16" s="49">
        <v>41.199999999999996</v>
      </c>
      <c r="EM16" s="336"/>
      <c r="EN16" s="49">
        <v>0</v>
      </c>
      <c r="EO16" s="49">
        <v>0</v>
      </c>
      <c r="EP16" s="49">
        <v>0</v>
      </c>
      <c r="EQ16" s="49">
        <v>539.50000000000011</v>
      </c>
      <c r="ER16" s="336"/>
      <c r="ES16" s="49">
        <v>0</v>
      </c>
      <c r="ET16" s="49">
        <v>0</v>
      </c>
      <c r="EU16" s="49">
        <v>0</v>
      </c>
      <c r="EV16" s="4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49">
        <v>0</v>
      </c>
      <c r="FE16" s="49">
        <v>0</v>
      </c>
      <c r="FF16" s="49">
        <v>293.7</v>
      </c>
      <c r="FG16" s="336"/>
      <c r="FH16" s="347">
        <v>0</v>
      </c>
      <c r="FI16" s="347">
        <v>0</v>
      </c>
      <c r="FJ16" s="347">
        <v>0</v>
      </c>
      <c r="FK16" s="49">
        <v>300</v>
      </c>
      <c r="FL16" s="336"/>
      <c r="FM16" s="347">
        <v>0</v>
      </c>
      <c r="FN16" s="347">
        <v>0</v>
      </c>
      <c r="FO16" s="347">
        <v>0</v>
      </c>
      <c r="FP16" s="49">
        <v>167.10000000000002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60485.037499999933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6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6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6"/>
      <c r="FH17" s="347">
        <v>31.675000000000182</v>
      </c>
      <c r="FI17" s="347">
        <v>147</v>
      </c>
      <c r="FJ17" s="347">
        <v>335.54999999999995</v>
      </c>
      <c r="FK17" s="49">
        <v>208</v>
      </c>
      <c r="FL17" s="336"/>
      <c r="FM17" s="347">
        <v>128.25</v>
      </c>
      <c r="FN17" s="347">
        <v>53.250000000005457</v>
      </c>
      <c r="FO17" s="347">
        <v>163.5</v>
      </c>
      <c r="FP17" s="49">
        <v>234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2847</v>
      </c>
      <c r="B18" s="45">
        <f t="shared" si="0"/>
        <v>37215.300000000003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49">
        <v>126.2</v>
      </c>
      <c r="EH18" s="336"/>
      <c r="EI18" s="49">
        <v>0</v>
      </c>
      <c r="EJ18" s="49">
        <v>0</v>
      </c>
      <c r="EK18" s="49">
        <v>319.04999999999995</v>
      </c>
      <c r="EL18" s="49">
        <v>145.9</v>
      </c>
      <c r="EM18" s="336"/>
      <c r="EN18" s="49">
        <v>0</v>
      </c>
      <c r="EO18" s="49">
        <v>0</v>
      </c>
      <c r="EP18" s="49">
        <v>606.82500000000005</v>
      </c>
      <c r="EQ18" s="49">
        <v>257.60000000000002</v>
      </c>
      <c r="ER18" s="336"/>
      <c r="ES18" s="49">
        <v>0</v>
      </c>
      <c r="ET18" s="49">
        <v>0</v>
      </c>
      <c r="EU18" s="49">
        <v>254.17499999999998</v>
      </c>
      <c r="EV18" s="4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49">
        <v>0</v>
      </c>
      <c r="FD18" s="49">
        <v>0</v>
      </c>
      <c r="FE18" s="49">
        <v>212.32500000000002</v>
      </c>
      <c r="FF18" s="49">
        <v>188.40000000000003</v>
      </c>
      <c r="FG18" s="336"/>
      <c r="FH18" s="347">
        <v>0</v>
      </c>
      <c r="FI18" s="347">
        <v>0</v>
      </c>
      <c r="FJ18" s="347">
        <v>190.95</v>
      </c>
      <c r="FK18" s="49">
        <v>82.5</v>
      </c>
      <c r="FL18" s="336"/>
      <c r="FM18" s="347">
        <v>0</v>
      </c>
      <c r="FN18" s="347">
        <v>0</v>
      </c>
      <c r="FO18" s="347">
        <v>249.14999999999998</v>
      </c>
      <c r="FP18" s="49">
        <v>190.5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55576.575000000012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6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6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6"/>
      <c r="FH19" s="347">
        <v>28.775000000000546</v>
      </c>
      <c r="FI19" s="347">
        <v>160.94999999999999</v>
      </c>
      <c r="FJ19" s="347">
        <v>433.79999999999995</v>
      </c>
      <c r="FK19" s="49">
        <v>397.7</v>
      </c>
      <c r="FL19" s="336"/>
      <c r="FM19" s="347">
        <v>98.950000000000728</v>
      </c>
      <c r="FN19" s="347">
        <v>146.95000000000073</v>
      </c>
      <c r="FO19" s="347">
        <v>268.8</v>
      </c>
      <c r="FP19" s="49">
        <v>277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2706</v>
      </c>
      <c r="B20" s="45">
        <f t="shared" si="0"/>
        <v>37450.175000000003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49">
        <v>221</v>
      </c>
      <c r="EH20" s="336"/>
      <c r="EI20" s="49">
        <v>0</v>
      </c>
      <c r="EJ20" s="49">
        <v>0</v>
      </c>
      <c r="EK20" s="49">
        <v>94.574999999999989</v>
      </c>
      <c r="EL20" s="49">
        <v>269.79999999999995</v>
      </c>
      <c r="EM20" s="336"/>
      <c r="EN20" s="49">
        <v>0</v>
      </c>
      <c r="EO20" s="49">
        <v>0</v>
      </c>
      <c r="EP20" s="49">
        <v>430.19999999999993</v>
      </c>
      <c r="EQ20" s="49">
        <v>475.4</v>
      </c>
      <c r="ER20" s="336"/>
      <c r="ES20" s="49">
        <v>0</v>
      </c>
      <c r="ET20" s="49">
        <v>0</v>
      </c>
      <c r="EU20" s="49">
        <v>363.67499999999995</v>
      </c>
      <c r="EV20" s="4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49">
        <v>0</v>
      </c>
      <c r="FD20" s="49">
        <v>0</v>
      </c>
      <c r="FE20" s="49">
        <v>172.64999999999998</v>
      </c>
      <c r="FF20" s="49">
        <v>442.7</v>
      </c>
      <c r="FG20" s="336"/>
      <c r="FH20" s="347">
        <v>0</v>
      </c>
      <c r="FI20" s="347">
        <v>0</v>
      </c>
      <c r="FJ20" s="347">
        <v>270.97500000000002</v>
      </c>
      <c r="FK20" s="49">
        <v>132.4</v>
      </c>
      <c r="FL20" s="336"/>
      <c r="FM20" s="347">
        <v>0</v>
      </c>
      <c r="FN20" s="347">
        <v>0</v>
      </c>
      <c r="FO20" s="347">
        <v>246.29999999999998</v>
      </c>
      <c r="FP20" s="49">
        <v>239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3616</v>
      </c>
      <c r="B21" s="45">
        <f t="shared" si="0"/>
        <v>16379.5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49">
        <v>176.1</v>
      </c>
      <c r="EH21" s="336"/>
      <c r="EI21" s="49">
        <v>0</v>
      </c>
      <c r="EJ21" s="49">
        <v>0</v>
      </c>
      <c r="EK21" s="49">
        <v>0</v>
      </c>
      <c r="EL21" s="49">
        <v>136.4</v>
      </c>
      <c r="EM21" s="336"/>
      <c r="EN21" s="49">
        <v>0</v>
      </c>
      <c r="EO21" s="49">
        <v>0</v>
      </c>
      <c r="EP21" s="49">
        <v>0</v>
      </c>
      <c r="EQ21" s="49">
        <v>455.1</v>
      </c>
      <c r="ER21" s="336"/>
      <c r="ES21" s="49">
        <v>0</v>
      </c>
      <c r="ET21" s="49">
        <v>0</v>
      </c>
      <c r="EU21" s="49">
        <v>0</v>
      </c>
      <c r="EV21" s="4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49">
        <v>0</v>
      </c>
      <c r="FE21" s="49">
        <v>0</v>
      </c>
      <c r="FF21" s="49">
        <v>10.299999999999999</v>
      </c>
      <c r="FG21" s="336"/>
      <c r="FH21" s="347">
        <v>0</v>
      </c>
      <c r="FI21" s="347">
        <v>0</v>
      </c>
      <c r="FJ21" s="347">
        <v>0</v>
      </c>
      <c r="FK21" s="49">
        <v>192.2</v>
      </c>
      <c r="FL21" s="336"/>
      <c r="FM21" s="347">
        <v>0</v>
      </c>
      <c r="FN21" s="347">
        <v>0</v>
      </c>
      <c r="FO21" s="347">
        <v>0</v>
      </c>
      <c r="FP21" s="49">
        <v>288.8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62801.024999999994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6"/>
      <c r="EN22" s="49">
        <v>0</v>
      </c>
      <c r="EO22" s="49">
        <v>207.54999999999563</v>
      </c>
      <c r="EP22" s="49">
        <v>329.99999999999994</v>
      </c>
      <c r="EQ22" s="49">
        <v>350</v>
      </c>
      <c r="ER22" s="336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6"/>
      <c r="FH22" s="347">
        <v>67.099999999999454</v>
      </c>
      <c r="FI22" s="347">
        <v>88.049999999999983</v>
      </c>
      <c r="FJ22" s="347">
        <v>270.60000000000002</v>
      </c>
      <c r="FK22" s="49">
        <v>108.2</v>
      </c>
      <c r="FL22" s="336"/>
      <c r="FM22" s="347">
        <v>109.25</v>
      </c>
      <c r="FN22" s="347">
        <v>102.72499999999673</v>
      </c>
      <c r="FO22" s="347">
        <v>179.77500000000001</v>
      </c>
      <c r="FP22" s="49">
        <v>165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50324.175000000003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6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6"/>
      <c r="ES23" s="49">
        <v>0</v>
      </c>
      <c r="ET23" s="49">
        <v>66.5</v>
      </c>
      <c r="EU23" s="49">
        <v>307.5</v>
      </c>
      <c r="EV23" s="4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49">
        <v>0</v>
      </c>
      <c r="FD23" s="49">
        <v>44.899999999999636</v>
      </c>
      <c r="FE23" s="49">
        <v>84.15</v>
      </c>
      <c r="FF23" s="49">
        <v>209</v>
      </c>
      <c r="FG23" s="336"/>
      <c r="FH23" s="347">
        <v>0</v>
      </c>
      <c r="FI23" s="347">
        <v>146.5</v>
      </c>
      <c r="FJ23" s="347">
        <v>235.95000000000002</v>
      </c>
      <c r="FK23" s="49">
        <v>138.5</v>
      </c>
      <c r="FL23" s="336"/>
      <c r="FM23" s="347">
        <v>0</v>
      </c>
      <c r="FN23" s="347">
        <v>26.849999999996726</v>
      </c>
      <c r="FO23" s="347">
        <v>259.5</v>
      </c>
      <c r="FP23" s="49">
        <v>257.7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50745.412500000042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6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6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6"/>
      <c r="FH24" s="347">
        <v>85.450000000003456</v>
      </c>
      <c r="FI24" s="347">
        <v>181.5</v>
      </c>
      <c r="FJ24" s="347">
        <v>372.82500000000005</v>
      </c>
      <c r="FK24" s="49">
        <v>209.3</v>
      </c>
      <c r="FL24" s="336"/>
      <c r="FM24" s="347">
        <v>113.12500000000364</v>
      </c>
      <c r="FN24" s="347">
        <v>21.44999999999709</v>
      </c>
      <c r="FO24" s="347">
        <v>161.02500000000001</v>
      </c>
      <c r="FP24" s="49">
        <v>211.20000000000002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43344.074999999968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6"/>
      <c r="EN25" s="49">
        <v>0</v>
      </c>
      <c r="EO25" s="49">
        <v>109.95000000000073</v>
      </c>
      <c r="EP25" s="49">
        <v>215.25</v>
      </c>
      <c r="EQ25" s="49">
        <v>256.2</v>
      </c>
      <c r="ER25" s="336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6"/>
      <c r="FH25" s="347">
        <v>8.4000000000000909</v>
      </c>
      <c r="FI25" s="347">
        <v>184.25</v>
      </c>
      <c r="FJ25" s="347">
        <v>339.97500000000002</v>
      </c>
      <c r="FK25" s="49">
        <v>280.60000000000002</v>
      </c>
      <c r="FL25" s="336"/>
      <c r="FM25" s="347">
        <v>29.699999999999363</v>
      </c>
      <c r="FN25" s="347">
        <v>221.90000000000327</v>
      </c>
      <c r="FO25" s="347">
        <v>307.72500000000002</v>
      </c>
      <c r="FP25" s="49">
        <v>338.6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3617</v>
      </c>
      <c r="B26" s="45">
        <f t="shared" si="0"/>
        <v>19102.05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49">
        <v>115.6</v>
      </c>
      <c r="EH26" s="336"/>
      <c r="EI26" s="49">
        <v>0</v>
      </c>
      <c r="EJ26" s="49">
        <v>0</v>
      </c>
      <c r="EK26" s="49">
        <v>0</v>
      </c>
      <c r="EL26" s="49">
        <v>300.7</v>
      </c>
      <c r="EM26" s="336"/>
      <c r="EN26" s="49">
        <v>0</v>
      </c>
      <c r="EO26" s="49">
        <v>0</v>
      </c>
      <c r="EP26" s="49">
        <v>0</v>
      </c>
      <c r="EQ26" s="49">
        <v>589.29999999999995</v>
      </c>
      <c r="ER26" s="336"/>
      <c r="ES26" s="49">
        <v>0</v>
      </c>
      <c r="ET26" s="49">
        <v>0</v>
      </c>
      <c r="EU26" s="49">
        <v>0</v>
      </c>
      <c r="EV26" s="4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49">
        <v>0</v>
      </c>
      <c r="FE26" s="49">
        <v>0</v>
      </c>
      <c r="FF26" s="49">
        <v>501.7</v>
      </c>
      <c r="FG26" s="336"/>
      <c r="FH26" s="347">
        <v>0</v>
      </c>
      <c r="FI26" s="347">
        <v>0</v>
      </c>
      <c r="FJ26" s="347">
        <v>0</v>
      </c>
      <c r="FK26" s="49">
        <v>310.2</v>
      </c>
      <c r="FL26" s="336"/>
      <c r="FM26" s="347">
        <v>0</v>
      </c>
      <c r="FN26" s="347">
        <v>0</v>
      </c>
      <c r="FO26" s="347">
        <v>0</v>
      </c>
      <c r="FP26" s="49">
        <v>379.5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49423.725000000013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4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6"/>
      <c r="EN27" s="49">
        <v>0</v>
      </c>
      <c r="EO27" s="49">
        <v>227.89999999999964</v>
      </c>
      <c r="EP27" s="49">
        <v>369.15</v>
      </c>
      <c r="EQ27" s="49">
        <v>223.3</v>
      </c>
      <c r="ER27" s="336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6"/>
      <c r="FH27" s="347">
        <v>0</v>
      </c>
      <c r="FI27" s="347">
        <v>330.05</v>
      </c>
      <c r="FJ27" s="347">
        <v>186.67499999999998</v>
      </c>
      <c r="FK27" s="49">
        <v>215.9</v>
      </c>
      <c r="FL27" s="336"/>
      <c r="FM27" s="347">
        <v>0</v>
      </c>
      <c r="FN27" s="347">
        <v>249.55000000000109</v>
      </c>
      <c r="FO27" s="347">
        <v>265.95000000000005</v>
      </c>
      <c r="FP27" s="49">
        <v>216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3618</v>
      </c>
      <c r="B28" s="45">
        <f t="shared" si="0"/>
        <v>16730.950000000004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49">
        <v>241.6</v>
      </c>
      <c r="EH28" s="336"/>
      <c r="EI28" s="49">
        <v>0</v>
      </c>
      <c r="EJ28" s="49">
        <v>0</v>
      </c>
      <c r="EK28" s="49">
        <v>0</v>
      </c>
      <c r="EL28" s="49">
        <v>115.6</v>
      </c>
      <c r="EM28" s="336"/>
      <c r="EN28" s="49">
        <v>0</v>
      </c>
      <c r="EO28" s="49">
        <v>0</v>
      </c>
      <c r="EP28" s="49">
        <v>0</v>
      </c>
      <c r="EQ28" s="49">
        <v>358.1</v>
      </c>
      <c r="ER28" s="336"/>
      <c r="ES28" s="49">
        <v>0</v>
      </c>
      <c r="ET28" s="49">
        <v>0</v>
      </c>
      <c r="EU28" s="49">
        <v>0</v>
      </c>
      <c r="EV28" s="4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49">
        <v>0</v>
      </c>
      <c r="FE28" s="49">
        <v>0</v>
      </c>
      <c r="FF28" s="49">
        <v>82.1</v>
      </c>
      <c r="FG28" s="336"/>
      <c r="FH28" s="347">
        <v>0</v>
      </c>
      <c r="FI28" s="347">
        <v>0</v>
      </c>
      <c r="FJ28" s="347">
        <v>0</v>
      </c>
      <c r="FK28" s="49">
        <v>132.70000000000002</v>
      </c>
      <c r="FL28" s="336"/>
      <c r="FM28" s="347">
        <v>0</v>
      </c>
      <c r="FN28" s="347">
        <v>0</v>
      </c>
      <c r="FO28" s="347">
        <v>0</v>
      </c>
      <c r="FP28" s="49">
        <v>165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2719</v>
      </c>
      <c r="B29" s="45">
        <f t="shared" si="0"/>
        <v>39474.062499999993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49">
        <v>329.1</v>
      </c>
      <c r="EH29" s="336"/>
      <c r="EI29" s="49">
        <v>0</v>
      </c>
      <c r="EJ29" s="49">
        <v>0</v>
      </c>
      <c r="EK29" s="49">
        <v>399.22500000000002</v>
      </c>
      <c r="EL29" s="49">
        <v>173.9</v>
      </c>
      <c r="EM29" s="336"/>
      <c r="EN29" s="49">
        <v>0</v>
      </c>
      <c r="EO29" s="49">
        <v>0</v>
      </c>
      <c r="EP29" s="49">
        <v>465.45000000000005</v>
      </c>
      <c r="EQ29" s="49">
        <v>536.79999999999995</v>
      </c>
      <c r="ER29" s="336"/>
      <c r="ES29" s="49">
        <v>0</v>
      </c>
      <c r="ET29" s="49">
        <v>0</v>
      </c>
      <c r="EU29" s="49">
        <v>275.09999999999997</v>
      </c>
      <c r="EV29" s="4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49">
        <v>0</v>
      </c>
      <c r="FD29" s="49">
        <v>0</v>
      </c>
      <c r="FE29" s="49">
        <v>73.125</v>
      </c>
      <c r="FF29" s="49">
        <v>351</v>
      </c>
      <c r="FG29" s="336"/>
      <c r="FH29" s="347">
        <v>0</v>
      </c>
      <c r="FI29" s="347">
        <v>0</v>
      </c>
      <c r="FJ29" s="347">
        <v>194.39999999999998</v>
      </c>
      <c r="FK29" s="49">
        <v>117.2</v>
      </c>
      <c r="FL29" s="336"/>
      <c r="FM29" s="347">
        <v>0</v>
      </c>
      <c r="FN29" s="347">
        <v>0</v>
      </c>
      <c r="FO29" s="347">
        <v>239.62500000000006</v>
      </c>
      <c r="FP29" s="49">
        <v>291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64703.862499999959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6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6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6"/>
      <c r="FH30" s="347">
        <v>30.849999999999454</v>
      </c>
      <c r="FI30" s="347">
        <v>149.94999999999999</v>
      </c>
      <c r="FJ30" s="347">
        <v>177.52499999999998</v>
      </c>
      <c r="FK30" s="49">
        <v>139.80000000000001</v>
      </c>
      <c r="FL30" s="336"/>
      <c r="FM30" s="347">
        <v>128.79999999999836</v>
      </c>
      <c r="FN30" s="347">
        <v>65.899999999997817</v>
      </c>
      <c r="FO30" s="347">
        <v>169.65</v>
      </c>
      <c r="FP30" s="49">
        <v>174.20000000000002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63398.825000000026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6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6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6"/>
      <c r="FH31" s="347">
        <v>74.200000000000728</v>
      </c>
      <c r="FI31" s="347">
        <v>124.94999999999999</v>
      </c>
      <c r="FJ31" s="347">
        <v>297.15000000000003</v>
      </c>
      <c r="FK31" s="49">
        <v>261.39999999999998</v>
      </c>
      <c r="FL31" s="336"/>
      <c r="FM31" s="347">
        <v>87.125</v>
      </c>
      <c r="FN31" s="347">
        <v>189.52499999999964</v>
      </c>
      <c r="FO31" s="347">
        <v>220.20000000000002</v>
      </c>
      <c r="FP31" s="49">
        <v>270.60000000000002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42989.675000000017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6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6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49">
        <v>0</v>
      </c>
      <c r="FD32" s="49">
        <v>138.14999999999782</v>
      </c>
      <c r="FE32" s="49">
        <v>57.224999999999994</v>
      </c>
      <c r="FF32" s="49">
        <v>221</v>
      </c>
      <c r="FG32" s="336"/>
      <c r="FH32" s="347">
        <v>0</v>
      </c>
      <c r="FI32" s="347">
        <v>127.04999999999998</v>
      </c>
      <c r="FJ32" s="347">
        <v>191.25</v>
      </c>
      <c r="FK32" s="49">
        <v>361.6</v>
      </c>
      <c r="FL32" s="336"/>
      <c r="FM32" s="347">
        <v>0</v>
      </c>
      <c r="FN32" s="347">
        <v>103.24999999999454</v>
      </c>
      <c r="FO32" s="347">
        <v>265.79999999999995</v>
      </c>
      <c r="FP32" s="49">
        <v>476.5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60831.250000000015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6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6"/>
      <c r="ES33" s="49">
        <v>41.500000000000909</v>
      </c>
      <c r="ET33" s="49">
        <v>93</v>
      </c>
      <c r="EU33" s="49">
        <v>140.625</v>
      </c>
      <c r="EV33" s="4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6"/>
      <c r="FH33" s="347">
        <v>24.975000000000364</v>
      </c>
      <c r="FI33" s="347">
        <v>143.30000000000001</v>
      </c>
      <c r="FJ33" s="347">
        <v>168.75</v>
      </c>
      <c r="FK33" s="49">
        <v>31.5</v>
      </c>
      <c r="FL33" s="336"/>
      <c r="FM33" s="347">
        <v>68.5</v>
      </c>
      <c r="FN33" s="347">
        <v>58.749999999998181</v>
      </c>
      <c r="FO33" s="347">
        <v>298.20000000000005</v>
      </c>
      <c r="FP33" s="49">
        <v>150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63176.000000000036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6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6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6"/>
      <c r="FH34" s="347">
        <v>47.275000000000546</v>
      </c>
      <c r="FI34" s="347">
        <v>93.25</v>
      </c>
      <c r="FJ34" s="347">
        <v>312.67500000000001</v>
      </c>
      <c r="FK34" s="49">
        <v>169</v>
      </c>
      <c r="FL34" s="336"/>
      <c r="FM34" s="347">
        <v>135.80000000000109</v>
      </c>
      <c r="FN34" s="347">
        <v>142.649999999996</v>
      </c>
      <c r="FO34" s="347">
        <v>183.375</v>
      </c>
      <c r="FP34" s="49">
        <v>150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46695.812500000029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6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6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6"/>
      <c r="FH35" s="347">
        <v>42.362499999999272</v>
      </c>
      <c r="FI35" s="347">
        <v>45.04999999999999</v>
      </c>
      <c r="FJ35" s="347">
        <v>149.39999999999998</v>
      </c>
      <c r="FK35" s="49">
        <v>287</v>
      </c>
      <c r="FL35" s="336"/>
      <c r="FM35" s="347">
        <v>102.37499999999955</v>
      </c>
      <c r="FN35" s="347">
        <v>38.099999999994907</v>
      </c>
      <c r="FO35" s="347">
        <v>109.72500000000001</v>
      </c>
      <c r="FP35" s="49">
        <v>253.6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53449.575000000026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6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6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6"/>
      <c r="FH36" s="347">
        <v>122.29999999999836</v>
      </c>
      <c r="FI36" s="347">
        <v>274.69999999999993</v>
      </c>
      <c r="FJ36" s="347">
        <v>157.05000000000001</v>
      </c>
      <c r="FK36" s="49">
        <v>428</v>
      </c>
      <c r="FL36" s="336"/>
      <c r="FM36" s="347">
        <v>121.47499999999764</v>
      </c>
      <c r="FN36" s="347">
        <v>197.80000000000109</v>
      </c>
      <c r="FO36" s="347">
        <v>264.89999999999998</v>
      </c>
      <c r="FP36" s="49">
        <v>331.5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2715</v>
      </c>
      <c r="B37" s="45">
        <f t="shared" si="0"/>
        <v>34834.974999999999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49">
        <v>399.20000000000005</v>
      </c>
      <c r="EH37" s="336"/>
      <c r="EI37" s="49">
        <v>0</v>
      </c>
      <c r="EJ37" s="49">
        <v>0</v>
      </c>
      <c r="EK37" s="49">
        <v>304.57500000000005</v>
      </c>
      <c r="EL37" s="49">
        <v>261.3</v>
      </c>
      <c r="EM37" s="336"/>
      <c r="EN37" s="49">
        <v>0</v>
      </c>
      <c r="EO37" s="49">
        <v>0</v>
      </c>
      <c r="EP37" s="49">
        <v>446.47499999999997</v>
      </c>
      <c r="EQ37" s="49">
        <v>433.49999999999994</v>
      </c>
      <c r="ER37" s="336"/>
      <c r="ES37" s="49">
        <v>0</v>
      </c>
      <c r="ET37" s="49">
        <v>0</v>
      </c>
      <c r="EU37" s="49">
        <v>7.6499999999999995</v>
      </c>
      <c r="EV37" s="4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49">
        <v>0</v>
      </c>
      <c r="FD37" s="49">
        <v>0</v>
      </c>
      <c r="FE37" s="49">
        <v>204.67499999999998</v>
      </c>
      <c r="FF37" s="49">
        <v>128.69999999999999</v>
      </c>
      <c r="FG37" s="336"/>
      <c r="FH37" s="347">
        <v>0</v>
      </c>
      <c r="FI37" s="347">
        <v>0</v>
      </c>
      <c r="FJ37" s="347">
        <v>157.72500000000002</v>
      </c>
      <c r="FK37" s="49">
        <v>237</v>
      </c>
      <c r="FL37" s="336"/>
      <c r="FM37" s="347">
        <v>0</v>
      </c>
      <c r="FN37" s="347">
        <v>0</v>
      </c>
      <c r="FO37" s="347">
        <v>246.90000000000003</v>
      </c>
      <c r="FP37" s="49">
        <v>152.80000000000001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3619</v>
      </c>
      <c r="B38" s="45">
        <f t="shared" ref="B38:B69" si="1">SUM(D38:ZZ38)</f>
        <v>14913.699999999997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49">
        <v>413</v>
      </c>
      <c r="EH38" s="336"/>
      <c r="EI38" s="49">
        <v>0</v>
      </c>
      <c r="EJ38" s="49">
        <v>0</v>
      </c>
      <c r="EK38" s="49">
        <v>0</v>
      </c>
      <c r="EL38" s="49">
        <v>322.5</v>
      </c>
      <c r="EM38" s="336"/>
      <c r="EN38" s="49">
        <v>0</v>
      </c>
      <c r="EO38" s="49">
        <v>0</v>
      </c>
      <c r="EP38" s="49">
        <v>0</v>
      </c>
      <c r="EQ38" s="49">
        <v>479.90000000000003</v>
      </c>
      <c r="ER38" s="336"/>
      <c r="ES38" s="49">
        <v>0</v>
      </c>
      <c r="ET38" s="49">
        <v>0</v>
      </c>
      <c r="EU38" s="49">
        <v>0</v>
      </c>
      <c r="EV38" s="4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49">
        <v>0</v>
      </c>
      <c r="FE38" s="49">
        <v>0</v>
      </c>
      <c r="FF38" s="49">
        <v>59.6</v>
      </c>
      <c r="FG38" s="336"/>
      <c r="FH38" s="347">
        <v>0</v>
      </c>
      <c r="FI38" s="347">
        <v>0</v>
      </c>
      <c r="FJ38" s="347">
        <v>0</v>
      </c>
      <c r="FK38" s="49">
        <v>183.79999999999998</v>
      </c>
      <c r="FL38" s="336"/>
      <c r="FM38" s="347">
        <v>0</v>
      </c>
      <c r="FN38" s="347">
        <v>0</v>
      </c>
      <c r="FO38" s="347">
        <v>0</v>
      </c>
      <c r="FP38" s="49">
        <v>371.3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64400.1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6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6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6"/>
      <c r="FH39" s="347">
        <v>84.662499999998545</v>
      </c>
      <c r="FI39" s="347">
        <v>140.55000000000001</v>
      </c>
      <c r="FJ39" s="347">
        <v>344.1</v>
      </c>
      <c r="FK39" s="49">
        <v>95.2</v>
      </c>
      <c r="FL39" s="336"/>
      <c r="FM39" s="347">
        <v>102.82499999999982</v>
      </c>
      <c r="FN39" s="347">
        <v>218.99999999999636</v>
      </c>
      <c r="FO39" s="347">
        <v>317.32500000000005</v>
      </c>
      <c r="FP39" s="49">
        <v>373.7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33812.062500000022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6"/>
      <c r="EN40" s="49">
        <v>0</v>
      </c>
      <c r="EO40" s="49">
        <v>171.600000000004</v>
      </c>
      <c r="EP40" s="49">
        <v>0</v>
      </c>
      <c r="EQ40" s="49">
        <v>769</v>
      </c>
      <c r="ER40" s="336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6"/>
      <c r="FH40" s="347">
        <v>30.225000000003092</v>
      </c>
      <c r="FI40" s="347">
        <v>129.75</v>
      </c>
      <c r="FJ40" s="347">
        <v>0</v>
      </c>
      <c r="FK40" s="49">
        <v>263.95</v>
      </c>
      <c r="FL40" s="336"/>
      <c r="FM40" s="347">
        <v>109.25000000000273</v>
      </c>
      <c r="FN40" s="347">
        <v>30.375000000005457</v>
      </c>
      <c r="FO40" s="347">
        <v>0</v>
      </c>
      <c r="FP40" s="49">
        <v>145.80000000000001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3648</v>
      </c>
      <c r="B41" s="45">
        <f t="shared" si="1"/>
        <v>17143.7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49">
        <v>339.40000000000003</v>
      </c>
      <c r="EH41" s="336"/>
      <c r="EI41" s="49">
        <v>0</v>
      </c>
      <c r="EJ41" s="49">
        <v>0</v>
      </c>
      <c r="EK41" s="49">
        <v>0</v>
      </c>
      <c r="EL41" s="49">
        <v>359.6</v>
      </c>
      <c r="EM41" s="336"/>
      <c r="EN41" s="49">
        <v>0</v>
      </c>
      <c r="EO41" s="49">
        <v>0</v>
      </c>
      <c r="EP41" s="49">
        <v>0</v>
      </c>
      <c r="EQ41" s="49">
        <v>594.69999999999993</v>
      </c>
      <c r="ER41" s="336"/>
      <c r="ES41" s="49">
        <v>0</v>
      </c>
      <c r="ET41" s="49">
        <v>0</v>
      </c>
      <c r="EU41" s="49">
        <v>0</v>
      </c>
      <c r="EV41" s="4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49">
        <v>0</v>
      </c>
      <c r="FE41" s="49">
        <v>0</v>
      </c>
      <c r="FF41" s="49">
        <v>367.5</v>
      </c>
      <c r="FG41" s="336"/>
      <c r="FH41" s="347">
        <v>0</v>
      </c>
      <c r="FI41" s="347">
        <v>0</v>
      </c>
      <c r="FJ41" s="347">
        <v>0</v>
      </c>
      <c r="FK41" s="49">
        <v>316</v>
      </c>
      <c r="FL41" s="336"/>
      <c r="FM41" s="347">
        <v>0</v>
      </c>
      <c r="FN41" s="347">
        <v>0</v>
      </c>
      <c r="FO41" s="347">
        <v>0</v>
      </c>
      <c r="FP41" s="49">
        <v>372.00000000000006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58073.412499999926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6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6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6"/>
      <c r="FH42" s="347">
        <v>57.425000000002001</v>
      </c>
      <c r="FI42" s="347">
        <v>150</v>
      </c>
      <c r="FJ42" s="347">
        <v>82.425000000000011</v>
      </c>
      <c r="FK42" s="49">
        <v>88.7</v>
      </c>
      <c r="FL42" s="336"/>
      <c r="FM42" s="347">
        <v>104.75000000000091</v>
      </c>
      <c r="FN42" s="347">
        <v>246.90000000000327</v>
      </c>
      <c r="FO42" s="347">
        <v>178.5</v>
      </c>
      <c r="FP42" s="49">
        <v>205.2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2724</v>
      </c>
      <c r="B43" s="45">
        <f t="shared" si="1"/>
        <v>38368.787499999991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49">
        <v>56.8</v>
      </c>
      <c r="EH43" s="336"/>
      <c r="EI43" s="49">
        <v>0</v>
      </c>
      <c r="EJ43" s="49">
        <v>0</v>
      </c>
      <c r="EK43" s="49">
        <v>283.20000000000005</v>
      </c>
      <c r="EL43" s="49">
        <v>143.69999999999999</v>
      </c>
      <c r="EM43" s="336"/>
      <c r="EN43" s="49">
        <v>0</v>
      </c>
      <c r="EO43" s="49">
        <v>0</v>
      </c>
      <c r="EP43" s="49">
        <v>462.44999999999993</v>
      </c>
      <c r="EQ43" s="49">
        <v>436.1</v>
      </c>
      <c r="ER43" s="336"/>
      <c r="ES43" s="49">
        <v>0</v>
      </c>
      <c r="ET43" s="49">
        <v>0</v>
      </c>
      <c r="EU43" s="49">
        <v>386.1</v>
      </c>
      <c r="EV43" s="4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49">
        <v>0</v>
      </c>
      <c r="FD43" s="49">
        <v>0</v>
      </c>
      <c r="FE43" s="49">
        <v>136.5</v>
      </c>
      <c r="FF43" s="49">
        <v>424.8</v>
      </c>
      <c r="FG43" s="336"/>
      <c r="FH43" s="347">
        <v>0</v>
      </c>
      <c r="FI43" s="347">
        <v>0</v>
      </c>
      <c r="FJ43" s="347">
        <v>198.82500000000002</v>
      </c>
      <c r="FK43" s="49">
        <v>80.3</v>
      </c>
      <c r="FL43" s="336"/>
      <c r="FM43" s="347">
        <v>0</v>
      </c>
      <c r="FN43" s="347">
        <v>0</v>
      </c>
      <c r="FO43" s="347">
        <v>184.87500000000003</v>
      </c>
      <c r="FP43" s="49">
        <v>217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3620</v>
      </c>
      <c r="B44" s="45">
        <f t="shared" si="1"/>
        <v>17063.900000000001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49">
        <v>356.3</v>
      </c>
      <c r="EH44" s="336"/>
      <c r="EI44" s="49">
        <v>0</v>
      </c>
      <c r="EJ44" s="49">
        <v>0</v>
      </c>
      <c r="EK44" s="49">
        <v>0</v>
      </c>
      <c r="EL44" s="49">
        <v>169.20000000000002</v>
      </c>
      <c r="EM44" s="336"/>
      <c r="EN44" s="49">
        <v>0</v>
      </c>
      <c r="EO44" s="49">
        <v>0</v>
      </c>
      <c r="EP44" s="49">
        <v>0</v>
      </c>
      <c r="EQ44" s="49">
        <v>146.9</v>
      </c>
      <c r="ER44" s="336"/>
      <c r="ES44" s="49">
        <v>0</v>
      </c>
      <c r="ET44" s="49">
        <v>0</v>
      </c>
      <c r="EU44" s="49">
        <v>0</v>
      </c>
      <c r="EV44" s="4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49">
        <v>0</v>
      </c>
      <c r="FE44" s="49">
        <v>0</v>
      </c>
      <c r="FF44" s="49">
        <v>249.5</v>
      </c>
      <c r="FG44" s="336"/>
      <c r="FH44" s="347">
        <v>0</v>
      </c>
      <c r="FI44" s="347">
        <v>0</v>
      </c>
      <c r="FJ44" s="347">
        <v>0</v>
      </c>
      <c r="FK44" s="49">
        <v>31.5</v>
      </c>
      <c r="FL44" s="336"/>
      <c r="FM44" s="347">
        <v>0</v>
      </c>
      <c r="FN44" s="347">
        <v>0</v>
      </c>
      <c r="FO44" s="347">
        <v>0</v>
      </c>
      <c r="FP44" s="49">
        <v>166.8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56319.074999999946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49">
        <v>329.1</v>
      </c>
      <c r="EH45" s="336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6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6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6"/>
      <c r="FH45" s="347">
        <v>0</v>
      </c>
      <c r="FI45" s="347">
        <v>109.24999999999997</v>
      </c>
      <c r="FJ45" s="347">
        <v>391.95000000000005</v>
      </c>
      <c r="FK45" s="49">
        <v>31.5</v>
      </c>
      <c r="FL45" s="336"/>
      <c r="FM45" s="347">
        <v>0</v>
      </c>
      <c r="FN45" s="347">
        <v>122.00000000000364</v>
      </c>
      <c r="FO45" s="347">
        <v>242.47500000000002</v>
      </c>
      <c r="FP45" s="49">
        <v>150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3621</v>
      </c>
      <c r="B46" s="45">
        <f t="shared" si="1"/>
        <v>15324.95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49">
        <v>175.1</v>
      </c>
      <c r="EH46" s="336"/>
      <c r="EI46" s="49">
        <v>0</v>
      </c>
      <c r="EJ46" s="49">
        <v>0</v>
      </c>
      <c r="EK46" s="49">
        <v>0</v>
      </c>
      <c r="EL46" s="49">
        <v>64.5</v>
      </c>
      <c r="EM46" s="336"/>
      <c r="EN46" s="49">
        <v>0</v>
      </c>
      <c r="EO46" s="49">
        <v>0</v>
      </c>
      <c r="EP46" s="49">
        <v>0</v>
      </c>
      <c r="EQ46" s="49">
        <v>533.09999999999991</v>
      </c>
      <c r="ER46" s="336"/>
      <c r="ES46" s="49">
        <v>0</v>
      </c>
      <c r="ET46" s="49">
        <v>0</v>
      </c>
      <c r="EU46" s="49">
        <v>0</v>
      </c>
      <c r="EV46" s="4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49">
        <v>0</v>
      </c>
      <c r="FE46" s="49">
        <v>0</v>
      </c>
      <c r="FF46" s="49">
        <v>193.7</v>
      </c>
      <c r="FG46" s="336"/>
      <c r="FH46" s="347">
        <v>0</v>
      </c>
      <c r="FI46" s="347">
        <v>0</v>
      </c>
      <c r="FJ46" s="347">
        <v>0</v>
      </c>
      <c r="FK46" s="49">
        <v>191.8</v>
      </c>
      <c r="FL46" s="336"/>
      <c r="FM46" s="347">
        <v>0</v>
      </c>
      <c r="FN46" s="347">
        <v>0</v>
      </c>
      <c r="FO46" s="347">
        <v>0</v>
      </c>
      <c r="FP46" s="49">
        <v>373.5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43738.187499999985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6"/>
      <c r="EN47" s="49">
        <v>0</v>
      </c>
      <c r="EO47" s="49">
        <v>7.5</v>
      </c>
      <c r="EP47" s="49">
        <v>455.47500000000002</v>
      </c>
      <c r="EQ47" s="49">
        <v>364.8</v>
      </c>
      <c r="ER47" s="336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6"/>
      <c r="FH47" s="347">
        <v>83.962499999998727</v>
      </c>
      <c r="FI47" s="347">
        <v>149.94999999999999</v>
      </c>
      <c r="FJ47" s="347">
        <v>183.07499999999999</v>
      </c>
      <c r="FK47" s="49">
        <v>403.9</v>
      </c>
      <c r="FL47" s="336"/>
      <c r="FM47" s="347">
        <v>107.89999999999964</v>
      </c>
      <c r="FN47" s="347">
        <v>150.699999999998</v>
      </c>
      <c r="FO47" s="347">
        <v>96.975000000000009</v>
      </c>
      <c r="FP47" s="49">
        <v>517.29999999999995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63139.70000000007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6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6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6"/>
      <c r="FH48" s="347">
        <v>70.699999999999818</v>
      </c>
      <c r="FI48" s="347">
        <v>239.59999999999997</v>
      </c>
      <c r="FJ48" s="347">
        <v>310.64999999999998</v>
      </c>
      <c r="FK48" s="49">
        <v>94.3</v>
      </c>
      <c r="FL48" s="336"/>
      <c r="FM48" s="347">
        <v>109.92499999999927</v>
      </c>
      <c r="FN48" s="347">
        <v>165.12500000000182</v>
      </c>
      <c r="FO48" s="347">
        <v>226.125</v>
      </c>
      <c r="FP48" s="49">
        <v>172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3622</v>
      </c>
      <c r="B49" s="45">
        <f t="shared" si="1"/>
        <v>18997.599999999999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49">
        <v>276.7</v>
      </c>
      <c r="EH49" s="336"/>
      <c r="EI49" s="49">
        <v>0</v>
      </c>
      <c r="EJ49" s="49">
        <v>0</v>
      </c>
      <c r="EK49" s="49">
        <v>0</v>
      </c>
      <c r="EL49" s="49">
        <v>471.9</v>
      </c>
      <c r="EM49" s="336"/>
      <c r="EN49" s="49">
        <v>0</v>
      </c>
      <c r="EO49" s="49">
        <v>0</v>
      </c>
      <c r="EP49" s="49">
        <v>0</v>
      </c>
      <c r="EQ49" s="49">
        <v>676.2</v>
      </c>
      <c r="ER49" s="336"/>
      <c r="ES49" s="49">
        <v>0</v>
      </c>
      <c r="ET49" s="49">
        <v>0</v>
      </c>
      <c r="EU49" s="49">
        <v>0</v>
      </c>
      <c r="EV49" s="4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49">
        <v>0</v>
      </c>
      <c r="FE49" s="49">
        <v>0</v>
      </c>
      <c r="FF49" s="49">
        <v>448.8</v>
      </c>
      <c r="FG49" s="336"/>
      <c r="FH49" s="347">
        <v>0</v>
      </c>
      <c r="FI49" s="347">
        <v>0</v>
      </c>
      <c r="FJ49" s="347">
        <v>0</v>
      </c>
      <c r="FK49" s="49">
        <v>266.5</v>
      </c>
      <c r="FL49" s="336"/>
      <c r="FM49" s="347">
        <v>0</v>
      </c>
      <c r="FN49" s="347">
        <v>0</v>
      </c>
      <c r="FO49" s="347">
        <v>0</v>
      </c>
      <c r="FP49" s="49">
        <v>208.3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59432.724999999962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6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6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6"/>
      <c r="FH50" s="347">
        <v>41.149999999998727</v>
      </c>
      <c r="FI50" s="347">
        <v>200.04999999999998</v>
      </c>
      <c r="FJ50" s="347">
        <v>322.875</v>
      </c>
      <c r="FK50" s="49">
        <v>488.5</v>
      </c>
      <c r="FL50" s="336"/>
      <c r="FM50" s="347">
        <v>107.24999999999818</v>
      </c>
      <c r="FN50" s="347">
        <v>225.47500000000218</v>
      </c>
      <c r="FO50" s="347">
        <v>186.9</v>
      </c>
      <c r="FP50" s="49">
        <v>181.1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44812.712499999972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6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6"/>
      <c r="ES51" s="49">
        <v>0</v>
      </c>
      <c r="ET51" s="49">
        <v>62.350000000000364</v>
      </c>
      <c r="EU51" s="49">
        <v>306</v>
      </c>
      <c r="EV51" s="4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6"/>
      <c r="FH51" s="347">
        <v>0</v>
      </c>
      <c r="FI51" s="347">
        <v>126.2</v>
      </c>
      <c r="FJ51" s="347">
        <v>130.80000000000001</v>
      </c>
      <c r="FK51" s="49">
        <v>84.4</v>
      </c>
      <c r="FL51" s="336"/>
      <c r="FM51" s="347">
        <v>0</v>
      </c>
      <c r="FN51" s="347">
        <v>125.30000000000291</v>
      </c>
      <c r="FO51" s="347">
        <v>189.22500000000002</v>
      </c>
      <c r="FP51" s="49">
        <v>214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3623</v>
      </c>
      <c r="B52" s="45">
        <f t="shared" si="1"/>
        <v>18609.099999999999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49">
        <v>217.8</v>
      </c>
      <c r="EH52" s="336"/>
      <c r="EI52" s="49">
        <v>0</v>
      </c>
      <c r="EJ52" s="49">
        <v>0</v>
      </c>
      <c r="EK52" s="49">
        <v>0</v>
      </c>
      <c r="EL52" s="49">
        <v>221.5</v>
      </c>
      <c r="EM52" s="336"/>
      <c r="EN52" s="49">
        <v>0</v>
      </c>
      <c r="EO52" s="49">
        <v>0</v>
      </c>
      <c r="EP52" s="49">
        <v>0</v>
      </c>
      <c r="EQ52" s="49">
        <v>728.7</v>
      </c>
      <c r="ER52" s="336"/>
      <c r="ES52" s="49">
        <v>0</v>
      </c>
      <c r="ET52" s="49">
        <v>0</v>
      </c>
      <c r="EU52" s="49">
        <v>0</v>
      </c>
      <c r="EV52" s="4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49">
        <v>0</v>
      </c>
      <c r="FE52" s="49">
        <v>0</v>
      </c>
      <c r="FF52" s="49">
        <v>467</v>
      </c>
      <c r="FG52" s="336"/>
      <c r="FH52" s="347">
        <v>0</v>
      </c>
      <c r="FI52" s="347">
        <v>0</v>
      </c>
      <c r="FJ52" s="347">
        <v>0</v>
      </c>
      <c r="FK52" s="49">
        <v>175.6</v>
      </c>
      <c r="FL52" s="336"/>
      <c r="FM52" s="347">
        <v>0</v>
      </c>
      <c r="FN52" s="347">
        <v>0</v>
      </c>
      <c r="FO52" s="347">
        <v>0</v>
      </c>
      <c r="FP52" s="49">
        <v>202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2718</v>
      </c>
      <c r="B53" s="45">
        <f t="shared" si="1"/>
        <v>40947.462499999994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49">
        <v>416.90000000000003</v>
      </c>
      <c r="EH53" s="336"/>
      <c r="EI53" s="49">
        <v>0</v>
      </c>
      <c r="EJ53" s="49">
        <v>0</v>
      </c>
      <c r="EK53" s="49">
        <v>279.67500000000001</v>
      </c>
      <c r="EL53" s="49">
        <v>286.5</v>
      </c>
      <c r="EM53" s="336"/>
      <c r="EN53" s="49">
        <v>0</v>
      </c>
      <c r="EO53" s="49">
        <v>0</v>
      </c>
      <c r="EP53" s="49">
        <v>229.42499999999998</v>
      </c>
      <c r="EQ53" s="49">
        <v>488.9</v>
      </c>
      <c r="ER53" s="336"/>
      <c r="ES53" s="49">
        <v>0</v>
      </c>
      <c r="ET53" s="49">
        <v>0</v>
      </c>
      <c r="EU53" s="49">
        <v>252</v>
      </c>
      <c r="EV53" s="4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49">
        <v>0</v>
      </c>
      <c r="FD53" s="49">
        <v>0</v>
      </c>
      <c r="FE53" s="49">
        <v>140.17500000000001</v>
      </c>
      <c r="FF53" s="49">
        <v>385</v>
      </c>
      <c r="FG53" s="336"/>
      <c r="FH53" s="347">
        <v>0</v>
      </c>
      <c r="FI53" s="347">
        <v>0</v>
      </c>
      <c r="FJ53" s="347">
        <v>174.75</v>
      </c>
      <c r="FK53" s="49">
        <v>91.5</v>
      </c>
      <c r="FL53" s="336"/>
      <c r="FM53" s="347">
        <v>0</v>
      </c>
      <c r="FN53" s="347">
        <v>0</v>
      </c>
      <c r="FO53" s="347">
        <v>304.35000000000002</v>
      </c>
      <c r="FP53" s="49">
        <v>159.9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50093.150000000045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49">
        <v>120</v>
      </c>
      <c r="EH54" s="336"/>
      <c r="EI54" s="49">
        <v>0</v>
      </c>
      <c r="EJ54" s="49">
        <v>81.949999999998909</v>
      </c>
      <c r="EK54" s="49">
        <v>115.27499999999999</v>
      </c>
      <c r="EL54" s="49">
        <v>99</v>
      </c>
      <c r="EM54" s="336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6"/>
      <c r="ES54" s="49">
        <v>0</v>
      </c>
      <c r="ET54" s="49">
        <v>53.499999999998181</v>
      </c>
      <c r="EU54" s="49">
        <v>295.125</v>
      </c>
      <c r="EV54" s="4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49">
        <v>0</v>
      </c>
      <c r="FD54" s="49">
        <v>6.749999999998181</v>
      </c>
      <c r="FE54" s="49">
        <v>78.75</v>
      </c>
      <c r="FF54" s="49">
        <v>437.2</v>
      </c>
      <c r="FG54" s="336"/>
      <c r="FH54" s="347">
        <v>0</v>
      </c>
      <c r="FI54" s="347">
        <v>38.049999999999997</v>
      </c>
      <c r="FJ54" s="347">
        <v>83.399999999999991</v>
      </c>
      <c r="FK54" s="49">
        <v>224.99999999999997</v>
      </c>
      <c r="FL54" s="336"/>
      <c r="FM54" s="347">
        <v>0</v>
      </c>
      <c r="FN54" s="347">
        <v>78.499999999998181</v>
      </c>
      <c r="FO54" s="347">
        <v>294.14999999999998</v>
      </c>
      <c r="FP54" s="49">
        <v>150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2710</v>
      </c>
      <c r="B55" s="45">
        <f t="shared" si="1"/>
        <v>37784.05000000001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49">
        <v>11</v>
      </c>
      <c r="EH55" s="336"/>
      <c r="EI55" s="49">
        <v>0</v>
      </c>
      <c r="EJ55" s="49">
        <v>0</v>
      </c>
      <c r="EK55" s="49">
        <v>253.5</v>
      </c>
      <c r="EL55" s="49">
        <v>127.70000000000002</v>
      </c>
      <c r="EM55" s="336"/>
      <c r="EN55" s="49">
        <v>0</v>
      </c>
      <c r="EO55" s="49">
        <v>0</v>
      </c>
      <c r="EP55" s="49">
        <v>234.45000000000002</v>
      </c>
      <c r="EQ55" s="49">
        <v>598.9</v>
      </c>
      <c r="ER55" s="336"/>
      <c r="ES55" s="49">
        <v>0</v>
      </c>
      <c r="ET55" s="49">
        <v>0</v>
      </c>
      <c r="EU55" s="49">
        <v>388.20000000000005</v>
      </c>
      <c r="EV55" s="4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49">
        <v>0</v>
      </c>
      <c r="FD55" s="49">
        <v>0</v>
      </c>
      <c r="FE55" s="49">
        <v>7.4250000000000007</v>
      </c>
      <c r="FF55" s="49">
        <v>202.79999999999998</v>
      </c>
      <c r="FG55" s="336"/>
      <c r="FH55" s="347">
        <v>0</v>
      </c>
      <c r="FI55" s="347">
        <v>0</v>
      </c>
      <c r="FJ55" s="347">
        <v>197.32500000000002</v>
      </c>
      <c r="FK55" s="49">
        <v>32</v>
      </c>
      <c r="FL55" s="336"/>
      <c r="FM55" s="347">
        <v>0</v>
      </c>
      <c r="FN55" s="347">
        <v>0</v>
      </c>
      <c r="FO55" s="347">
        <v>351.75</v>
      </c>
      <c r="FP55" s="49">
        <v>208.5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3624</v>
      </c>
      <c r="B56" s="45">
        <f t="shared" si="1"/>
        <v>17905.150000000005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49">
        <v>198.9</v>
      </c>
      <c r="EH56" s="336"/>
      <c r="EI56" s="49">
        <v>0</v>
      </c>
      <c r="EJ56" s="49">
        <v>0</v>
      </c>
      <c r="EK56" s="49">
        <v>0</v>
      </c>
      <c r="EL56" s="49">
        <v>491.3</v>
      </c>
      <c r="EM56" s="336"/>
      <c r="EN56" s="49">
        <v>0</v>
      </c>
      <c r="EO56" s="49">
        <v>0</v>
      </c>
      <c r="EP56" s="49">
        <v>0</v>
      </c>
      <c r="EQ56" s="49">
        <v>292.40000000000003</v>
      </c>
      <c r="ER56" s="336"/>
      <c r="ES56" s="49">
        <v>0</v>
      </c>
      <c r="ET56" s="49">
        <v>0</v>
      </c>
      <c r="EU56" s="49">
        <v>0</v>
      </c>
      <c r="EV56" s="4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49">
        <v>0</v>
      </c>
      <c r="FE56" s="49">
        <v>0</v>
      </c>
      <c r="FF56" s="49">
        <v>172.20000000000002</v>
      </c>
      <c r="FG56" s="336"/>
      <c r="FH56" s="347">
        <v>0</v>
      </c>
      <c r="FI56" s="347">
        <v>0</v>
      </c>
      <c r="FJ56" s="347">
        <v>0</v>
      </c>
      <c r="FK56" s="49">
        <v>134.30000000000001</v>
      </c>
      <c r="FL56" s="336"/>
      <c r="FM56" s="347">
        <v>0</v>
      </c>
      <c r="FN56" s="347">
        <v>0</v>
      </c>
      <c r="FO56" s="347">
        <v>0</v>
      </c>
      <c r="FP56" s="49">
        <v>288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47043.387499999968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6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6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49">
        <v>0</v>
      </c>
      <c r="FD57" s="49">
        <v>44.349999999998545</v>
      </c>
      <c r="FE57" s="49">
        <v>180</v>
      </c>
      <c r="FF57" s="49">
        <v>107.80000000000001</v>
      </c>
      <c r="FG57" s="336"/>
      <c r="FH57" s="347">
        <v>0</v>
      </c>
      <c r="FI57" s="347">
        <v>152.65</v>
      </c>
      <c r="FJ57" s="347">
        <v>179.77499999999998</v>
      </c>
      <c r="FK57" s="49">
        <v>221.39999999999998</v>
      </c>
      <c r="FL57" s="336"/>
      <c r="FM57" s="347">
        <v>0</v>
      </c>
      <c r="FN57" s="347">
        <v>170.39999999999964</v>
      </c>
      <c r="FO57" s="347">
        <v>299.17500000000001</v>
      </c>
      <c r="FP57" s="49">
        <v>341.1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3625</v>
      </c>
      <c r="B58" s="45">
        <f t="shared" si="1"/>
        <v>17973.950000000004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49">
        <v>181.2</v>
      </c>
      <c r="EH58" s="336"/>
      <c r="EI58" s="49">
        <v>0</v>
      </c>
      <c r="EJ58" s="49">
        <v>0</v>
      </c>
      <c r="EK58" s="49">
        <v>0</v>
      </c>
      <c r="EL58" s="49">
        <v>170.1</v>
      </c>
      <c r="EM58" s="336"/>
      <c r="EN58" s="49">
        <v>0</v>
      </c>
      <c r="EO58" s="49">
        <v>0</v>
      </c>
      <c r="EP58" s="49">
        <v>0</v>
      </c>
      <c r="EQ58" s="49">
        <v>242.1</v>
      </c>
      <c r="ER58" s="336"/>
      <c r="ES58" s="49">
        <v>0</v>
      </c>
      <c r="ET58" s="49">
        <v>0</v>
      </c>
      <c r="EU58" s="49">
        <v>0</v>
      </c>
      <c r="EV58" s="4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49">
        <v>0</v>
      </c>
      <c r="FE58" s="49">
        <v>0</v>
      </c>
      <c r="FF58" s="49">
        <v>126.4</v>
      </c>
      <c r="FG58" s="336"/>
      <c r="FH58" s="347">
        <v>0</v>
      </c>
      <c r="FI58" s="347">
        <v>0</v>
      </c>
      <c r="FJ58" s="347">
        <v>0</v>
      </c>
      <c r="FK58" s="49">
        <v>218.40000000000003</v>
      </c>
      <c r="FL58" s="336"/>
      <c r="FM58" s="347">
        <v>0</v>
      </c>
      <c r="FN58" s="347">
        <v>0</v>
      </c>
      <c r="FO58" s="347">
        <v>0</v>
      </c>
      <c r="FP58" s="49">
        <v>286.7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2732</v>
      </c>
      <c r="B59" s="45">
        <f t="shared" si="1"/>
        <v>35967.725000000006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49">
        <v>287.8</v>
      </c>
      <c r="EH59" s="336"/>
      <c r="EI59" s="49">
        <v>0</v>
      </c>
      <c r="EJ59" s="49">
        <v>0</v>
      </c>
      <c r="EK59" s="49">
        <v>316.27500000000009</v>
      </c>
      <c r="EL59" s="49">
        <v>263</v>
      </c>
      <c r="EM59" s="336"/>
      <c r="EN59" s="49">
        <v>0</v>
      </c>
      <c r="EO59" s="49">
        <v>0</v>
      </c>
      <c r="EP59" s="49">
        <v>692.25000000000011</v>
      </c>
      <c r="EQ59" s="49">
        <v>506.20000000000005</v>
      </c>
      <c r="ER59" s="336"/>
      <c r="ES59" s="49">
        <v>0</v>
      </c>
      <c r="ET59" s="49">
        <v>0</v>
      </c>
      <c r="EU59" s="49">
        <v>238.8</v>
      </c>
      <c r="EV59" s="4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49">
        <v>0</v>
      </c>
      <c r="FD59" s="49">
        <v>0</v>
      </c>
      <c r="FE59" s="49">
        <v>210.82500000000002</v>
      </c>
      <c r="FF59" s="49">
        <v>318.10000000000002</v>
      </c>
      <c r="FG59" s="336"/>
      <c r="FH59" s="347">
        <v>0</v>
      </c>
      <c r="FI59" s="347">
        <v>0</v>
      </c>
      <c r="FJ59" s="347">
        <v>255.14999999999998</v>
      </c>
      <c r="FK59" s="49">
        <v>297.2</v>
      </c>
      <c r="FL59" s="336"/>
      <c r="FM59" s="347">
        <v>0</v>
      </c>
      <c r="FN59" s="347">
        <v>0</v>
      </c>
      <c r="FO59" s="347">
        <v>282.90000000000003</v>
      </c>
      <c r="FP59" s="49">
        <v>150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66777.687499999956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6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6"/>
      <c r="ES60" s="49">
        <v>56.875</v>
      </c>
      <c r="ET60" s="49">
        <v>39.750000000001819</v>
      </c>
      <c r="EU60" s="49">
        <v>97.65</v>
      </c>
      <c r="EV60" s="4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6"/>
      <c r="FH60" s="347">
        <v>70.625000000001819</v>
      </c>
      <c r="FI60" s="347">
        <v>186</v>
      </c>
      <c r="FJ60" s="347">
        <v>420.67499999999995</v>
      </c>
      <c r="FK60" s="49">
        <v>126.5</v>
      </c>
      <c r="FL60" s="336"/>
      <c r="FM60" s="347">
        <v>129.75000000000182</v>
      </c>
      <c r="FN60" s="347">
        <v>91.399999999997817</v>
      </c>
      <c r="FO60" s="347">
        <v>153.67500000000001</v>
      </c>
      <c r="FP60" s="49">
        <v>205.2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2731</v>
      </c>
      <c r="B61" s="45">
        <f t="shared" si="1"/>
        <v>32709.087500000001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49">
        <v>282.2</v>
      </c>
      <c r="EH61" s="336"/>
      <c r="EI61" s="49">
        <v>0</v>
      </c>
      <c r="EJ61" s="49">
        <v>0</v>
      </c>
      <c r="EK61" s="49">
        <v>464.47499999999997</v>
      </c>
      <c r="EL61" s="49">
        <v>194.70000000000002</v>
      </c>
      <c r="EM61" s="336"/>
      <c r="EN61" s="49">
        <v>0</v>
      </c>
      <c r="EO61" s="49">
        <v>0</v>
      </c>
      <c r="EP61" s="49">
        <v>219.07500000000002</v>
      </c>
      <c r="EQ61" s="49">
        <v>328.1</v>
      </c>
      <c r="ER61" s="336"/>
      <c r="ES61" s="49">
        <v>0</v>
      </c>
      <c r="ET61" s="49">
        <v>0</v>
      </c>
      <c r="EU61" s="49">
        <v>46.2</v>
      </c>
      <c r="EV61" s="4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49">
        <v>0</v>
      </c>
      <c r="FD61" s="49">
        <v>0</v>
      </c>
      <c r="FE61" s="49">
        <v>53.625</v>
      </c>
      <c r="FF61" s="49">
        <v>74.5</v>
      </c>
      <c r="FG61" s="336"/>
      <c r="FH61" s="347">
        <v>0</v>
      </c>
      <c r="FI61" s="347">
        <v>0</v>
      </c>
      <c r="FJ61" s="347">
        <v>64.349999999999994</v>
      </c>
      <c r="FK61" s="49">
        <v>339</v>
      </c>
      <c r="FL61" s="336"/>
      <c r="FM61" s="347">
        <v>0</v>
      </c>
      <c r="FN61" s="347">
        <v>0</v>
      </c>
      <c r="FO61" s="347">
        <v>204.60000000000002</v>
      </c>
      <c r="FP61" s="49">
        <v>161.19999999999999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59033.625000000058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6"/>
      <c r="EN62" s="49">
        <v>0</v>
      </c>
      <c r="EO62" s="49">
        <v>238.55000000000291</v>
      </c>
      <c r="EP62" s="49">
        <v>666.375</v>
      </c>
      <c r="EQ62" s="49">
        <v>720</v>
      </c>
      <c r="ER62" s="336"/>
      <c r="ES62" s="49">
        <v>62.225000000001273</v>
      </c>
      <c r="ET62" s="49">
        <v>62.5</v>
      </c>
      <c r="EU62" s="49">
        <v>345.9375</v>
      </c>
      <c r="EV62" s="4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6"/>
      <c r="FH62" s="347">
        <v>28.275000000000546</v>
      </c>
      <c r="FI62" s="347">
        <v>138.75</v>
      </c>
      <c r="FJ62" s="347">
        <v>378.15</v>
      </c>
      <c r="FK62" s="49">
        <v>27.3</v>
      </c>
      <c r="FL62" s="336"/>
      <c r="FM62" s="347">
        <v>110.00000000000091</v>
      </c>
      <c r="FN62" s="347">
        <v>68.400000000001455</v>
      </c>
      <c r="FO62" s="347">
        <v>163.57499999999999</v>
      </c>
      <c r="FP62" s="49">
        <v>166.5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3626</v>
      </c>
      <c r="B63" s="45">
        <f t="shared" si="1"/>
        <v>19782.499999999993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49">
        <v>225.2</v>
      </c>
      <c r="EH63" s="336"/>
      <c r="EI63" s="49">
        <v>0</v>
      </c>
      <c r="EJ63" s="49">
        <v>0</v>
      </c>
      <c r="EK63" s="49">
        <v>0</v>
      </c>
      <c r="EL63" s="49">
        <v>474.1</v>
      </c>
      <c r="EM63" s="336"/>
      <c r="EN63" s="49">
        <v>0</v>
      </c>
      <c r="EO63" s="49">
        <v>0</v>
      </c>
      <c r="EP63" s="49">
        <v>0</v>
      </c>
      <c r="EQ63" s="49">
        <v>400.6</v>
      </c>
      <c r="ER63" s="336"/>
      <c r="ES63" s="49">
        <v>0</v>
      </c>
      <c r="ET63" s="49">
        <v>0</v>
      </c>
      <c r="EU63" s="49">
        <v>0</v>
      </c>
      <c r="EV63" s="4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49">
        <v>0</v>
      </c>
      <c r="FE63" s="49">
        <v>0</v>
      </c>
      <c r="FF63" s="49">
        <v>205.1</v>
      </c>
      <c r="FG63" s="336"/>
      <c r="FH63" s="347">
        <v>0</v>
      </c>
      <c r="FI63" s="347">
        <v>0</v>
      </c>
      <c r="FJ63" s="347">
        <v>0</v>
      </c>
      <c r="FK63" s="49">
        <v>216.60000000000002</v>
      </c>
      <c r="FL63" s="336"/>
      <c r="FM63" s="347">
        <v>0</v>
      </c>
      <c r="FN63" s="347">
        <v>0</v>
      </c>
      <c r="FO63" s="347">
        <v>0</v>
      </c>
      <c r="FP63" s="49">
        <v>279.29999999999995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2714</v>
      </c>
      <c r="B64" s="45">
        <f t="shared" si="1"/>
        <v>39168.587499999994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49">
        <v>450</v>
      </c>
      <c r="EH64" s="336"/>
      <c r="EI64" s="49">
        <v>0</v>
      </c>
      <c r="EJ64" s="49">
        <v>0</v>
      </c>
      <c r="EK64" s="49">
        <v>427.5</v>
      </c>
      <c r="EL64" s="49">
        <v>421</v>
      </c>
      <c r="EM64" s="336"/>
      <c r="EN64" s="49">
        <v>0</v>
      </c>
      <c r="EO64" s="49">
        <v>0</v>
      </c>
      <c r="EP64" s="49">
        <v>322.35000000000002</v>
      </c>
      <c r="EQ64" s="49">
        <v>339.29999999999995</v>
      </c>
      <c r="ER64" s="336"/>
      <c r="ES64" s="49">
        <v>0</v>
      </c>
      <c r="ET64" s="49">
        <v>0</v>
      </c>
      <c r="EU64" s="49">
        <v>308.25</v>
      </c>
      <c r="EV64" s="4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49">
        <v>0</v>
      </c>
      <c r="FD64" s="49">
        <v>0</v>
      </c>
      <c r="FE64" s="49">
        <v>192.82500000000002</v>
      </c>
      <c r="FF64" s="49">
        <v>17.100000000000001</v>
      </c>
      <c r="FG64" s="336"/>
      <c r="FH64" s="347">
        <v>0</v>
      </c>
      <c r="FI64" s="347">
        <v>0</v>
      </c>
      <c r="FJ64" s="347">
        <v>274.72500000000002</v>
      </c>
      <c r="FK64" s="49">
        <v>7.7000000000000011</v>
      </c>
      <c r="FL64" s="336"/>
      <c r="FM64" s="347">
        <v>0</v>
      </c>
      <c r="FN64" s="347">
        <v>0</v>
      </c>
      <c r="FO64" s="347">
        <v>255.52500000000003</v>
      </c>
      <c r="FP64" s="49">
        <v>364.40000000000003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53963.52499999998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6"/>
      <c r="EN65" s="49">
        <v>0</v>
      </c>
      <c r="EO65" s="49">
        <v>310.80000000000473</v>
      </c>
      <c r="EP65" s="49">
        <v>153.375</v>
      </c>
      <c r="EQ65" s="49">
        <v>688.4</v>
      </c>
      <c r="ER65" s="336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6"/>
      <c r="FH65" s="347">
        <v>27.824999999997999</v>
      </c>
      <c r="FI65" s="347">
        <v>212.44999999999996</v>
      </c>
      <c r="FJ65" s="347">
        <v>202.5</v>
      </c>
      <c r="FK65" s="49">
        <v>325.5</v>
      </c>
      <c r="FL65" s="336"/>
      <c r="FM65" s="347">
        <v>102.02500000000055</v>
      </c>
      <c r="FN65" s="347">
        <v>134.64999999999964</v>
      </c>
      <c r="FO65" s="347">
        <v>249.75</v>
      </c>
      <c r="FP65" s="49">
        <v>440.59999999999997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66105.999999999913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6"/>
      <c r="EN66" s="49">
        <v>0</v>
      </c>
      <c r="EO66" s="49">
        <v>131.29999999999745</v>
      </c>
      <c r="EP66" s="49">
        <v>462.75</v>
      </c>
      <c r="EQ66" s="49">
        <v>277</v>
      </c>
      <c r="ER66" s="336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49">
        <v>62.624999999999091</v>
      </c>
      <c r="FD66" s="49">
        <v>0</v>
      </c>
      <c r="FE66" s="49">
        <v>118.5</v>
      </c>
      <c r="FF66" s="49">
        <v>169</v>
      </c>
      <c r="FG66" s="336"/>
      <c r="FH66" s="347">
        <v>98.75</v>
      </c>
      <c r="FI66" s="347">
        <v>151.75</v>
      </c>
      <c r="FJ66" s="347">
        <v>296.54999999999995</v>
      </c>
      <c r="FK66" s="49">
        <v>218</v>
      </c>
      <c r="FL66" s="336"/>
      <c r="FM66" s="347">
        <v>86.600000000000364</v>
      </c>
      <c r="FN66" s="347">
        <v>131.024999999996</v>
      </c>
      <c r="FO66" s="347">
        <v>211.875</v>
      </c>
      <c r="FP66" s="49">
        <v>360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63026.974999999999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6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6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49">
        <v>37.125000000001819</v>
      </c>
      <c r="FD67" s="49">
        <v>35.75</v>
      </c>
      <c r="FE67" s="49">
        <v>73.125</v>
      </c>
      <c r="FF67" s="49">
        <v>18.3</v>
      </c>
      <c r="FG67" s="336"/>
      <c r="FH67" s="347">
        <v>41.025000000001455</v>
      </c>
      <c r="FI67" s="347">
        <v>82.7</v>
      </c>
      <c r="FJ67" s="347">
        <v>200.25</v>
      </c>
      <c r="FK67" s="49">
        <v>53.099999999999994</v>
      </c>
      <c r="FL67" s="336"/>
      <c r="FM67" s="347">
        <v>76.325000000001637</v>
      </c>
      <c r="FN67" s="347">
        <v>223.82499999999709</v>
      </c>
      <c r="FO67" s="347">
        <v>172.2</v>
      </c>
      <c r="FP67" s="49">
        <v>152.4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21699.52499999998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49">
        <v>172.8</v>
      </c>
      <c r="EH68" s="336"/>
      <c r="EI68" s="49">
        <v>0</v>
      </c>
      <c r="EJ68" s="49">
        <v>137.85000000000036</v>
      </c>
      <c r="EK68" s="49">
        <v>0</v>
      </c>
      <c r="EL68" s="49">
        <v>501.1</v>
      </c>
      <c r="EM68" s="336"/>
      <c r="EN68" s="49">
        <v>0</v>
      </c>
      <c r="EO68" s="49">
        <v>68.399999999999636</v>
      </c>
      <c r="EP68" s="49">
        <v>0</v>
      </c>
      <c r="EQ68" s="49">
        <v>153.70000000000002</v>
      </c>
      <c r="ER68" s="336"/>
      <c r="ES68" s="49">
        <v>0</v>
      </c>
      <c r="ET68" s="49">
        <v>42.050000000001091</v>
      </c>
      <c r="EU68" s="49">
        <v>0</v>
      </c>
      <c r="EV68" s="4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49">
        <v>0</v>
      </c>
      <c r="FD68" s="49">
        <v>101.79999999999927</v>
      </c>
      <c r="FE68" s="49">
        <v>0</v>
      </c>
      <c r="FF68" s="49">
        <v>160.79999999999998</v>
      </c>
      <c r="FG68" s="336"/>
      <c r="FH68" s="347">
        <v>0</v>
      </c>
      <c r="FI68" s="347">
        <v>168.95</v>
      </c>
      <c r="FJ68" s="347">
        <v>0</v>
      </c>
      <c r="FK68" s="49">
        <v>292.2</v>
      </c>
      <c r="FL68" s="336"/>
      <c r="FM68" s="347">
        <v>0</v>
      </c>
      <c r="FN68" s="347">
        <v>80.94999999999709</v>
      </c>
      <c r="FO68" s="347">
        <v>0</v>
      </c>
      <c r="FP68" s="49">
        <v>321.5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43233.075000000019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6"/>
      <c r="EN69" s="49">
        <v>0</v>
      </c>
      <c r="EO69" s="49">
        <v>32.499999999998181</v>
      </c>
      <c r="EP69" s="49">
        <v>255</v>
      </c>
      <c r="EQ69" s="49">
        <v>217</v>
      </c>
      <c r="ER69" s="336"/>
      <c r="ES69" s="49">
        <v>10.5</v>
      </c>
      <c r="ET69" s="49">
        <v>49.94999999999709</v>
      </c>
      <c r="EU69" s="49">
        <v>266.625</v>
      </c>
      <c r="EV69" s="4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6"/>
      <c r="FH69" s="347">
        <v>51.274999999999181</v>
      </c>
      <c r="FI69" s="347">
        <v>160.59999999999997</v>
      </c>
      <c r="FJ69" s="347">
        <v>215.17499999999998</v>
      </c>
      <c r="FK69" s="49">
        <v>198.6</v>
      </c>
      <c r="FL69" s="336"/>
      <c r="FM69" s="347">
        <v>100.30000000000018</v>
      </c>
      <c r="FN69" s="347">
        <v>144.29999999999927</v>
      </c>
      <c r="FO69" s="347">
        <v>413.625</v>
      </c>
      <c r="FP69" s="49">
        <v>126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3627</v>
      </c>
      <c r="B70" s="45">
        <f t="shared" ref="B70:B101" si="2">SUM(D70:ZZ70)</f>
        <v>18172.8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49">
        <v>181</v>
      </c>
      <c r="EH70" s="336"/>
      <c r="EI70" s="49">
        <v>0</v>
      </c>
      <c r="EJ70" s="49">
        <v>0</v>
      </c>
      <c r="EK70" s="49">
        <v>0</v>
      </c>
      <c r="EL70" s="49">
        <v>93.5</v>
      </c>
      <c r="EM70" s="336"/>
      <c r="EN70" s="49">
        <v>0</v>
      </c>
      <c r="EO70" s="49">
        <v>0</v>
      </c>
      <c r="EP70" s="49">
        <v>0</v>
      </c>
      <c r="EQ70" s="49">
        <v>592.79999999999995</v>
      </c>
      <c r="ER70" s="336"/>
      <c r="ES70" s="49">
        <v>0</v>
      </c>
      <c r="ET70" s="49">
        <v>0</v>
      </c>
      <c r="EU70" s="49">
        <v>0</v>
      </c>
      <c r="EV70" s="4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49">
        <v>0</v>
      </c>
      <c r="FE70" s="49">
        <v>0</v>
      </c>
      <c r="FF70" s="49">
        <v>296.10000000000002</v>
      </c>
      <c r="FG70" s="336"/>
      <c r="FH70" s="347">
        <v>0</v>
      </c>
      <c r="FI70" s="347">
        <v>0</v>
      </c>
      <c r="FJ70" s="347">
        <v>0</v>
      </c>
      <c r="FK70" s="49">
        <v>172</v>
      </c>
      <c r="FL70" s="336"/>
      <c r="FM70" s="347">
        <v>0</v>
      </c>
      <c r="FN70" s="347">
        <v>0</v>
      </c>
      <c r="FO70" s="347">
        <v>0</v>
      </c>
      <c r="FP70" s="49">
        <v>150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2725</v>
      </c>
      <c r="B71" s="45">
        <f t="shared" si="2"/>
        <v>40327.69999999999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49">
        <v>474.8</v>
      </c>
      <c r="EH71" s="336"/>
      <c r="EI71" s="49">
        <v>0</v>
      </c>
      <c r="EJ71" s="49">
        <v>0</v>
      </c>
      <c r="EK71" s="49">
        <v>344.25</v>
      </c>
      <c r="EL71" s="49">
        <v>257.70000000000005</v>
      </c>
      <c r="EM71" s="336"/>
      <c r="EN71" s="49">
        <v>0</v>
      </c>
      <c r="EO71" s="49">
        <v>0</v>
      </c>
      <c r="EP71" s="49">
        <v>353.32499999999993</v>
      </c>
      <c r="EQ71" s="49">
        <v>445.40000000000009</v>
      </c>
      <c r="ER71" s="336"/>
      <c r="ES71" s="49">
        <v>0</v>
      </c>
      <c r="ET71" s="49">
        <v>0</v>
      </c>
      <c r="EU71" s="49">
        <v>336</v>
      </c>
      <c r="EV71" s="4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49">
        <v>0</v>
      </c>
      <c r="FD71" s="49">
        <v>0</v>
      </c>
      <c r="FE71" s="49">
        <v>166.42500000000001</v>
      </c>
      <c r="FF71" s="49">
        <v>283.7</v>
      </c>
      <c r="FG71" s="336"/>
      <c r="FH71" s="347">
        <v>0</v>
      </c>
      <c r="FI71" s="347">
        <v>0</v>
      </c>
      <c r="FJ71" s="347">
        <v>184.27499999999998</v>
      </c>
      <c r="FK71" s="49">
        <v>98.699999999999989</v>
      </c>
      <c r="FL71" s="336"/>
      <c r="FM71" s="347">
        <v>0</v>
      </c>
      <c r="FN71" s="347">
        <v>0</v>
      </c>
      <c r="FO71" s="347">
        <v>253.05</v>
      </c>
      <c r="FP71" s="49">
        <v>168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51667.0625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4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6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6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49">
        <v>0</v>
      </c>
      <c r="FD72" s="49">
        <v>81.950000000002547</v>
      </c>
      <c r="FE72" s="49">
        <v>140.625</v>
      </c>
      <c r="FF72" s="49">
        <v>196.8</v>
      </c>
      <c r="FG72" s="336"/>
      <c r="FH72" s="347">
        <v>0</v>
      </c>
      <c r="FI72" s="347">
        <v>211.8</v>
      </c>
      <c r="FJ72" s="347">
        <v>308.02499999999998</v>
      </c>
      <c r="FK72" s="49">
        <v>39.200000000000003</v>
      </c>
      <c r="FL72" s="336"/>
      <c r="FM72" s="347">
        <v>0</v>
      </c>
      <c r="FN72" s="347">
        <v>43</v>
      </c>
      <c r="FO72" s="347">
        <v>157.19999999999999</v>
      </c>
      <c r="FP72" s="49">
        <v>185.2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57459.325000000041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6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6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6"/>
      <c r="FH73" s="347">
        <v>76.149999999998727</v>
      </c>
      <c r="FI73" s="347">
        <v>192.19999999999996</v>
      </c>
      <c r="FJ73" s="347">
        <v>285.29999999999995</v>
      </c>
      <c r="FK73" s="49">
        <v>122.15</v>
      </c>
      <c r="FL73" s="336"/>
      <c r="FM73" s="347">
        <v>111.59999999999854</v>
      </c>
      <c r="FN73" s="347">
        <v>29.049999999997453</v>
      </c>
      <c r="FO73" s="347">
        <v>157.42500000000001</v>
      </c>
      <c r="FP73" s="49">
        <v>615.25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3628</v>
      </c>
      <c r="B74" s="45">
        <f t="shared" si="2"/>
        <v>17124.25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49">
        <v>447.5</v>
      </c>
      <c r="EH74" s="336"/>
      <c r="EI74" s="49">
        <v>0</v>
      </c>
      <c r="EJ74" s="49">
        <v>0</v>
      </c>
      <c r="EK74" s="49">
        <v>0</v>
      </c>
      <c r="EL74" s="49">
        <v>244.2</v>
      </c>
      <c r="EM74" s="336"/>
      <c r="EN74" s="49">
        <v>0</v>
      </c>
      <c r="EO74" s="49">
        <v>0</v>
      </c>
      <c r="EP74" s="49">
        <v>0</v>
      </c>
      <c r="EQ74" s="49">
        <v>735.99999999999989</v>
      </c>
      <c r="ER74" s="336"/>
      <c r="ES74" s="49">
        <v>0</v>
      </c>
      <c r="ET74" s="49">
        <v>0</v>
      </c>
      <c r="EU74" s="49">
        <v>0</v>
      </c>
      <c r="EV74" s="4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49">
        <v>0</v>
      </c>
      <c r="FE74" s="49">
        <v>0</v>
      </c>
      <c r="FF74" s="49">
        <v>262.90000000000003</v>
      </c>
      <c r="FG74" s="336"/>
      <c r="FH74" s="347">
        <v>0</v>
      </c>
      <c r="FI74" s="347">
        <v>0</v>
      </c>
      <c r="FJ74" s="347">
        <v>0</v>
      </c>
      <c r="FK74" s="49">
        <v>322</v>
      </c>
      <c r="FL74" s="336"/>
      <c r="FM74" s="347">
        <v>0</v>
      </c>
      <c r="FN74" s="347">
        <v>0</v>
      </c>
      <c r="FO74" s="347">
        <v>0</v>
      </c>
      <c r="FP74" s="49">
        <v>420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3629</v>
      </c>
      <c r="B75" s="45">
        <f t="shared" si="2"/>
        <v>17862.55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49">
        <v>231.4</v>
      </c>
      <c r="EH75" s="336"/>
      <c r="EI75" s="49">
        <v>0</v>
      </c>
      <c r="EJ75" s="49">
        <v>0</v>
      </c>
      <c r="EK75" s="49">
        <v>0</v>
      </c>
      <c r="EL75" s="49">
        <v>129.70000000000002</v>
      </c>
      <c r="EM75" s="336"/>
      <c r="EN75" s="49">
        <v>0</v>
      </c>
      <c r="EO75" s="49">
        <v>0</v>
      </c>
      <c r="EP75" s="49">
        <v>0</v>
      </c>
      <c r="EQ75" s="49">
        <v>553.6</v>
      </c>
      <c r="ER75" s="336"/>
      <c r="ES75" s="49">
        <v>0</v>
      </c>
      <c r="ET75" s="49">
        <v>0</v>
      </c>
      <c r="EU75" s="49">
        <v>0</v>
      </c>
      <c r="EV75" s="4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49">
        <v>0</v>
      </c>
      <c r="FE75" s="49">
        <v>0</v>
      </c>
      <c r="FF75" s="49">
        <v>292.5</v>
      </c>
      <c r="FG75" s="336"/>
      <c r="FH75" s="347">
        <v>0</v>
      </c>
      <c r="FI75" s="347">
        <v>0</v>
      </c>
      <c r="FJ75" s="347">
        <v>0</v>
      </c>
      <c r="FK75" s="49">
        <v>112.8</v>
      </c>
      <c r="FL75" s="336"/>
      <c r="FM75" s="347">
        <v>0</v>
      </c>
      <c r="FN75" s="347">
        <v>0</v>
      </c>
      <c r="FO75" s="347">
        <v>0</v>
      </c>
      <c r="FP75" s="49">
        <v>422.3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60156.312499999956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6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6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6"/>
      <c r="FH76" s="347">
        <v>37.875</v>
      </c>
      <c r="FI76" s="347">
        <v>164.75</v>
      </c>
      <c r="FJ76" s="347">
        <v>245.02500000000003</v>
      </c>
      <c r="FK76" s="49">
        <v>120.4</v>
      </c>
      <c r="FL76" s="336"/>
      <c r="FM76" s="347">
        <v>92.875</v>
      </c>
      <c r="FN76" s="347">
        <v>99.424999999999272</v>
      </c>
      <c r="FO76" s="347">
        <v>295.72500000000002</v>
      </c>
      <c r="FP76" s="49">
        <v>214.6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49088.450000000012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4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6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6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49">
        <v>0</v>
      </c>
      <c r="FD77" s="49">
        <v>64.400000000001455</v>
      </c>
      <c r="FE77" s="49">
        <v>125.25</v>
      </c>
      <c r="FF77" s="49">
        <v>181.9</v>
      </c>
      <c r="FG77" s="336"/>
      <c r="FH77" s="347">
        <v>0</v>
      </c>
      <c r="FI77" s="347">
        <v>218</v>
      </c>
      <c r="FJ77" s="347">
        <v>362.02499999999998</v>
      </c>
      <c r="FK77" s="49">
        <v>147.30000000000001</v>
      </c>
      <c r="FL77" s="336"/>
      <c r="FM77" s="347">
        <v>0</v>
      </c>
      <c r="FN77" s="347">
        <v>96.675000000001091</v>
      </c>
      <c r="FO77" s="347">
        <v>172.72500000000002</v>
      </c>
      <c r="FP77" s="49">
        <v>240.6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46102.325000000048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49">
        <v>259.8</v>
      </c>
      <c r="EH78" s="336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6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6"/>
      <c r="ES78" s="49">
        <v>0</v>
      </c>
      <c r="ET78" s="49">
        <v>84.299999999999272</v>
      </c>
      <c r="EU78" s="49">
        <v>312.75</v>
      </c>
      <c r="EV78" s="4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6"/>
      <c r="FH78" s="347">
        <v>0</v>
      </c>
      <c r="FI78" s="347">
        <v>151.15</v>
      </c>
      <c r="FJ78" s="347">
        <v>252.89999999999998</v>
      </c>
      <c r="FK78" s="49">
        <v>194</v>
      </c>
      <c r="FL78" s="336"/>
      <c r="FM78" s="347">
        <v>0</v>
      </c>
      <c r="FN78" s="347">
        <v>141.89999999999782</v>
      </c>
      <c r="FO78" s="347">
        <v>177.97500000000002</v>
      </c>
      <c r="FP78" s="49">
        <v>235.8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49883.612500000025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6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6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6"/>
      <c r="FH79" s="347">
        <v>30.100000000000819</v>
      </c>
      <c r="FI79" s="347">
        <v>191.15</v>
      </c>
      <c r="FJ79" s="347">
        <v>115.5</v>
      </c>
      <c r="FK79" s="49">
        <v>74.699999999999989</v>
      </c>
      <c r="FL79" s="336"/>
      <c r="FM79" s="347">
        <v>113.52500000000055</v>
      </c>
      <c r="FN79" s="347">
        <v>90.375000000001819</v>
      </c>
      <c r="FO79" s="347">
        <v>257.17500000000001</v>
      </c>
      <c r="FP79" s="49">
        <v>188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3630</v>
      </c>
      <c r="B80" s="45">
        <f t="shared" si="2"/>
        <v>18486.499999999996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49">
        <v>178.3</v>
      </c>
      <c r="EH80" s="336"/>
      <c r="EI80" s="49">
        <v>0</v>
      </c>
      <c r="EJ80" s="49">
        <v>0</v>
      </c>
      <c r="EK80" s="49">
        <v>0</v>
      </c>
      <c r="EL80" s="49">
        <v>296.50000000000006</v>
      </c>
      <c r="EM80" s="336"/>
      <c r="EN80" s="49">
        <v>0</v>
      </c>
      <c r="EO80" s="49">
        <v>0</v>
      </c>
      <c r="EP80" s="49">
        <v>0</v>
      </c>
      <c r="EQ80" s="49">
        <v>653.99999999999989</v>
      </c>
      <c r="ER80" s="336"/>
      <c r="ES80" s="49">
        <v>0</v>
      </c>
      <c r="ET80" s="49">
        <v>0</v>
      </c>
      <c r="EU80" s="49">
        <v>0</v>
      </c>
      <c r="EV80" s="4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49">
        <v>0</v>
      </c>
      <c r="FE80" s="49">
        <v>0</v>
      </c>
      <c r="FF80" s="49">
        <v>453.5</v>
      </c>
      <c r="FG80" s="336"/>
      <c r="FH80" s="347">
        <v>0</v>
      </c>
      <c r="FI80" s="347">
        <v>0</v>
      </c>
      <c r="FJ80" s="347">
        <v>0</v>
      </c>
      <c r="FK80" s="49">
        <v>220</v>
      </c>
      <c r="FL80" s="336"/>
      <c r="FM80" s="347">
        <v>0</v>
      </c>
      <c r="FN80" s="347">
        <v>0</v>
      </c>
      <c r="FO80" s="347">
        <v>0</v>
      </c>
      <c r="FP80" s="49">
        <v>353.1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53626.737500000054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6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6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6"/>
      <c r="FH81" s="347">
        <v>47.774999999999636</v>
      </c>
      <c r="FI81" s="347">
        <v>70.5</v>
      </c>
      <c r="FJ81" s="347">
        <v>315.22500000000002</v>
      </c>
      <c r="FK81" s="49">
        <v>255.79999999999998</v>
      </c>
      <c r="FL81" s="336"/>
      <c r="FM81" s="347">
        <v>102.125</v>
      </c>
      <c r="FN81" s="347">
        <v>154.49999999999818</v>
      </c>
      <c r="FO81" s="347">
        <v>302.54999999999995</v>
      </c>
      <c r="FP81" s="49">
        <v>241.1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64652.525000000067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6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6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6"/>
      <c r="FH82" s="347">
        <v>73.800000000002001</v>
      </c>
      <c r="FI82" s="347">
        <v>80.75</v>
      </c>
      <c r="FJ82" s="347">
        <v>355.20000000000005</v>
      </c>
      <c r="FK82" s="49">
        <v>305.7</v>
      </c>
      <c r="FL82" s="336"/>
      <c r="FM82" s="347">
        <v>150.50000000000091</v>
      </c>
      <c r="FN82" s="347">
        <v>153.24999999999818</v>
      </c>
      <c r="FO82" s="347">
        <v>191.62500000000003</v>
      </c>
      <c r="FP82" s="49">
        <v>165.6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2711</v>
      </c>
      <c r="B83" s="45">
        <f t="shared" si="2"/>
        <v>41565.8125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49">
        <v>213.8</v>
      </c>
      <c r="EH83" s="336"/>
      <c r="EI83" s="49">
        <v>0</v>
      </c>
      <c r="EJ83" s="49">
        <v>0</v>
      </c>
      <c r="EK83" s="49">
        <v>309.14999999999998</v>
      </c>
      <c r="EL83" s="49">
        <v>74.100000000000009</v>
      </c>
      <c r="EM83" s="336"/>
      <c r="EN83" s="49">
        <v>0</v>
      </c>
      <c r="EO83" s="49">
        <v>0</v>
      </c>
      <c r="EP83" s="49">
        <v>144.30000000000001</v>
      </c>
      <c r="EQ83" s="49">
        <v>382.00000000000006</v>
      </c>
      <c r="ER83" s="336"/>
      <c r="ES83" s="49">
        <v>0</v>
      </c>
      <c r="ET83" s="49">
        <v>0</v>
      </c>
      <c r="EU83" s="49">
        <v>329.25</v>
      </c>
      <c r="EV83" s="4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49">
        <v>0</v>
      </c>
      <c r="FD83" s="49">
        <v>0</v>
      </c>
      <c r="FE83" s="49">
        <v>217.79999999999998</v>
      </c>
      <c r="FF83" s="49">
        <v>366.1</v>
      </c>
      <c r="FG83" s="336"/>
      <c r="FH83" s="347">
        <v>0</v>
      </c>
      <c r="FI83" s="347">
        <v>0</v>
      </c>
      <c r="FJ83" s="347">
        <v>189.45</v>
      </c>
      <c r="FK83" s="49">
        <v>115.80000000000001</v>
      </c>
      <c r="FL83" s="336"/>
      <c r="FM83" s="347">
        <v>0</v>
      </c>
      <c r="FN83" s="347">
        <v>0</v>
      </c>
      <c r="FO83" s="347">
        <v>233.10000000000002</v>
      </c>
      <c r="FP83" s="49">
        <v>167.6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59624.775000000001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6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6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6"/>
      <c r="FH84" s="347">
        <v>45.600000000000364</v>
      </c>
      <c r="FI84" s="347">
        <v>164.09999999999997</v>
      </c>
      <c r="FJ84" s="347">
        <v>387.07500000000005</v>
      </c>
      <c r="FK84" s="49">
        <v>39.9</v>
      </c>
      <c r="FL84" s="336"/>
      <c r="FM84" s="347">
        <v>77.075000000001637</v>
      </c>
      <c r="FN84" s="347">
        <v>82.375000000001819</v>
      </c>
      <c r="FO84" s="347">
        <v>276.60000000000002</v>
      </c>
      <c r="FP84" s="49">
        <v>305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54975.412500000006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6"/>
      <c r="EN85" s="49">
        <v>0</v>
      </c>
      <c r="EO85" s="49">
        <v>283.149999999996</v>
      </c>
      <c r="EP85" s="49">
        <v>213.52499999999998</v>
      </c>
      <c r="EQ85" s="49">
        <v>485.2</v>
      </c>
      <c r="ER85" s="336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6"/>
      <c r="FH85" s="347">
        <v>81.399999999998727</v>
      </c>
      <c r="FI85" s="347">
        <v>149.75</v>
      </c>
      <c r="FJ85" s="347">
        <v>168.22500000000002</v>
      </c>
      <c r="FK85" s="49">
        <v>29.4</v>
      </c>
      <c r="FL85" s="336"/>
      <c r="FM85" s="347">
        <v>84.274999999998727</v>
      </c>
      <c r="FN85" s="347">
        <v>22.199999999995271</v>
      </c>
      <c r="FO85" s="347">
        <v>174.15000000000003</v>
      </c>
      <c r="FP85" s="49">
        <v>166.3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2712</v>
      </c>
      <c r="B86" s="45">
        <f t="shared" si="2"/>
        <v>39154.862499999996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49">
        <v>514.70000000000005</v>
      </c>
      <c r="EH86" s="336"/>
      <c r="EI86" s="49">
        <v>0</v>
      </c>
      <c r="EJ86" s="49">
        <v>0</v>
      </c>
      <c r="EK86" s="49">
        <v>435.30000000000007</v>
      </c>
      <c r="EL86" s="49">
        <v>351.10000000000008</v>
      </c>
      <c r="EM86" s="336"/>
      <c r="EN86" s="49">
        <v>0</v>
      </c>
      <c r="EO86" s="49">
        <v>0</v>
      </c>
      <c r="EP86" s="49">
        <v>257.85000000000002</v>
      </c>
      <c r="EQ86" s="49">
        <v>489.00000000000006</v>
      </c>
      <c r="ER86" s="336"/>
      <c r="ES86" s="49">
        <v>0</v>
      </c>
      <c r="ET86" s="49">
        <v>0</v>
      </c>
      <c r="EU86" s="49">
        <v>245.10000000000002</v>
      </c>
      <c r="EV86" s="4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49">
        <v>0</v>
      </c>
      <c r="FD86" s="49">
        <v>0</v>
      </c>
      <c r="FE86" s="49">
        <v>92.550000000000011</v>
      </c>
      <c r="FF86" s="49">
        <v>423.3</v>
      </c>
      <c r="FG86" s="336"/>
      <c r="FH86" s="347">
        <v>0</v>
      </c>
      <c r="FI86" s="347">
        <v>0</v>
      </c>
      <c r="FJ86" s="347">
        <v>288.22500000000002</v>
      </c>
      <c r="FK86" s="49">
        <v>136.19999999999999</v>
      </c>
      <c r="FL86" s="336"/>
      <c r="FM86" s="347">
        <v>0</v>
      </c>
      <c r="FN86" s="347">
        <v>0</v>
      </c>
      <c r="FO86" s="347">
        <v>207.52500000000003</v>
      </c>
      <c r="FP86" s="49">
        <v>376.3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3631</v>
      </c>
      <c r="B87" s="45">
        <f t="shared" si="2"/>
        <v>17682.350000000002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49">
        <v>357.8</v>
      </c>
      <c r="EH87" s="336"/>
      <c r="EI87" s="49">
        <v>0</v>
      </c>
      <c r="EJ87" s="49">
        <v>0</v>
      </c>
      <c r="EK87" s="49">
        <v>0</v>
      </c>
      <c r="EL87" s="49">
        <v>334.3</v>
      </c>
      <c r="EM87" s="336"/>
      <c r="EN87" s="49">
        <v>0</v>
      </c>
      <c r="EO87" s="49">
        <v>0</v>
      </c>
      <c r="EP87" s="49">
        <v>0</v>
      </c>
      <c r="EQ87" s="49">
        <v>365.50000000000006</v>
      </c>
      <c r="ER87" s="336"/>
      <c r="ES87" s="49">
        <v>0</v>
      </c>
      <c r="ET87" s="49">
        <v>0</v>
      </c>
      <c r="EU87" s="49">
        <v>0</v>
      </c>
      <c r="EV87" s="4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49">
        <v>0</v>
      </c>
      <c r="FE87" s="49">
        <v>0</v>
      </c>
      <c r="FF87" s="49">
        <v>105</v>
      </c>
      <c r="FG87" s="336"/>
      <c r="FH87" s="347">
        <v>0</v>
      </c>
      <c r="FI87" s="347">
        <v>0</v>
      </c>
      <c r="FJ87" s="347">
        <v>0</v>
      </c>
      <c r="FK87" s="49">
        <v>31.5</v>
      </c>
      <c r="FL87" s="336"/>
      <c r="FM87" s="347">
        <v>0</v>
      </c>
      <c r="FN87" s="347">
        <v>0</v>
      </c>
      <c r="FO87" s="347">
        <v>0</v>
      </c>
      <c r="FP87" s="49">
        <v>246.6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3632</v>
      </c>
      <c r="B88" s="45">
        <f t="shared" si="2"/>
        <v>20499.25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49">
        <v>282.60000000000002</v>
      </c>
      <c r="EH88" s="336"/>
      <c r="EI88" s="49">
        <v>0</v>
      </c>
      <c r="EJ88" s="49">
        <v>0</v>
      </c>
      <c r="EK88" s="49">
        <v>0</v>
      </c>
      <c r="EL88" s="49">
        <v>359.9</v>
      </c>
      <c r="EM88" s="336"/>
      <c r="EN88" s="49">
        <v>0</v>
      </c>
      <c r="EO88" s="49">
        <v>0</v>
      </c>
      <c r="EP88" s="49">
        <v>0</v>
      </c>
      <c r="EQ88" s="49">
        <v>549.5</v>
      </c>
      <c r="ER88" s="336"/>
      <c r="ES88" s="49">
        <v>0</v>
      </c>
      <c r="ET88" s="49">
        <v>0</v>
      </c>
      <c r="EU88" s="49">
        <v>0</v>
      </c>
      <c r="EV88" s="4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49">
        <v>0</v>
      </c>
      <c r="FE88" s="49">
        <v>0</v>
      </c>
      <c r="FF88" s="49">
        <v>242.5</v>
      </c>
      <c r="FG88" s="336"/>
      <c r="FH88" s="347">
        <v>0</v>
      </c>
      <c r="FI88" s="347">
        <v>0</v>
      </c>
      <c r="FJ88" s="347">
        <v>0</v>
      </c>
      <c r="FK88" s="49">
        <v>169.6</v>
      </c>
      <c r="FL88" s="336"/>
      <c r="FM88" s="347">
        <v>0</v>
      </c>
      <c r="FN88" s="347">
        <v>0</v>
      </c>
      <c r="FO88" s="347">
        <v>0</v>
      </c>
      <c r="FP88" s="49">
        <v>331.59999999999997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45134.862500000032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6"/>
      <c r="EN89" s="49">
        <v>0</v>
      </c>
      <c r="EO89" s="49">
        <v>142</v>
      </c>
      <c r="EP89" s="49">
        <v>267.3</v>
      </c>
      <c r="EQ89" s="49">
        <v>480.59999999999997</v>
      </c>
      <c r="ER89" s="336"/>
      <c r="ES89" s="49">
        <v>0</v>
      </c>
      <c r="ET89" s="49">
        <v>179.89999999999964</v>
      </c>
      <c r="EU89" s="49">
        <v>185.92500000000001</v>
      </c>
      <c r="EV89" s="4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49">
        <v>0</v>
      </c>
      <c r="FD89" s="49">
        <v>112.5</v>
      </c>
      <c r="FE89" s="49">
        <v>153</v>
      </c>
      <c r="FF89" s="49">
        <v>289.10000000000002</v>
      </c>
      <c r="FG89" s="336"/>
      <c r="FH89" s="347">
        <v>0</v>
      </c>
      <c r="FI89" s="347">
        <v>210.05</v>
      </c>
      <c r="FJ89" s="347">
        <v>192.07500000000002</v>
      </c>
      <c r="FK89" s="49">
        <v>195.59999999999997</v>
      </c>
      <c r="FL89" s="336"/>
      <c r="FM89" s="347">
        <v>0</v>
      </c>
      <c r="FN89" s="347">
        <v>209.44999999999891</v>
      </c>
      <c r="FO89" s="347">
        <v>300.375</v>
      </c>
      <c r="FP89" s="49">
        <v>435.9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64787.212500000067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6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6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6"/>
      <c r="FH90" s="347">
        <v>28.375000000001819</v>
      </c>
      <c r="FI90" s="347">
        <v>117.75</v>
      </c>
      <c r="FJ90" s="347">
        <v>453.97499999999997</v>
      </c>
      <c r="FK90" s="49">
        <v>163.4</v>
      </c>
      <c r="FL90" s="336"/>
      <c r="FM90" s="347">
        <v>112.12500000000091</v>
      </c>
      <c r="FN90" s="347">
        <v>225.04999999999563</v>
      </c>
      <c r="FO90" s="347">
        <v>219.75</v>
      </c>
      <c r="FP90" s="49">
        <v>152.80000000000001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61808.649999999914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6"/>
      <c r="EN91" s="49">
        <v>0</v>
      </c>
      <c r="EO91" s="49">
        <v>119.64999999999964</v>
      </c>
      <c r="EP91" s="49">
        <v>265.04999999999995</v>
      </c>
      <c r="EQ91" s="49">
        <v>562</v>
      </c>
      <c r="ER91" s="336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49">
        <v>52.499999999999091</v>
      </c>
      <c r="FD91" s="49">
        <v>26</v>
      </c>
      <c r="FE91" s="49">
        <v>172.125</v>
      </c>
      <c r="FF91" s="49">
        <v>161.6</v>
      </c>
      <c r="FG91" s="336"/>
      <c r="FH91" s="347">
        <v>48.749999999999091</v>
      </c>
      <c r="FI91" s="347">
        <v>140.25</v>
      </c>
      <c r="FJ91" s="347">
        <v>203.25</v>
      </c>
      <c r="FK91" s="49">
        <v>386.09999999999997</v>
      </c>
      <c r="FL91" s="336"/>
      <c r="FM91" s="347">
        <v>75</v>
      </c>
      <c r="FN91" s="347">
        <v>74.550000000001091</v>
      </c>
      <c r="FO91" s="347">
        <v>348.75</v>
      </c>
      <c r="FP91" s="49">
        <v>312.2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2707</v>
      </c>
      <c r="B92" s="45">
        <f t="shared" si="2"/>
        <v>39985.950000000004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49">
        <v>157.9</v>
      </c>
      <c r="EH92" s="336"/>
      <c r="EI92" s="49">
        <v>0</v>
      </c>
      <c r="EJ92" s="49">
        <v>0</v>
      </c>
      <c r="EK92" s="49">
        <v>423.37500000000011</v>
      </c>
      <c r="EL92" s="49">
        <v>242.70000000000002</v>
      </c>
      <c r="EM92" s="336"/>
      <c r="EN92" s="49">
        <v>0</v>
      </c>
      <c r="EO92" s="49">
        <v>0</v>
      </c>
      <c r="EP92" s="49">
        <v>355.72499999999997</v>
      </c>
      <c r="EQ92" s="49">
        <v>446.7</v>
      </c>
      <c r="ER92" s="336"/>
      <c r="ES92" s="49">
        <v>0</v>
      </c>
      <c r="ET92" s="49">
        <v>0</v>
      </c>
      <c r="EU92" s="49">
        <v>150.44999999999999</v>
      </c>
      <c r="EV92" s="4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49">
        <v>0</v>
      </c>
      <c r="FD92" s="49">
        <v>0</v>
      </c>
      <c r="FE92" s="49">
        <v>115.20000000000002</v>
      </c>
      <c r="FF92" s="49">
        <v>313.79999999999995</v>
      </c>
      <c r="FG92" s="336"/>
      <c r="FH92" s="347">
        <v>0</v>
      </c>
      <c r="FI92" s="347">
        <v>0</v>
      </c>
      <c r="FJ92" s="347">
        <v>194.84999999999997</v>
      </c>
      <c r="FK92" s="49">
        <v>194.5</v>
      </c>
      <c r="FL92" s="336"/>
      <c r="FM92" s="347">
        <v>0</v>
      </c>
      <c r="FN92" s="347">
        <v>0</v>
      </c>
      <c r="FO92" s="347">
        <v>196.04999999999998</v>
      </c>
      <c r="FP92" s="49">
        <v>222.1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2733</v>
      </c>
      <c r="B93" s="45">
        <f t="shared" si="2"/>
        <v>36097.85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49">
        <v>172</v>
      </c>
      <c r="EH93" s="336"/>
      <c r="EI93" s="49">
        <v>0</v>
      </c>
      <c r="EJ93" s="49">
        <v>0</v>
      </c>
      <c r="EK93" s="49">
        <v>361.125</v>
      </c>
      <c r="EL93" s="49">
        <v>291.10000000000008</v>
      </c>
      <c r="EM93" s="336"/>
      <c r="EN93" s="49">
        <v>0</v>
      </c>
      <c r="EO93" s="49">
        <v>0</v>
      </c>
      <c r="EP93" s="49">
        <v>418.20000000000005</v>
      </c>
      <c r="EQ93" s="49">
        <v>576.50000000000011</v>
      </c>
      <c r="ER93" s="336"/>
      <c r="ES93" s="49">
        <v>0</v>
      </c>
      <c r="ET93" s="49">
        <v>0</v>
      </c>
      <c r="EU93" s="49">
        <v>381</v>
      </c>
      <c r="EV93" s="4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49">
        <v>0</v>
      </c>
      <c r="FD93" s="49">
        <v>0</v>
      </c>
      <c r="FE93" s="49">
        <v>137.10000000000002</v>
      </c>
      <c r="FF93" s="49">
        <v>393.2</v>
      </c>
      <c r="FG93" s="336"/>
      <c r="FH93" s="347">
        <v>0</v>
      </c>
      <c r="FI93" s="347">
        <v>0</v>
      </c>
      <c r="FJ93" s="347">
        <v>412.125</v>
      </c>
      <c r="FK93" s="49">
        <v>159.69999999999999</v>
      </c>
      <c r="FL93" s="336"/>
      <c r="FM93" s="347">
        <v>0</v>
      </c>
      <c r="FN93" s="347">
        <v>0</v>
      </c>
      <c r="FO93" s="347">
        <v>145.95000000000002</v>
      </c>
      <c r="FP93" s="49">
        <v>257.60000000000002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3633</v>
      </c>
      <c r="B94" s="45">
        <f t="shared" si="2"/>
        <v>16516.100000000006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49">
        <v>132</v>
      </c>
      <c r="EH94" s="336"/>
      <c r="EI94" s="49">
        <v>0</v>
      </c>
      <c r="EJ94" s="49">
        <v>0</v>
      </c>
      <c r="EK94" s="49">
        <v>0</v>
      </c>
      <c r="EL94" s="49">
        <v>150</v>
      </c>
      <c r="EM94" s="336"/>
      <c r="EN94" s="49">
        <v>0</v>
      </c>
      <c r="EO94" s="49">
        <v>0</v>
      </c>
      <c r="EP94" s="49">
        <v>0</v>
      </c>
      <c r="EQ94" s="49">
        <v>682.6</v>
      </c>
      <c r="ER94" s="336"/>
      <c r="ES94" s="49">
        <v>0</v>
      </c>
      <c r="ET94" s="49">
        <v>0</v>
      </c>
      <c r="EU94" s="49">
        <v>0</v>
      </c>
      <c r="EV94" s="4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49">
        <v>0</v>
      </c>
      <c r="FE94" s="49">
        <v>0</v>
      </c>
      <c r="FF94" s="49">
        <v>425.59999999999997</v>
      </c>
      <c r="FG94" s="336"/>
      <c r="FH94" s="347">
        <v>0</v>
      </c>
      <c r="FI94" s="347">
        <v>0</v>
      </c>
      <c r="FJ94" s="347">
        <v>0</v>
      </c>
      <c r="FK94" s="49">
        <v>109.2</v>
      </c>
      <c r="FL94" s="336"/>
      <c r="FM94" s="347">
        <v>0</v>
      </c>
      <c r="FN94" s="347">
        <v>0</v>
      </c>
      <c r="FO94" s="347">
        <v>0</v>
      </c>
      <c r="FP94" s="49">
        <v>237.3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3634</v>
      </c>
      <c r="B95" s="45">
        <f t="shared" si="2"/>
        <v>15402.249999999998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49">
        <v>118.9</v>
      </c>
      <c r="EH95" s="336"/>
      <c r="EI95" s="49">
        <v>0</v>
      </c>
      <c r="EJ95" s="49">
        <v>0</v>
      </c>
      <c r="EK95" s="49">
        <v>0</v>
      </c>
      <c r="EL95" s="49">
        <v>123.79999999999998</v>
      </c>
      <c r="EM95" s="336"/>
      <c r="EN95" s="49">
        <v>0</v>
      </c>
      <c r="EO95" s="49">
        <v>0</v>
      </c>
      <c r="EP95" s="49">
        <v>0</v>
      </c>
      <c r="EQ95" s="49">
        <v>766.8</v>
      </c>
      <c r="ER95" s="336"/>
      <c r="ES95" s="49">
        <v>0</v>
      </c>
      <c r="ET95" s="49">
        <v>0</v>
      </c>
      <c r="EU95" s="49">
        <v>0</v>
      </c>
      <c r="EV95" s="4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49">
        <v>0</v>
      </c>
      <c r="FE95" s="49">
        <v>0</v>
      </c>
      <c r="FF95" s="49">
        <v>433.90000000000003</v>
      </c>
      <c r="FG95" s="336"/>
      <c r="FH95" s="347">
        <v>0</v>
      </c>
      <c r="FI95" s="347">
        <v>0</v>
      </c>
      <c r="FJ95" s="347">
        <v>0</v>
      </c>
      <c r="FK95" s="49">
        <v>189.65000000000003</v>
      </c>
      <c r="FL95" s="336"/>
      <c r="FM95" s="347">
        <v>0</v>
      </c>
      <c r="FN95" s="347">
        <v>0</v>
      </c>
      <c r="FO95" s="347">
        <v>0</v>
      </c>
      <c r="FP95" s="49">
        <v>222.9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67484.79999999993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6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6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6"/>
      <c r="FH96" s="347">
        <v>106.65000000000146</v>
      </c>
      <c r="FI96" s="347">
        <v>85.7</v>
      </c>
      <c r="FJ96" s="347">
        <v>303.45000000000005</v>
      </c>
      <c r="FK96" s="49">
        <v>250.4</v>
      </c>
      <c r="FL96" s="336"/>
      <c r="FM96" s="347">
        <v>130.90000000000146</v>
      </c>
      <c r="FN96" s="347">
        <v>117.17500000000109</v>
      </c>
      <c r="FO96" s="347">
        <v>151.35000000000002</v>
      </c>
      <c r="FP96" s="49">
        <v>174.20000000000002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49806.562499999993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4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6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6"/>
      <c r="ES97" s="49">
        <v>0</v>
      </c>
      <c r="ET97" s="49">
        <v>192.35000000000036</v>
      </c>
      <c r="EU97" s="49">
        <v>275.625</v>
      </c>
      <c r="EV97" s="4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6"/>
      <c r="FH97" s="347">
        <v>0</v>
      </c>
      <c r="FI97" s="347">
        <v>137.69999999999999</v>
      </c>
      <c r="FJ97" s="347">
        <v>179.54999999999998</v>
      </c>
      <c r="FK97" s="49">
        <v>283.90000000000003</v>
      </c>
      <c r="FL97" s="336"/>
      <c r="FM97" s="347">
        <v>0</v>
      </c>
      <c r="FN97" s="347">
        <v>82.625000000003638</v>
      </c>
      <c r="FO97" s="347">
        <v>274.83749999999998</v>
      </c>
      <c r="FP97" s="49">
        <v>254.5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57839.749999999942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6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6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6"/>
      <c r="FH98" s="347">
        <v>61.400000000000546</v>
      </c>
      <c r="FI98" s="347">
        <v>108.4</v>
      </c>
      <c r="FJ98" s="347">
        <v>282.82500000000005</v>
      </c>
      <c r="FK98" s="49">
        <v>282.3</v>
      </c>
      <c r="FL98" s="336"/>
      <c r="FM98" s="347">
        <v>117.62500000000182</v>
      </c>
      <c r="FN98" s="347">
        <v>185.72500000000218</v>
      </c>
      <c r="FO98" s="347">
        <v>446.69999999999993</v>
      </c>
      <c r="FP98" s="49">
        <v>264.7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2722</v>
      </c>
      <c r="B99" s="45">
        <f t="shared" si="2"/>
        <v>42096.125000000015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49">
        <v>128.6</v>
      </c>
      <c r="EH99" s="336"/>
      <c r="EI99" s="49">
        <v>0</v>
      </c>
      <c r="EJ99" s="49">
        <v>0</v>
      </c>
      <c r="EK99" s="49">
        <v>362.32500000000005</v>
      </c>
      <c r="EL99" s="49">
        <v>370.5</v>
      </c>
      <c r="EM99" s="336"/>
      <c r="EN99" s="49">
        <v>0</v>
      </c>
      <c r="EO99" s="49">
        <v>0</v>
      </c>
      <c r="EP99" s="49">
        <v>190.05</v>
      </c>
      <c r="EQ99" s="49">
        <v>469.9</v>
      </c>
      <c r="ER99" s="336"/>
      <c r="ES99" s="49">
        <v>0</v>
      </c>
      <c r="ET99" s="49">
        <v>0</v>
      </c>
      <c r="EU99" s="49">
        <v>230.47500000000002</v>
      </c>
      <c r="EV99" s="4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49">
        <v>0</v>
      </c>
      <c r="FD99" s="49">
        <v>0</v>
      </c>
      <c r="FE99" s="49">
        <v>317.25</v>
      </c>
      <c r="FF99" s="49">
        <v>229.1</v>
      </c>
      <c r="FG99" s="336"/>
      <c r="FH99" s="347">
        <v>0</v>
      </c>
      <c r="FI99" s="347">
        <v>0</v>
      </c>
      <c r="FJ99" s="347">
        <v>429.15000000000003</v>
      </c>
      <c r="FK99" s="49">
        <v>107.4</v>
      </c>
      <c r="FL99" s="336"/>
      <c r="FM99" s="347">
        <v>0</v>
      </c>
      <c r="FN99" s="347">
        <v>0</v>
      </c>
      <c r="FO99" s="347">
        <v>315.82500000000005</v>
      </c>
      <c r="FP99" s="49">
        <v>152.6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66215.462500000009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6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6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6"/>
      <c r="FH100" s="347">
        <v>41.150000000000546</v>
      </c>
      <c r="FI100" s="347">
        <v>217</v>
      </c>
      <c r="FJ100" s="347">
        <v>213.59999999999997</v>
      </c>
      <c r="FK100" s="49">
        <v>240.60000000000002</v>
      </c>
      <c r="FL100" s="336"/>
      <c r="FM100" s="347">
        <v>109.95000000000164</v>
      </c>
      <c r="FN100" s="347">
        <v>174.29999999999563</v>
      </c>
      <c r="FO100" s="347">
        <v>268.79999999999995</v>
      </c>
      <c r="FP100" s="49">
        <v>152.19999999999999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58103.674999999945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6"/>
      <c r="EN101" s="49">
        <v>0</v>
      </c>
      <c r="EO101" s="49">
        <v>236.90000000000327</v>
      </c>
      <c r="EP101" s="49">
        <v>364.875</v>
      </c>
      <c r="EQ101" s="49">
        <v>566.1</v>
      </c>
      <c r="ER101" s="336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6"/>
      <c r="FH101" s="347">
        <v>61.44999999999709</v>
      </c>
      <c r="FI101" s="347">
        <v>133.09999999999997</v>
      </c>
      <c r="FJ101" s="347">
        <v>236.39999999999998</v>
      </c>
      <c r="FK101" s="49">
        <v>158.80000000000001</v>
      </c>
      <c r="FL101" s="336"/>
      <c r="FM101" s="347">
        <v>115.574999999998</v>
      </c>
      <c r="FN101" s="347">
        <v>249.00000000000182</v>
      </c>
      <c r="FO101" s="347">
        <v>194.625</v>
      </c>
      <c r="FP101" s="49">
        <v>150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65714.350000000006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6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6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6"/>
      <c r="FH102" s="347">
        <v>56.849999999999454</v>
      </c>
      <c r="FI102" s="347">
        <v>103.2</v>
      </c>
      <c r="FJ102" s="347">
        <v>320.92499999999995</v>
      </c>
      <c r="FK102" s="49">
        <v>199.9</v>
      </c>
      <c r="FL102" s="336"/>
      <c r="FM102" s="347">
        <v>130</v>
      </c>
      <c r="FN102" s="347">
        <v>127.57499999999891</v>
      </c>
      <c r="FO102" s="347">
        <v>158.32500000000002</v>
      </c>
      <c r="FP102" s="49">
        <v>195.79999999999998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2723</v>
      </c>
      <c r="B103" s="45">
        <f t="shared" si="3"/>
        <v>36668.700000000004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49">
        <v>335.5</v>
      </c>
      <c r="EM103" s="336"/>
      <c r="EN103" s="49">
        <v>0</v>
      </c>
      <c r="EO103" s="49">
        <v>0</v>
      </c>
      <c r="EP103" s="49">
        <v>598.5</v>
      </c>
      <c r="EQ103" s="49">
        <v>676</v>
      </c>
      <c r="ER103" s="336"/>
      <c r="ES103" s="49">
        <v>0</v>
      </c>
      <c r="ET103" s="49">
        <v>0</v>
      </c>
      <c r="EU103" s="49">
        <v>336.45000000000005</v>
      </c>
      <c r="EV103" s="4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49">
        <v>0</v>
      </c>
      <c r="FD103" s="49">
        <v>0</v>
      </c>
      <c r="FE103" s="49">
        <v>280.125</v>
      </c>
      <c r="FF103" s="49">
        <v>264.89999999999998</v>
      </c>
      <c r="FG103" s="336"/>
      <c r="FH103" s="347">
        <v>0</v>
      </c>
      <c r="FI103" s="347">
        <v>0</v>
      </c>
      <c r="FJ103" s="347">
        <v>481.875</v>
      </c>
      <c r="FK103" s="49">
        <v>82.500000000000014</v>
      </c>
      <c r="FL103" s="336"/>
      <c r="FM103" s="347">
        <v>0</v>
      </c>
      <c r="FN103" s="347">
        <v>0</v>
      </c>
      <c r="FO103" s="347">
        <v>306.29999999999995</v>
      </c>
      <c r="FP103" s="49">
        <v>294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3635</v>
      </c>
      <c r="B104" s="45">
        <f t="shared" si="3"/>
        <v>16550.8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49">
        <v>246.8</v>
      </c>
      <c r="EH104" s="336"/>
      <c r="EI104" s="49">
        <v>0</v>
      </c>
      <c r="EJ104" s="49">
        <v>0</v>
      </c>
      <c r="EK104" s="49">
        <v>0</v>
      </c>
      <c r="EL104" s="49">
        <v>423.20000000000005</v>
      </c>
      <c r="EM104" s="336"/>
      <c r="EN104" s="49">
        <v>0</v>
      </c>
      <c r="EO104" s="49">
        <v>0</v>
      </c>
      <c r="EP104" s="49">
        <v>0</v>
      </c>
      <c r="EQ104" s="49">
        <v>645.5</v>
      </c>
      <c r="ER104" s="336"/>
      <c r="ES104" s="49">
        <v>0</v>
      </c>
      <c r="ET104" s="49">
        <v>0</v>
      </c>
      <c r="EU104" s="49">
        <v>0</v>
      </c>
      <c r="EV104" s="4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49">
        <v>0</v>
      </c>
      <c r="FE104" s="49">
        <v>0</v>
      </c>
      <c r="FF104" s="49">
        <v>376.79999999999995</v>
      </c>
      <c r="FG104" s="336"/>
      <c r="FH104" s="347">
        <v>0</v>
      </c>
      <c r="FI104" s="347">
        <v>0</v>
      </c>
      <c r="FJ104" s="347">
        <v>0</v>
      </c>
      <c r="FK104" s="49">
        <v>274.39999999999998</v>
      </c>
      <c r="FL104" s="336"/>
      <c r="FM104" s="347">
        <v>0</v>
      </c>
      <c r="FN104" s="347">
        <v>0</v>
      </c>
      <c r="FO104" s="347">
        <v>0</v>
      </c>
      <c r="FP104" s="49">
        <v>451.6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43646.812500000007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6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6"/>
      <c r="ES105" s="49">
        <v>22.75</v>
      </c>
      <c r="ET105" s="49">
        <v>56.450000000000728</v>
      </c>
      <c r="EU105" s="49">
        <v>90</v>
      </c>
      <c r="EV105" s="4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6"/>
      <c r="FH105" s="347">
        <v>31.550000000000182</v>
      </c>
      <c r="FI105" s="347">
        <v>157.34999999999997</v>
      </c>
      <c r="FJ105" s="347">
        <v>119.85000000000001</v>
      </c>
      <c r="FK105" s="49">
        <v>75.100000000000009</v>
      </c>
      <c r="FL105" s="336"/>
      <c r="FM105" s="347">
        <v>167.17500000000018</v>
      </c>
      <c r="FN105" s="347">
        <v>262.75</v>
      </c>
      <c r="FO105" s="347">
        <v>185.54999999999998</v>
      </c>
      <c r="FP105" s="49">
        <v>527.9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62947.374999999971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6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6"/>
      <c r="FH106" s="347">
        <v>54.625000000001819</v>
      </c>
      <c r="FI106" s="347">
        <v>251.75</v>
      </c>
      <c r="FJ106" s="347">
        <v>268.875</v>
      </c>
      <c r="FK106" s="49">
        <v>79.2</v>
      </c>
      <c r="FL106" s="336"/>
      <c r="FM106" s="347">
        <v>121.62500000000182</v>
      </c>
      <c r="FN106" s="347">
        <v>74.899999999995998</v>
      </c>
      <c r="FO106" s="347">
        <v>159.9</v>
      </c>
      <c r="FP106" s="49">
        <v>368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61356.450000000048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6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6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6"/>
      <c r="FH107" s="347">
        <v>83.075000000000728</v>
      </c>
      <c r="FI107" s="347">
        <v>138.25</v>
      </c>
      <c r="FJ107" s="347">
        <v>218.32500000000002</v>
      </c>
      <c r="FK107" s="49">
        <v>44.7</v>
      </c>
      <c r="FL107" s="336"/>
      <c r="FM107" s="347">
        <v>90.300000000000182</v>
      </c>
      <c r="FN107" s="347">
        <v>136.22500000000036</v>
      </c>
      <c r="FO107" s="347">
        <v>183.60000000000002</v>
      </c>
      <c r="FP107" s="49">
        <v>152.80000000000001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56060.375000000044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6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6"/>
      <c r="ES108" s="49">
        <v>100.85000000000127</v>
      </c>
      <c r="ET108" s="49">
        <v>44</v>
      </c>
      <c r="EU108" s="49">
        <v>408.75</v>
      </c>
      <c r="EV108" s="4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6"/>
      <c r="FH108" s="347">
        <v>62.375000000000909</v>
      </c>
      <c r="FI108" s="347">
        <v>248.34999999999997</v>
      </c>
      <c r="FJ108" s="347">
        <v>193.42499999999998</v>
      </c>
      <c r="FK108" s="49">
        <v>160.5</v>
      </c>
      <c r="FL108" s="336"/>
      <c r="FM108" s="347">
        <v>85.275000000001455</v>
      </c>
      <c r="FN108" s="347">
        <v>92.850000000000364</v>
      </c>
      <c r="FO108" s="347">
        <v>194.02499999999998</v>
      </c>
      <c r="FP108" s="49">
        <v>242.3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59829.724999999875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6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6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6"/>
      <c r="FH109" s="347">
        <v>61.074999999999818</v>
      </c>
      <c r="FI109" s="347">
        <v>140.25</v>
      </c>
      <c r="FJ109" s="347">
        <v>191.625</v>
      </c>
      <c r="FK109" s="49">
        <v>150.30000000000001</v>
      </c>
      <c r="FL109" s="336"/>
      <c r="FM109" s="347">
        <v>76.599999999999454</v>
      </c>
      <c r="FN109" s="347">
        <v>80.100000000005821</v>
      </c>
      <c r="FO109" s="347">
        <v>121.20000000000002</v>
      </c>
      <c r="FP109" s="49">
        <v>283.3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58303.237500000047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6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49">
        <v>39.000000000000909</v>
      </c>
      <c r="FD110" s="49">
        <v>35.75</v>
      </c>
      <c r="FE110" s="49">
        <v>68.25</v>
      </c>
      <c r="FF110" s="49">
        <v>115.5</v>
      </c>
      <c r="FG110" s="336"/>
      <c r="FH110" s="347">
        <v>25.125000000000909</v>
      </c>
      <c r="FI110" s="347">
        <v>67.7</v>
      </c>
      <c r="FJ110" s="347">
        <v>97.425000000000011</v>
      </c>
      <c r="FK110" s="49">
        <v>129.80000000000001</v>
      </c>
      <c r="FL110" s="336"/>
      <c r="FM110" s="347">
        <v>83.275000000000546</v>
      </c>
      <c r="FN110" s="347">
        <v>169.399999999996</v>
      </c>
      <c r="FO110" s="347">
        <v>307.57500000000005</v>
      </c>
      <c r="FP110" s="49">
        <v>311.39999999999998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2713</v>
      </c>
      <c r="B111" s="45">
        <f t="shared" si="3"/>
        <v>32064.262500000001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49">
        <v>130.6</v>
      </c>
      <c r="EH111" s="336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6"/>
      <c r="EN111" s="49">
        <v>0</v>
      </c>
      <c r="EO111" s="49">
        <v>0</v>
      </c>
      <c r="EP111" s="49">
        <v>201.75</v>
      </c>
      <c r="EQ111" s="49">
        <v>307.89999999999998</v>
      </c>
      <c r="ER111" s="336"/>
      <c r="ES111" s="49">
        <v>0</v>
      </c>
      <c r="ET111" s="49">
        <v>0</v>
      </c>
      <c r="EU111" s="49">
        <v>465.97499999999997</v>
      </c>
      <c r="EV111" s="4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49">
        <v>0</v>
      </c>
      <c r="FD111" s="49">
        <v>0</v>
      </c>
      <c r="FE111" s="49">
        <v>153.75</v>
      </c>
      <c r="FF111" s="49">
        <v>40</v>
      </c>
      <c r="FG111" s="336"/>
      <c r="FH111" s="347">
        <v>0</v>
      </c>
      <c r="FI111" s="347">
        <v>0</v>
      </c>
      <c r="FJ111" s="347">
        <v>199.72500000000002</v>
      </c>
      <c r="FK111" s="49">
        <v>177.30000000000004</v>
      </c>
      <c r="FL111" s="336"/>
      <c r="FM111" s="347">
        <v>0</v>
      </c>
      <c r="FN111" s="347">
        <v>0</v>
      </c>
      <c r="FO111" s="347">
        <v>240.37500000000006</v>
      </c>
      <c r="FP111" s="49">
        <v>357.4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2831</v>
      </c>
      <c r="B112" s="45">
        <f t="shared" si="3"/>
        <v>38421.375000000007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49">
        <v>201.9</v>
      </c>
      <c r="EH112" s="336"/>
      <c r="EI112" s="49">
        <v>0</v>
      </c>
      <c r="EJ112" s="49">
        <v>0</v>
      </c>
      <c r="EK112" s="49">
        <v>258.75</v>
      </c>
      <c r="EL112" s="49">
        <v>19.5</v>
      </c>
      <c r="EM112" s="336"/>
      <c r="EN112" s="49">
        <v>0</v>
      </c>
      <c r="EO112" s="49">
        <v>0</v>
      </c>
      <c r="EP112" s="49">
        <v>134.625</v>
      </c>
      <c r="EQ112" s="49">
        <v>195.2</v>
      </c>
      <c r="ER112" s="336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49">
        <v>0</v>
      </c>
      <c r="FD112" s="49">
        <v>0</v>
      </c>
      <c r="FE112" s="49">
        <v>253.875</v>
      </c>
      <c r="FF112" s="49">
        <v>98.8</v>
      </c>
      <c r="FG112" s="336"/>
      <c r="FH112" s="347">
        <v>0</v>
      </c>
      <c r="FI112" s="347">
        <v>0</v>
      </c>
      <c r="FJ112" s="347">
        <v>368.625</v>
      </c>
      <c r="FK112" s="49">
        <v>228.1</v>
      </c>
      <c r="FL112" s="336"/>
      <c r="FM112" s="347">
        <v>0</v>
      </c>
      <c r="FN112" s="347">
        <v>0</v>
      </c>
      <c r="FO112" s="347">
        <v>273.375</v>
      </c>
      <c r="FP112" s="49">
        <v>295.60000000000002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3636</v>
      </c>
      <c r="B113" s="45">
        <f t="shared" si="3"/>
        <v>15592.45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49">
        <v>57.2</v>
      </c>
      <c r="EH113" s="336"/>
      <c r="EI113" s="49">
        <v>0</v>
      </c>
      <c r="EJ113" s="49">
        <v>0</v>
      </c>
      <c r="EK113" s="49">
        <v>0</v>
      </c>
      <c r="EL113" s="49">
        <v>294.60000000000002</v>
      </c>
      <c r="EM113" s="336"/>
      <c r="EN113" s="49">
        <v>0</v>
      </c>
      <c r="EO113" s="49">
        <v>0</v>
      </c>
      <c r="EP113" s="49">
        <v>0</v>
      </c>
      <c r="EQ113" s="49">
        <v>203.2</v>
      </c>
      <c r="ER113" s="336"/>
      <c r="ES113" s="49">
        <v>0</v>
      </c>
      <c r="ET113" s="49">
        <v>0</v>
      </c>
      <c r="EU113" s="49">
        <v>0</v>
      </c>
      <c r="EV113" s="4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49">
        <v>0</v>
      </c>
      <c r="FE113" s="49">
        <v>0</v>
      </c>
      <c r="FF113" s="49">
        <v>0</v>
      </c>
      <c r="FG113" s="336"/>
      <c r="FH113" s="347">
        <v>0</v>
      </c>
      <c r="FI113" s="347">
        <v>0</v>
      </c>
      <c r="FJ113" s="347">
        <v>0</v>
      </c>
      <c r="FK113" s="49">
        <v>107.4</v>
      </c>
      <c r="FL113" s="336"/>
      <c r="FM113" s="347">
        <v>0</v>
      </c>
      <c r="FN113" s="347">
        <v>0</v>
      </c>
      <c r="FO113" s="347">
        <v>0</v>
      </c>
      <c r="FP113" s="49">
        <v>301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3637</v>
      </c>
      <c r="B114" s="45">
        <f t="shared" si="3"/>
        <v>17740.75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49">
        <v>185.4</v>
      </c>
      <c r="EH114" s="336"/>
      <c r="EI114" s="49">
        <v>0</v>
      </c>
      <c r="EJ114" s="49">
        <v>0</v>
      </c>
      <c r="EK114" s="49">
        <v>0</v>
      </c>
      <c r="EL114" s="49">
        <v>126.70000000000002</v>
      </c>
      <c r="EM114" s="336"/>
      <c r="EN114" s="49">
        <v>0</v>
      </c>
      <c r="EO114" s="49">
        <v>0</v>
      </c>
      <c r="EP114" s="49">
        <v>0</v>
      </c>
      <c r="EQ114" s="49">
        <v>247.5</v>
      </c>
      <c r="ER114" s="336"/>
      <c r="ES114" s="49">
        <v>0</v>
      </c>
      <c r="ET114" s="49">
        <v>0</v>
      </c>
      <c r="EU114" s="49">
        <v>0</v>
      </c>
      <c r="EV114" s="4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49">
        <v>0</v>
      </c>
      <c r="FE114" s="49">
        <v>0</v>
      </c>
      <c r="FF114" s="49">
        <v>133.80000000000001</v>
      </c>
      <c r="FG114" s="336"/>
      <c r="FH114" s="347">
        <v>0</v>
      </c>
      <c r="FI114" s="347">
        <v>0</v>
      </c>
      <c r="FJ114" s="347">
        <v>0</v>
      </c>
      <c r="FK114" s="49">
        <v>94.3</v>
      </c>
      <c r="FL114" s="336"/>
      <c r="FM114" s="347">
        <v>0</v>
      </c>
      <c r="FN114" s="347">
        <v>0</v>
      </c>
      <c r="FO114" s="347">
        <v>0</v>
      </c>
      <c r="FP114" s="49">
        <v>228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66399.562499999942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49">
        <v>281.7</v>
      </c>
      <c r="EH115" s="336"/>
      <c r="EI115" s="49">
        <v>76.5</v>
      </c>
      <c r="EJ115" s="49">
        <v>343</v>
      </c>
      <c r="EK115" s="49">
        <v>430.125</v>
      </c>
      <c r="EL115" s="49">
        <v>255.1</v>
      </c>
      <c r="EM115" s="336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6"/>
      <c r="FH115" s="347">
        <v>58.500000000000909</v>
      </c>
      <c r="FI115" s="347">
        <v>135.29999999999998</v>
      </c>
      <c r="FJ115" s="347">
        <v>297.375</v>
      </c>
      <c r="FK115" s="49">
        <v>121.5</v>
      </c>
      <c r="FL115" s="336"/>
      <c r="FM115" s="347">
        <v>141.62500000000091</v>
      </c>
      <c r="FN115" s="347">
        <v>209.70000000000073</v>
      </c>
      <c r="FO115" s="347">
        <v>239.625</v>
      </c>
      <c r="FP115" s="49">
        <v>296.7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2717</v>
      </c>
      <c r="B116" s="45">
        <f t="shared" si="3"/>
        <v>39476.212499999994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49">
        <v>158.5</v>
      </c>
      <c r="EH116" s="336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6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6"/>
      <c r="ES116" s="49">
        <v>0</v>
      </c>
      <c r="ET116" s="49">
        <v>0</v>
      </c>
      <c r="EU116" s="49">
        <v>356.92499999999995</v>
      </c>
      <c r="EV116" s="4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49">
        <v>0</v>
      </c>
      <c r="FD116" s="49">
        <v>0</v>
      </c>
      <c r="FE116" s="49">
        <v>89.775000000000006</v>
      </c>
      <c r="FF116" s="49">
        <v>97.7</v>
      </c>
      <c r="FG116" s="336"/>
      <c r="FH116" s="347">
        <v>0</v>
      </c>
      <c r="FI116" s="347">
        <v>0</v>
      </c>
      <c r="FJ116" s="347">
        <v>181.27500000000001</v>
      </c>
      <c r="FK116" s="49">
        <v>116.5</v>
      </c>
      <c r="FL116" s="336"/>
      <c r="FM116" s="347">
        <v>0</v>
      </c>
      <c r="FN116" s="347">
        <v>0</v>
      </c>
      <c r="FO116" s="347">
        <v>162.82500000000002</v>
      </c>
      <c r="FP116" s="49">
        <v>189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48922.024999999936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6"/>
      <c r="EN117" s="49">
        <v>0</v>
      </c>
      <c r="EO117" s="49">
        <v>419.49999999999818</v>
      </c>
      <c r="EP117" s="49">
        <v>439.5</v>
      </c>
      <c r="EQ117" s="49">
        <v>763.5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6"/>
      <c r="FH117" s="347">
        <v>76.274999999996908</v>
      </c>
      <c r="FI117" s="347">
        <v>239</v>
      </c>
      <c r="FJ117" s="347">
        <v>347.47500000000002</v>
      </c>
      <c r="FK117" s="49">
        <v>189.8</v>
      </c>
      <c r="FL117" s="336"/>
      <c r="FM117" s="347">
        <v>89.174999999996544</v>
      </c>
      <c r="FN117" s="347">
        <v>114.75000000000182</v>
      </c>
      <c r="FO117" s="347">
        <v>188.25</v>
      </c>
      <c r="FP117" s="49">
        <v>192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3638</v>
      </c>
      <c r="B118" s="45">
        <f t="shared" si="3"/>
        <v>17509.150000000001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49">
        <v>177.4</v>
      </c>
      <c r="EH118" s="336"/>
      <c r="EI118" s="49">
        <v>0</v>
      </c>
      <c r="EJ118" s="49">
        <v>0</v>
      </c>
      <c r="EK118" s="49">
        <v>0</v>
      </c>
      <c r="EL118" s="49">
        <v>181.4</v>
      </c>
      <c r="EM118" s="336"/>
      <c r="EN118" s="49">
        <v>0</v>
      </c>
      <c r="EO118" s="49">
        <v>0</v>
      </c>
      <c r="EP118" s="49">
        <v>0</v>
      </c>
      <c r="EQ118" s="49">
        <v>654.5</v>
      </c>
      <c r="ER118" s="336"/>
      <c r="ES118" s="49">
        <v>0</v>
      </c>
      <c r="ET118" s="49">
        <v>0</v>
      </c>
      <c r="EU118" s="49">
        <v>0</v>
      </c>
      <c r="EV118" s="4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49">
        <v>0</v>
      </c>
      <c r="FE118" s="49">
        <v>0</v>
      </c>
      <c r="FF118" s="49">
        <v>369.9</v>
      </c>
      <c r="FG118" s="336"/>
      <c r="FH118" s="347">
        <v>0</v>
      </c>
      <c r="FI118" s="347">
        <v>0</v>
      </c>
      <c r="FJ118" s="347">
        <v>0</v>
      </c>
      <c r="FK118" s="49">
        <v>304.8</v>
      </c>
      <c r="FL118" s="336"/>
      <c r="FM118" s="347">
        <v>0</v>
      </c>
      <c r="FN118" s="347">
        <v>0</v>
      </c>
      <c r="FO118" s="347">
        <v>0</v>
      </c>
      <c r="FP118" s="49">
        <v>414.59999999999997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3678</v>
      </c>
      <c r="B119" s="45">
        <f t="shared" si="3"/>
        <v>17475.199999999997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49">
        <v>206.3</v>
      </c>
      <c r="EH119" s="336"/>
      <c r="EI119" s="49">
        <v>0</v>
      </c>
      <c r="EJ119" s="49">
        <v>0</v>
      </c>
      <c r="EK119" s="49">
        <v>0</v>
      </c>
      <c r="EL119" s="49">
        <v>152.4</v>
      </c>
      <c r="EM119" s="336"/>
      <c r="EN119" s="49">
        <v>0</v>
      </c>
      <c r="EO119" s="49">
        <v>0</v>
      </c>
      <c r="EP119" s="49">
        <v>0</v>
      </c>
      <c r="EQ119" s="49">
        <v>510</v>
      </c>
      <c r="ER119" s="336"/>
      <c r="ES119" s="49">
        <v>0</v>
      </c>
      <c r="ET119" s="49">
        <v>0</v>
      </c>
      <c r="EU119" s="49">
        <v>0</v>
      </c>
      <c r="EV119" s="4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49">
        <v>0</v>
      </c>
      <c r="FE119" s="49">
        <v>0</v>
      </c>
      <c r="FF119" s="49">
        <v>159.09999999999997</v>
      </c>
      <c r="FG119" s="336"/>
      <c r="FH119" s="347">
        <v>0</v>
      </c>
      <c r="FI119" s="347">
        <v>0</v>
      </c>
      <c r="FJ119" s="347">
        <v>0</v>
      </c>
      <c r="FK119" s="49">
        <v>118.2</v>
      </c>
      <c r="FL119" s="336"/>
      <c r="FM119" s="347">
        <v>0</v>
      </c>
      <c r="FN119" s="347">
        <v>0</v>
      </c>
      <c r="FO119" s="347">
        <v>0</v>
      </c>
      <c r="FP119" s="49">
        <v>203.3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55013.65000000006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6"/>
      <c r="EN120" s="49">
        <v>0</v>
      </c>
      <c r="EO120" s="49">
        <v>117.5</v>
      </c>
      <c r="EP120" s="49">
        <v>260.25000000000006</v>
      </c>
      <c r="EQ120" s="49">
        <v>520.9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6"/>
      <c r="FH120" s="347">
        <v>31.124999999999545</v>
      </c>
      <c r="FI120" s="347">
        <v>37.149999999999991</v>
      </c>
      <c r="FJ120" s="347">
        <v>384.90000000000003</v>
      </c>
      <c r="FK120" s="49">
        <v>329.4</v>
      </c>
      <c r="FL120" s="336"/>
      <c r="FM120" s="347">
        <v>90.225000000000364</v>
      </c>
      <c r="FN120" s="347">
        <v>97.050000000001091</v>
      </c>
      <c r="FO120" s="347">
        <v>343.57500000000005</v>
      </c>
      <c r="FP120" s="49">
        <v>416.5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65034.337500000038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6"/>
      <c r="EN121" s="49">
        <v>0</v>
      </c>
      <c r="EO121" s="49">
        <v>149.64999999999782</v>
      </c>
      <c r="EP121" s="49">
        <v>292.125</v>
      </c>
      <c r="EQ121" s="49">
        <v>452</v>
      </c>
      <c r="ER121" s="336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6"/>
      <c r="FH121" s="347">
        <v>26.324999999999818</v>
      </c>
      <c r="FI121" s="347">
        <v>191.15</v>
      </c>
      <c r="FJ121" s="347">
        <v>348.97500000000002</v>
      </c>
      <c r="FK121" s="49">
        <v>53.099999999999994</v>
      </c>
      <c r="FL121" s="336"/>
      <c r="FM121" s="347">
        <v>117.05000000000018</v>
      </c>
      <c r="FN121" s="347">
        <v>107.24999999999818</v>
      </c>
      <c r="FO121" s="347">
        <v>233.17499999999998</v>
      </c>
      <c r="FP121" s="49">
        <v>150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64090.025000000009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6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6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6"/>
      <c r="FH122" s="347">
        <v>83.800000000001091</v>
      </c>
      <c r="FI122" s="347">
        <v>128.55000000000001</v>
      </c>
      <c r="FJ122" s="347">
        <v>307.04999999999995</v>
      </c>
      <c r="FK122" s="49">
        <v>97.8</v>
      </c>
      <c r="FL122" s="336"/>
      <c r="FM122" s="347">
        <v>169.78750000000127</v>
      </c>
      <c r="FN122" s="347">
        <v>145.149999999996</v>
      </c>
      <c r="FO122" s="347">
        <v>199.57500000000002</v>
      </c>
      <c r="FP122" s="49">
        <v>151.1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61678.687500000058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6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6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6"/>
      <c r="FH123" s="347">
        <v>69.000000000000909</v>
      </c>
      <c r="FI123" s="347">
        <v>192.4</v>
      </c>
      <c r="FJ123" s="347">
        <v>409.65000000000003</v>
      </c>
      <c r="FK123" s="49">
        <v>118</v>
      </c>
      <c r="FL123" s="336"/>
      <c r="FM123" s="347">
        <v>82.450000000000728</v>
      </c>
      <c r="FN123" s="347">
        <v>136.60000000000036</v>
      </c>
      <c r="FO123" s="347">
        <v>181.12500000000003</v>
      </c>
      <c r="FP123" s="49">
        <v>329.3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3639</v>
      </c>
      <c r="B124" s="45">
        <f t="shared" si="3"/>
        <v>17928.399999999998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49">
        <v>176.5</v>
      </c>
      <c r="EH124" s="336"/>
      <c r="EI124" s="49">
        <v>0</v>
      </c>
      <c r="EJ124" s="49">
        <v>0</v>
      </c>
      <c r="EK124" s="49">
        <v>0</v>
      </c>
      <c r="EL124" s="49">
        <v>173.20000000000005</v>
      </c>
      <c r="EM124" s="336"/>
      <c r="EN124" s="49">
        <v>0</v>
      </c>
      <c r="EO124" s="49">
        <v>0</v>
      </c>
      <c r="EP124" s="49">
        <v>0</v>
      </c>
      <c r="EQ124" s="49">
        <v>504.59999999999997</v>
      </c>
      <c r="ER124" s="336"/>
      <c r="ES124" s="49">
        <v>0</v>
      </c>
      <c r="ET124" s="49">
        <v>0</v>
      </c>
      <c r="EU124" s="49">
        <v>0</v>
      </c>
      <c r="EV124" s="4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49">
        <v>0</v>
      </c>
      <c r="FE124" s="49">
        <v>0</v>
      </c>
      <c r="FF124" s="49">
        <v>249.8</v>
      </c>
      <c r="FG124" s="336"/>
      <c r="FH124" s="347">
        <v>0</v>
      </c>
      <c r="FI124" s="347">
        <v>0</v>
      </c>
      <c r="FJ124" s="347">
        <v>0</v>
      </c>
      <c r="FK124" s="49">
        <v>259.60000000000002</v>
      </c>
      <c r="FL124" s="336"/>
      <c r="FM124" s="347">
        <v>0</v>
      </c>
      <c r="FN124" s="347">
        <v>0</v>
      </c>
      <c r="FO124" s="347">
        <v>0</v>
      </c>
      <c r="FP124" s="49">
        <v>216.3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2720</v>
      </c>
      <c r="B125" s="45">
        <f t="shared" si="3"/>
        <v>37280.987499999988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49">
        <v>301.2</v>
      </c>
      <c r="EH125" s="336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6"/>
      <c r="EN125" s="49">
        <v>0</v>
      </c>
      <c r="EO125" s="49">
        <v>0</v>
      </c>
      <c r="EP125" s="49">
        <v>106.04999999999998</v>
      </c>
      <c r="EQ125" s="49">
        <v>411.9</v>
      </c>
      <c r="ER125" s="336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49">
        <v>0</v>
      </c>
      <c r="FD125" s="49">
        <v>0</v>
      </c>
      <c r="FE125" s="49">
        <v>90.074999999999989</v>
      </c>
      <c r="FF125" s="49">
        <v>90</v>
      </c>
      <c r="FG125" s="336"/>
      <c r="FH125" s="347">
        <v>0</v>
      </c>
      <c r="FI125" s="347">
        <v>0</v>
      </c>
      <c r="FJ125" s="347">
        <v>219.07500000000002</v>
      </c>
      <c r="FK125" s="49">
        <v>272.39999999999998</v>
      </c>
      <c r="FL125" s="336"/>
      <c r="FM125" s="347">
        <v>0</v>
      </c>
      <c r="FN125" s="347">
        <v>0</v>
      </c>
      <c r="FO125" s="347">
        <v>337.125</v>
      </c>
      <c r="FP125" s="49">
        <v>280.7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66969.099999999977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6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6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6"/>
      <c r="FH126" s="347">
        <v>37.099999999999454</v>
      </c>
      <c r="FI126" s="347">
        <v>141.84999999999997</v>
      </c>
      <c r="FJ126" s="347">
        <v>444.45000000000005</v>
      </c>
      <c r="FK126" s="49">
        <v>85.5</v>
      </c>
      <c r="FL126" s="336"/>
      <c r="FM126" s="347">
        <v>103.37500000000091</v>
      </c>
      <c r="FN126" s="347">
        <v>97.25</v>
      </c>
      <c r="FO126" s="347">
        <v>305.54999999999995</v>
      </c>
      <c r="FP126" s="49">
        <v>150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2721</v>
      </c>
      <c r="B127" s="45">
        <f t="shared" si="3"/>
        <v>39942.449999999997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49">
        <v>306.8</v>
      </c>
      <c r="EH127" s="336"/>
      <c r="EI127" s="49">
        <v>0</v>
      </c>
      <c r="EJ127" s="49">
        <v>0</v>
      </c>
      <c r="EK127" s="49">
        <v>266.10000000000002</v>
      </c>
      <c r="EL127" s="49">
        <v>470.3</v>
      </c>
      <c r="EM127" s="336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6"/>
      <c r="ES127" s="49">
        <v>0</v>
      </c>
      <c r="ET127" s="49">
        <v>0</v>
      </c>
      <c r="EU127" s="49">
        <v>237.375</v>
      </c>
      <c r="EV127" s="4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49">
        <v>0</v>
      </c>
      <c r="FD127" s="49">
        <v>0</v>
      </c>
      <c r="FE127" s="49">
        <v>127.5</v>
      </c>
      <c r="FF127" s="49">
        <v>220.1</v>
      </c>
      <c r="FG127" s="336"/>
      <c r="FH127" s="347">
        <v>0</v>
      </c>
      <c r="FI127" s="347">
        <v>0</v>
      </c>
      <c r="FJ127" s="347">
        <v>334.35</v>
      </c>
      <c r="FK127" s="49">
        <v>93.4</v>
      </c>
      <c r="FL127" s="336"/>
      <c r="FM127" s="347">
        <v>0</v>
      </c>
      <c r="FN127" s="347">
        <v>0</v>
      </c>
      <c r="FO127" s="347">
        <v>374.54999999999995</v>
      </c>
      <c r="FP127" s="49">
        <v>206.6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3640</v>
      </c>
      <c r="B128" s="45">
        <f t="shared" si="3"/>
        <v>16984.150000000001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49">
        <v>317.39999999999998</v>
      </c>
      <c r="EH128" s="336"/>
      <c r="EI128" s="49">
        <v>0</v>
      </c>
      <c r="EJ128" s="49">
        <v>0</v>
      </c>
      <c r="EK128" s="49">
        <v>0</v>
      </c>
      <c r="EL128" s="49">
        <v>362.4</v>
      </c>
      <c r="EM128" s="336"/>
      <c r="EN128" s="49">
        <v>0</v>
      </c>
      <c r="EO128" s="49">
        <v>0</v>
      </c>
      <c r="EP128" s="49">
        <v>0</v>
      </c>
      <c r="EQ128" s="49">
        <v>516.5</v>
      </c>
      <c r="ER128" s="336"/>
      <c r="ES128" s="49">
        <v>0</v>
      </c>
      <c r="ET128" s="49">
        <v>0</v>
      </c>
      <c r="EU128" s="49">
        <v>0</v>
      </c>
      <c r="EV128" s="4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49">
        <v>0</v>
      </c>
      <c r="FE128" s="49">
        <v>0</v>
      </c>
      <c r="FF128" s="49">
        <v>369.5</v>
      </c>
      <c r="FG128" s="336"/>
      <c r="FH128" s="347">
        <v>0</v>
      </c>
      <c r="FI128" s="347">
        <v>0</v>
      </c>
      <c r="FJ128" s="347">
        <v>0</v>
      </c>
      <c r="FK128" s="49">
        <v>303.5</v>
      </c>
      <c r="FL128" s="336"/>
      <c r="FM128" s="347">
        <v>0</v>
      </c>
      <c r="FN128" s="347">
        <v>0</v>
      </c>
      <c r="FO128" s="347">
        <v>0</v>
      </c>
      <c r="FP128" s="49">
        <v>239.7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2726</v>
      </c>
      <c r="B129" s="45">
        <f t="shared" si="3"/>
        <v>34494.225000000006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4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49">
        <v>302.7</v>
      </c>
      <c r="EM129" s="336"/>
      <c r="EN129" s="49">
        <v>0</v>
      </c>
      <c r="EO129" s="49">
        <v>0</v>
      </c>
      <c r="EP129" s="49">
        <v>260.25</v>
      </c>
      <c r="EQ129" s="49">
        <v>443</v>
      </c>
      <c r="ER129" s="336"/>
      <c r="ES129" s="49">
        <v>0</v>
      </c>
      <c r="ET129" s="49">
        <v>0</v>
      </c>
      <c r="EU129" s="49">
        <v>185.02499999999998</v>
      </c>
      <c r="EV129" s="4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49">
        <v>0</v>
      </c>
      <c r="FD129" s="49">
        <v>0</v>
      </c>
      <c r="FE129" s="49">
        <v>153.22500000000002</v>
      </c>
      <c r="FF129" s="49">
        <v>198.2</v>
      </c>
      <c r="FG129" s="336"/>
      <c r="FH129" s="347">
        <v>0</v>
      </c>
      <c r="FI129" s="347">
        <v>0</v>
      </c>
      <c r="FJ129" s="347">
        <v>175.125</v>
      </c>
      <c r="FK129" s="49">
        <v>308.89999999999998</v>
      </c>
      <c r="FL129" s="336"/>
      <c r="FM129" s="347">
        <v>0</v>
      </c>
      <c r="FN129" s="347">
        <v>0</v>
      </c>
      <c r="FO129" s="347">
        <v>438.75</v>
      </c>
      <c r="FP129" s="49">
        <v>523.19999999999993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54888.0625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6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6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6"/>
      <c r="FH130" s="347">
        <v>26.899999999999636</v>
      </c>
      <c r="FI130" s="347">
        <v>39.75</v>
      </c>
      <c r="FJ130" s="347">
        <v>394.95000000000005</v>
      </c>
      <c r="FK130" s="49">
        <v>65.599999999999994</v>
      </c>
      <c r="FL130" s="336"/>
      <c r="FM130" s="347">
        <v>77.024999999999636</v>
      </c>
      <c r="FN130" s="347">
        <v>216.75</v>
      </c>
      <c r="FO130" s="347">
        <v>207.82500000000002</v>
      </c>
      <c r="FP130" s="49">
        <v>474.8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51887.375000000036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4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6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6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6"/>
      <c r="FH131" s="347">
        <v>0</v>
      </c>
      <c r="FI131" s="347">
        <v>106.34999999999998</v>
      </c>
      <c r="FJ131" s="347">
        <v>206.92500000000001</v>
      </c>
      <c r="FK131" s="49">
        <v>74.900000000000006</v>
      </c>
      <c r="FL131" s="336"/>
      <c r="FM131" s="347">
        <v>0</v>
      </c>
      <c r="FN131" s="347">
        <v>193.14999999999964</v>
      </c>
      <c r="FO131" s="347">
        <v>184.35000000000002</v>
      </c>
      <c r="FP131" s="49">
        <v>291.5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2709</v>
      </c>
      <c r="B132" s="45">
        <f t="shared" si="3"/>
        <v>40122.174999999996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6"/>
      <c r="EI132" s="49">
        <v>0</v>
      </c>
      <c r="EJ132" s="49">
        <v>0</v>
      </c>
      <c r="EK132" s="49">
        <v>370.5</v>
      </c>
      <c r="EL132" s="49">
        <v>363.40000000000003</v>
      </c>
      <c r="EM132" s="336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6"/>
      <c r="ES132" s="49">
        <v>0</v>
      </c>
      <c r="ET132" s="49">
        <v>0</v>
      </c>
      <c r="EU132" s="49">
        <v>283.95</v>
      </c>
      <c r="EV132" s="4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49">
        <v>0</v>
      </c>
      <c r="FD132" s="49">
        <v>0</v>
      </c>
      <c r="FE132" s="49">
        <v>129.75</v>
      </c>
      <c r="FF132" s="49">
        <v>364.90000000000003</v>
      </c>
      <c r="FG132" s="336"/>
      <c r="FH132" s="347">
        <v>0</v>
      </c>
      <c r="FI132" s="347">
        <v>0</v>
      </c>
      <c r="FJ132" s="347">
        <v>230.10000000000002</v>
      </c>
      <c r="FK132" s="49">
        <v>135.5</v>
      </c>
      <c r="FL132" s="336"/>
      <c r="FM132" s="347">
        <v>0</v>
      </c>
      <c r="FN132" s="347">
        <v>0</v>
      </c>
      <c r="FO132" s="347">
        <v>352.04999999999995</v>
      </c>
      <c r="FP132" s="49">
        <v>333.7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45933.550000000047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4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6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6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49">
        <v>0</v>
      </c>
      <c r="FD133" s="49">
        <v>0</v>
      </c>
      <c r="FE133" s="49">
        <v>67.5</v>
      </c>
      <c r="FF133" s="49">
        <v>0</v>
      </c>
      <c r="FG133" s="336"/>
      <c r="FH133" s="347">
        <v>0</v>
      </c>
      <c r="FI133" s="347">
        <v>104.45</v>
      </c>
      <c r="FJ133" s="347">
        <v>263.85000000000002</v>
      </c>
      <c r="FK133" s="49">
        <v>35</v>
      </c>
      <c r="FL133" s="336"/>
      <c r="FM133" s="347">
        <v>0</v>
      </c>
      <c r="FN133" s="347">
        <v>139.49999999999818</v>
      </c>
      <c r="FO133" s="347">
        <v>197.25</v>
      </c>
      <c r="FP133" s="49">
        <v>316.3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2728</v>
      </c>
      <c r="B134" s="45">
        <f t="shared" ref="B134:B141" si="4">SUM(D134:ZZ134)</f>
        <v>36392.375000000007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49">
        <v>154.60000000000002</v>
      </c>
      <c r="EH134" s="336"/>
      <c r="EI134" s="49">
        <v>0</v>
      </c>
      <c r="EJ134" s="49">
        <v>0</v>
      </c>
      <c r="EK134" s="49">
        <v>267.75</v>
      </c>
      <c r="EL134" s="49">
        <v>232.79999999999998</v>
      </c>
      <c r="EM134" s="336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6"/>
      <c r="ES134" s="49">
        <v>0</v>
      </c>
      <c r="ET134" s="49">
        <v>0</v>
      </c>
      <c r="EU134" s="49">
        <v>298.5</v>
      </c>
      <c r="EV134" s="4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6"/>
      <c r="FH134" s="347">
        <v>0</v>
      </c>
      <c r="FI134" s="347">
        <v>0</v>
      </c>
      <c r="FJ134" s="347">
        <v>221.54999999999998</v>
      </c>
      <c r="FK134" s="49">
        <v>202.2</v>
      </c>
      <c r="FL134" s="336"/>
      <c r="FM134" s="347">
        <v>0</v>
      </c>
      <c r="FN134" s="347">
        <v>0</v>
      </c>
      <c r="FO134" s="347">
        <v>247.64999999999998</v>
      </c>
      <c r="FP134" s="49">
        <v>242.3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66614.474999999919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6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6"/>
      <c r="FH135" s="347">
        <v>51.774999999996908</v>
      </c>
      <c r="FI135" s="347">
        <v>143.34999999999997</v>
      </c>
      <c r="FJ135" s="347">
        <v>198.97500000000002</v>
      </c>
      <c r="FK135" s="49">
        <v>23.1</v>
      </c>
      <c r="FL135" s="336"/>
      <c r="FM135" s="347">
        <v>113.04999999999563</v>
      </c>
      <c r="FN135" s="347">
        <v>127.74999999999636</v>
      </c>
      <c r="FO135" s="347">
        <v>179.85000000000002</v>
      </c>
      <c r="FP135" s="49">
        <v>164.3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3641</v>
      </c>
      <c r="B136" s="45">
        <f t="shared" si="4"/>
        <v>17952.100000000002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49">
        <v>290.3</v>
      </c>
      <c r="EH136" s="336"/>
      <c r="EI136" s="49">
        <v>0</v>
      </c>
      <c r="EJ136" s="49">
        <v>0</v>
      </c>
      <c r="EK136" s="49">
        <v>0</v>
      </c>
      <c r="EL136" s="49">
        <v>59.6</v>
      </c>
      <c r="EM136" s="336"/>
      <c r="EN136" s="49">
        <v>0</v>
      </c>
      <c r="EO136" s="49">
        <v>0</v>
      </c>
      <c r="EP136" s="49">
        <v>0</v>
      </c>
      <c r="EQ136" s="49">
        <v>461.3</v>
      </c>
      <c r="ER136" s="336"/>
      <c r="ES136" s="49">
        <v>0</v>
      </c>
      <c r="ET136" s="49">
        <v>0</v>
      </c>
      <c r="EU136" s="49">
        <v>0</v>
      </c>
      <c r="EV136" s="4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49">
        <v>0</v>
      </c>
      <c r="FE136" s="49">
        <v>0</v>
      </c>
      <c r="FF136" s="49">
        <v>467.7</v>
      </c>
      <c r="FG136" s="336"/>
      <c r="FH136" s="347">
        <v>0</v>
      </c>
      <c r="FI136" s="347">
        <v>0</v>
      </c>
      <c r="FJ136" s="347">
        <v>0</v>
      </c>
      <c r="FK136" s="49">
        <v>277.60000000000002</v>
      </c>
      <c r="FL136" s="336"/>
      <c r="FM136" s="347">
        <v>0</v>
      </c>
      <c r="FN136" s="347">
        <v>0</v>
      </c>
      <c r="FO136" s="347">
        <v>0</v>
      </c>
      <c r="FP136" s="49">
        <v>269.8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2729</v>
      </c>
      <c r="B137" s="45">
        <f t="shared" si="4"/>
        <v>35133.462500000001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49">
        <v>307.8</v>
      </c>
      <c r="EH137" s="336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6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6"/>
      <c r="ES137" s="49">
        <v>0</v>
      </c>
      <c r="ET137" s="49">
        <v>0</v>
      </c>
      <c r="EU137" s="49">
        <v>453</v>
      </c>
      <c r="EV137" s="4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49">
        <v>0</v>
      </c>
      <c r="FD137" s="49">
        <v>0</v>
      </c>
      <c r="FE137" s="49">
        <v>0</v>
      </c>
      <c r="FF137" s="49">
        <v>394.9</v>
      </c>
      <c r="FG137" s="336"/>
      <c r="FH137" s="347">
        <v>0</v>
      </c>
      <c r="FI137" s="347">
        <v>0</v>
      </c>
      <c r="FJ137" s="347">
        <v>159.30000000000001</v>
      </c>
      <c r="FK137" s="49">
        <v>136.9</v>
      </c>
      <c r="FL137" s="336"/>
      <c r="FM137" s="347">
        <v>0</v>
      </c>
      <c r="FN137" s="347">
        <v>0</v>
      </c>
      <c r="FO137" s="347">
        <v>207</v>
      </c>
      <c r="FP137" s="49">
        <v>245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2727</v>
      </c>
      <c r="B138" s="45">
        <f t="shared" si="4"/>
        <v>41228.69999999999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49">
        <v>359.6</v>
      </c>
      <c r="EH138" s="336"/>
      <c r="EI138" s="49">
        <v>0</v>
      </c>
      <c r="EJ138" s="49">
        <v>0</v>
      </c>
      <c r="EK138" s="49">
        <v>206.625</v>
      </c>
      <c r="EL138" s="49">
        <v>249.40000000000003</v>
      </c>
      <c r="EM138" s="336"/>
      <c r="EN138" s="49">
        <v>0</v>
      </c>
      <c r="EO138" s="49">
        <v>0</v>
      </c>
      <c r="EP138" s="49">
        <v>374.70000000000005</v>
      </c>
      <c r="EQ138" s="49">
        <v>459.3</v>
      </c>
      <c r="ER138" s="336"/>
      <c r="ES138" s="49">
        <v>0</v>
      </c>
      <c r="ET138" s="49">
        <v>0</v>
      </c>
      <c r="EU138" s="49">
        <v>182.7</v>
      </c>
      <c r="EV138" s="4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49">
        <v>0</v>
      </c>
      <c r="FD138" s="49">
        <v>0</v>
      </c>
      <c r="FE138" s="49">
        <v>73.125</v>
      </c>
      <c r="FF138" s="49">
        <v>174.2</v>
      </c>
      <c r="FG138" s="336"/>
      <c r="FH138" s="347">
        <v>0</v>
      </c>
      <c r="FI138" s="347">
        <v>0</v>
      </c>
      <c r="FJ138" s="347">
        <v>232.2</v>
      </c>
      <c r="FK138" s="49">
        <v>74.900000000000006</v>
      </c>
      <c r="FL138" s="336"/>
      <c r="FM138" s="347">
        <v>0</v>
      </c>
      <c r="FN138" s="347">
        <v>0</v>
      </c>
      <c r="FO138" s="347">
        <v>284.85000000000002</v>
      </c>
      <c r="FP138" s="49">
        <v>202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2708</v>
      </c>
      <c r="B139" s="45">
        <f t="shared" si="4"/>
        <v>37862.912500000006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49">
        <v>363.9</v>
      </c>
      <c r="EH139" s="336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6"/>
      <c r="EN139" s="49">
        <v>0</v>
      </c>
      <c r="EO139" s="49">
        <v>0</v>
      </c>
      <c r="EP139" s="49">
        <v>410.70000000000005</v>
      </c>
      <c r="EQ139" s="49">
        <v>755.5</v>
      </c>
      <c r="ER139" s="336"/>
      <c r="ES139" s="49">
        <v>0</v>
      </c>
      <c r="ET139" s="49">
        <v>0</v>
      </c>
      <c r="EU139" s="49">
        <v>345.97500000000002</v>
      </c>
      <c r="EV139" s="4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49">
        <v>0</v>
      </c>
      <c r="FD139" s="49">
        <v>0</v>
      </c>
      <c r="FE139" s="49">
        <v>103.05000000000001</v>
      </c>
      <c r="FF139" s="49">
        <v>406.7</v>
      </c>
      <c r="FG139" s="336"/>
      <c r="FH139" s="347">
        <v>0</v>
      </c>
      <c r="FI139" s="347">
        <v>0</v>
      </c>
      <c r="FJ139" s="347">
        <v>291.52499999999998</v>
      </c>
      <c r="FK139" s="49">
        <v>96.9</v>
      </c>
      <c r="FL139" s="336"/>
      <c r="FM139" s="347">
        <v>0</v>
      </c>
      <c r="FN139" s="347">
        <v>0</v>
      </c>
      <c r="FO139" s="347">
        <v>154.79999999999998</v>
      </c>
      <c r="FP139" s="49">
        <v>222.6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57537.412499999977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6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6"/>
      <c r="ES140" s="49">
        <v>87.75</v>
      </c>
      <c r="ET140" s="49">
        <v>138.75</v>
      </c>
      <c r="EU140" s="49">
        <v>64.199999999999989</v>
      </c>
      <c r="EV140" s="4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6"/>
      <c r="FH140" s="347">
        <v>90.249999999999091</v>
      </c>
      <c r="FI140" s="347">
        <v>54.1</v>
      </c>
      <c r="FJ140" s="347">
        <v>300.75</v>
      </c>
      <c r="FK140" s="49">
        <v>138.6</v>
      </c>
      <c r="FL140" s="336"/>
      <c r="FM140" s="347">
        <v>99.299999999999272</v>
      </c>
      <c r="FN140" s="347">
        <v>156.72499999999854</v>
      </c>
      <c r="FO140" s="347">
        <v>375</v>
      </c>
      <c r="FP140" s="49">
        <v>415.6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64193.5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6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6"/>
      <c r="FH141" s="347">
        <v>62.500000000000909</v>
      </c>
      <c r="FI141" s="347">
        <v>112</v>
      </c>
      <c r="FJ141" s="347">
        <v>271.79999999999995</v>
      </c>
      <c r="FK141" s="49">
        <v>195.3</v>
      </c>
      <c r="FL141" s="336"/>
      <c r="FM141" s="347">
        <v>111.72499999999945</v>
      </c>
      <c r="FN141" s="347">
        <v>81.049999999999272</v>
      </c>
      <c r="FO141" s="347">
        <v>290.47500000000002</v>
      </c>
      <c r="FP141" s="49">
        <v>221.3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49"/>
      <c r="EO142" s="49"/>
      <c r="EP142" s="49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49"/>
      <c r="FD142" s="49"/>
      <c r="FE142" s="49"/>
      <c r="FF142" s="49"/>
      <c r="FG142" s="336"/>
      <c r="FH142" s="347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25536.700000000008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49">
        <v>0</v>
      </c>
      <c r="EO143" s="49">
        <v>167.19999999999982</v>
      </c>
      <c r="EP143" s="49">
        <v>388.65</v>
      </c>
      <c r="EQ143" s="49">
        <v>0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49">
        <v>0</v>
      </c>
      <c r="FD143" s="49">
        <v>63.749999999999091</v>
      </c>
      <c r="FE143" s="49">
        <v>151.875</v>
      </c>
      <c r="FF143" s="49">
        <v>0</v>
      </c>
      <c r="FG143" s="336"/>
      <c r="FH143" s="347">
        <v>0</v>
      </c>
      <c r="FI143" s="347">
        <v>233</v>
      </c>
      <c r="FJ143" s="347">
        <v>290.55</v>
      </c>
      <c r="FK143" s="49">
        <v>0</v>
      </c>
      <c r="FL143" s="336"/>
      <c r="FM143" s="347">
        <v>0</v>
      </c>
      <c r="FN143" s="347">
        <v>94.125</v>
      </c>
      <c r="FO143" s="347">
        <v>293.92499999999995</v>
      </c>
      <c r="FP143" s="49">
        <v>0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5924.8375000000224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49">
        <v>0</v>
      </c>
      <c r="EO144" s="49">
        <v>0</v>
      </c>
      <c r="EP144" s="49">
        <v>0</v>
      </c>
      <c r="EQ144" s="49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49">
        <v>51.974999999998545</v>
      </c>
      <c r="FD144" s="49">
        <v>0</v>
      </c>
      <c r="FE144" s="49">
        <v>0</v>
      </c>
      <c r="FF144" s="49">
        <v>0</v>
      </c>
      <c r="FG144" s="336"/>
      <c r="FH144" s="347">
        <v>33.249999999999091</v>
      </c>
      <c r="FI144" s="347">
        <v>0</v>
      </c>
      <c r="FJ144" s="347">
        <v>0</v>
      </c>
      <c r="FK144" s="49">
        <v>0</v>
      </c>
      <c r="FL144" s="336"/>
      <c r="FM144" s="347">
        <v>79.375</v>
      </c>
      <c r="FN144" s="347">
        <v>0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29554.699999999986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49">
        <v>0</v>
      </c>
      <c r="EO145" s="49">
        <v>3.8499999999976353</v>
      </c>
      <c r="EP145" s="49">
        <v>300.375</v>
      </c>
      <c r="EQ145" s="49">
        <v>0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6"/>
      <c r="FH145" s="347">
        <v>34.5</v>
      </c>
      <c r="FI145" s="347">
        <v>108.09999999999998</v>
      </c>
      <c r="FJ145" s="347">
        <v>273.375</v>
      </c>
      <c r="FK145" s="49">
        <v>0</v>
      </c>
      <c r="FL145" s="336"/>
      <c r="FM145" s="347">
        <v>7.4749999999999091</v>
      </c>
      <c r="FN145" s="347">
        <v>110.09999999999854</v>
      </c>
      <c r="FO145" s="347">
        <v>386.02500000000003</v>
      </c>
      <c r="FP145" s="49">
        <v>0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2735</v>
      </c>
      <c r="B146" s="45">
        <f t="shared" si="5"/>
        <v>16798.287500000002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49">
        <v>0</v>
      </c>
      <c r="EO146" s="49">
        <v>0</v>
      </c>
      <c r="EP146" s="49">
        <v>260.85000000000002</v>
      </c>
      <c r="EQ146" s="49">
        <v>0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49">
        <v>0</v>
      </c>
      <c r="FD146" s="49">
        <v>0</v>
      </c>
      <c r="FE146" s="49">
        <v>90.449999999999989</v>
      </c>
      <c r="FF146" s="49">
        <v>0</v>
      </c>
      <c r="FG146" s="336"/>
      <c r="FH146" s="347">
        <v>0</v>
      </c>
      <c r="FI146" s="347">
        <v>0</v>
      </c>
      <c r="FJ146" s="347">
        <v>234.14999999999998</v>
      </c>
      <c r="FK146" s="49">
        <v>0</v>
      </c>
      <c r="FL146" s="336"/>
      <c r="FM146" s="347">
        <v>0</v>
      </c>
      <c r="FN146" s="347">
        <v>0</v>
      </c>
      <c r="FO146" s="347">
        <v>304.57500000000005</v>
      </c>
      <c r="FP146" s="49">
        <v>0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22482.449999999972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49">
        <v>0</v>
      </c>
      <c r="EO147" s="49">
        <v>240.05000000000291</v>
      </c>
      <c r="EP147" s="49">
        <v>0</v>
      </c>
      <c r="EQ147" s="49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6"/>
      <c r="FH147" s="347">
        <v>26.999999999999091</v>
      </c>
      <c r="FI147" s="347">
        <v>145.89999999999998</v>
      </c>
      <c r="FJ147" s="347">
        <v>0</v>
      </c>
      <c r="FK147" s="49">
        <v>0</v>
      </c>
      <c r="FL147" s="336"/>
      <c r="FM147" s="347">
        <v>80</v>
      </c>
      <c r="FN147" s="347">
        <v>175.80000000000473</v>
      </c>
      <c r="FO147" s="347">
        <v>0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32416.887500000026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49">
        <v>0</v>
      </c>
      <c r="FD148" s="49">
        <v>14.699999999998909</v>
      </c>
      <c r="FE148" s="49">
        <v>90.375</v>
      </c>
      <c r="FF148" s="49">
        <v>0</v>
      </c>
      <c r="FG148" s="336"/>
      <c r="FH148" s="347">
        <v>0</v>
      </c>
      <c r="FI148" s="347">
        <v>192.95</v>
      </c>
      <c r="FJ148" s="347">
        <v>213.375</v>
      </c>
      <c r="FK148" s="49">
        <v>0</v>
      </c>
      <c r="FL148" s="336"/>
      <c r="FM148" s="347">
        <v>0</v>
      </c>
      <c r="FN148" s="347">
        <v>108.42500000000109</v>
      </c>
      <c r="FO148" s="347">
        <v>289.875</v>
      </c>
      <c r="FP148" s="49">
        <v>0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31420.200000000037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49">
        <v>0</v>
      </c>
      <c r="EO149" s="49">
        <v>109.85000000000036</v>
      </c>
      <c r="EP149" s="49">
        <v>252</v>
      </c>
      <c r="EQ149" s="49">
        <v>0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6"/>
      <c r="FH149" s="347">
        <v>59.649999999999636</v>
      </c>
      <c r="FI149" s="347">
        <v>119.75</v>
      </c>
      <c r="FJ149" s="347">
        <v>150.44999999999999</v>
      </c>
      <c r="FK149" s="49">
        <v>0</v>
      </c>
      <c r="FL149" s="336"/>
      <c r="FM149" s="347">
        <v>96.424999999999727</v>
      </c>
      <c r="FN149" s="347">
        <v>163.25</v>
      </c>
      <c r="FO149" s="347">
        <v>270.07500000000005</v>
      </c>
      <c r="FP149" s="49">
        <v>0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31728.662499999969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6"/>
      <c r="FH150" s="347">
        <v>98.32499999999709</v>
      </c>
      <c r="FI150" s="347">
        <v>162</v>
      </c>
      <c r="FJ150" s="347">
        <v>192.75</v>
      </c>
      <c r="FK150" s="49">
        <v>0</v>
      </c>
      <c r="FL150" s="336"/>
      <c r="FM150" s="347">
        <v>91.57499999999709</v>
      </c>
      <c r="FN150" s="347">
        <v>112.00000000000091</v>
      </c>
      <c r="FO150" s="347">
        <v>342.26250000000005</v>
      </c>
      <c r="FP150" s="49">
        <v>0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1569.4374999999955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49">
        <v>0</v>
      </c>
      <c r="EO151" s="49">
        <v>0</v>
      </c>
      <c r="EP151" s="49">
        <v>0</v>
      </c>
      <c r="EQ151" s="49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49">
        <v>0</v>
      </c>
      <c r="FE151" s="49">
        <v>0</v>
      </c>
      <c r="FF151" s="49">
        <v>0</v>
      </c>
      <c r="FG151" s="336"/>
      <c r="FH151" s="347">
        <v>0</v>
      </c>
      <c r="FI151" s="347">
        <v>0</v>
      </c>
      <c r="FJ151" s="347">
        <v>0</v>
      </c>
      <c r="FK151" s="49">
        <v>0</v>
      </c>
      <c r="FL151" s="336"/>
      <c r="FM151" s="347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29713.625000000022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6"/>
      <c r="FH152" s="347">
        <v>0</v>
      </c>
      <c r="FI152" s="347">
        <v>124.79999999999998</v>
      </c>
      <c r="FJ152" s="347">
        <v>266.25</v>
      </c>
      <c r="FK152" s="49">
        <v>0</v>
      </c>
      <c r="FL152" s="336"/>
      <c r="FM152" s="347">
        <v>0</v>
      </c>
      <c r="FN152" s="347">
        <v>114.04999999999745</v>
      </c>
      <c r="FO152" s="347">
        <v>236.25</v>
      </c>
      <c r="FP152" s="49">
        <v>0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1370.1749999999815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49">
        <v>0</v>
      </c>
      <c r="EO153" s="49">
        <v>0</v>
      </c>
      <c r="EP153" s="49">
        <v>0</v>
      </c>
      <c r="EQ153" s="49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49">
        <v>0</v>
      </c>
      <c r="FE153" s="49">
        <v>0</v>
      </c>
      <c r="FF153" s="49">
        <v>0</v>
      </c>
      <c r="FG153" s="336"/>
      <c r="FH153" s="347">
        <v>0</v>
      </c>
      <c r="FI153" s="347">
        <v>0</v>
      </c>
      <c r="FJ153" s="347">
        <v>0</v>
      </c>
      <c r="FK153" s="49">
        <v>0</v>
      </c>
      <c r="FL153" s="336"/>
      <c r="FM153" s="347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44397.650000000016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6"/>
      <c r="FH154" s="347">
        <v>45.924999999999272</v>
      </c>
      <c r="FI154" s="347">
        <v>71.150000000000006</v>
      </c>
      <c r="FJ154" s="347">
        <v>222.22500000000002</v>
      </c>
      <c r="FK154" s="49">
        <v>0</v>
      </c>
      <c r="FL154" s="336"/>
      <c r="FM154" s="347">
        <v>119.65000000000236</v>
      </c>
      <c r="FN154" s="347">
        <v>219.37499999999272</v>
      </c>
      <c r="FO154" s="347">
        <v>208.72500000000002</v>
      </c>
      <c r="FP154" s="49">
        <v>0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12439.34999999998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49">
        <v>0</v>
      </c>
      <c r="EO155" s="49">
        <v>197.79999999999927</v>
      </c>
      <c r="EP155" s="49">
        <v>0</v>
      </c>
      <c r="EQ155" s="49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49">
        <v>0</v>
      </c>
      <c r="FD155" s="49">
        <v>100.05000000000109</v>
      </c>
      <c r="FE155" s="49">
        <v>0</v>
      </c>
      <c r="FF155" s="49">
        <v>0</v>
      </c>
      <c r="FG155" s="336"/>
      <c r="FH155" s="347">
        <v>0</v>
      </c>
      <c r="FI155" s="347">
        <v>160.59999999999997</v>
      </c>
      <c r="FJ155" s="347">
        <v>0</v>
      </c>
      <c r="FK155" s="49">
        <v>0</v>
      </c>
      <c r="FL155" s="336"/>
      <c r="FM155" s="347">
        <v>0</v>
      </c>
      <c r="FN155" s="347">
        <v>155.75000000000182</v>
      </c>
      <c r="FO155" s="347">
        <v>0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18425.949999999997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49">
        <v>0</v>
      </c>
      <c r="EO156" s="49">
        <v>115.70000000000437</v>
      </c>
      <c r="EP156" s="49">
        <v>0</v>
      </c>
      <c r="EQ156" s="49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6"/>
      <c r="FH156" s="347">
        <v>117.61249999999836</v>
      </c>
      <c r="FI156" s="347">
        <v>118.75</v>
      </c>
      <c r="FJ156" s="347">
        <v>0</v>
      </c>
      <c r="FK156" s="49">
        <v>0</v>
      </c>
      <c r="FL156" s="336"/>
      <c r="FM156" s="347">
        <v>117.34999999999945</v>
      </c>
      <c r="FN156" s="347">
        <v>128.32500000000073</v>
      </c>
      <c r="FO156" s="347">
        <v>0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37490.887500000041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6"/>
      <c r="FH157" s="347">
        <v>49.425000000000182</v>
      </c>
      <c r="FI157" s="347">
        <v>214.34999999999997</v>
      </c>
      <c r="FJ157" s="347">
        <v>119.39999999999999</v>
      </c>
      <c r="FK157" s="49">
        <v>0</v>
      </c>
      <c r="FL157" s="336"/>
      <c r="FM157" s="347">
        <v>112.77499999999964</v>
      </c>
      <c r="FN157" s="347">
        <v>93.600000000002183</v>
      </c>
      <c r="FO157" s="347">
        <v>193.72500000000002</v>
      </c>
      <c r="FP157" s="49">
        <v>0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25747.549999999959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6"/>
      <c r="FH158" s="347">
        <v>0</v>
      </c>
      <c r="FI158" s="347">
        <v>37.549999999999997</v>
      </c>
      <c r="FJ158" s="347">
        <v>98.850000000000009</v>
      </c>
      <c r="FK158" s="49">
        <v>0</v>
      </c>
      <c r="FL158" s="336"/>
      <c r="FM158" s="347">
        <v>0</v>
      </c>
      <c r="FN158" s="347">
        <v>82.450000000003456</v>
      </c>
      <c r="FO158" s="347">
        <v>360.75</v>
      </c>
      <c r="FP158" s="49">
        <v>0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1332.2874999999731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49">
        <v>0</v>
      </c>
      <c r="EO159" s="49">
        <v>0</v>
      </c>
      <c r="EP159" s="49">
        <v>0</v>
      </c>
      <c r="EQ159" s="49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49">
        <v>0</v>
      </c>
      <c r="FE159" s="49">
        <v>0</v>
      </c>
      <c r="FF159" s="49">
        <v>0</v>
      </c>
      <c r="FG159" s="336"/>
      <c r="FH159" s="347">
        <v>0</v>
      </c>
      <c r="FI159" s="347">
        <v>0</v>
      </c>
      <c r="FJ159" s="347">
        <v>0</v>
      </c>
      <c r="FK159" s="49">
        <v>0</v>
      </c>
      <c r="FL159" s="336"/>
      <c r="FM159" s="347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34419.512499999997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6"/>
      <c r="FH160" s="347">
        <v>44.224999999999909</v>
      </c>
      <c r="FI160" s="347">
        <v>169.75</v>
      </c>
      <c r="FJ160" s="347">
        <v>230.39999999999998</v>
      </c>
      <c r="FK160" s="49">
        <v>0</v>
      </c>
      <c r="FL160" s="336"/>
      <c r="FM160" s="347">
        <v>90.199999999999363</v>
      </c>
      <c r="FN160" s="347">
        <v>38.399999999995998</v>
      </c>
      <c r="FO160" s="347">
        <v>292.95000000000005</v>
      </c>
      <c r="FP160" s="49">
        <v>0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2730</v>
      </c>
      <c r="B161" s="45">
        <f t="shared" si="5"/>
        <v>17701.875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49">
        <v>0</v>
      </c>
      <c r="EO161" s="49">
        <v>0</v>
      </c>
      <c r="EP161" s="49">
        <v>247.42499999999998</v>
      </c>
      <c r="EQ161" s="49">
        <v>0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49">
        <v>0</v>
      </c>
      <c r="FD161" s="49">
        <v>0</v>
      </c>
      <c r="FE161" s="49">
        <v>184.64999999999998</v>
      </c>
      <c r="FF161" s="49">
        <v>0</v>
      </c>
      <c r="FG161" s="336"/>
      <c r="FH161" s="347">
        <v>0</v>
      </c>
      <c r="FI161" s="347">
        <v>0</v>
      </c>
      <c r="FJ161" s="347">
        <v>193.27499999999998</v>
      </c>
      <c r="FK161" s="49">
        <v>0</v>
      </c>
      <c r="FL161" s="336"/>
      <c r="FM161" s="347">
        <v>0</v>
      </c>
      <c r="FN161" s="347">
        <v>0</v>
      </c>
      <c r="FO161" s="347">
        <v>360.07500000000005</v>
      </c>
      <c r="FP161" s="49">
        <v>0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1361.1499999999996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49">
        <v>0</v>
      </c>
      <c r="EO162" s="49">
        <v>0</v>
      </c>
      <c r="EP162" s="49">
        <v>0</v>
      </c>
      <c r="EQ162" s="49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49">
        <v>0</v>
      </c>
      <c r="FE162" s="49">
        <v>0</v>
      </c>
      <c r="FF162" s="49">
        <v>0</v>
      </c>
      <c r="FG162" s="336"/>
      <c r="FH162" s="347">
        <v>0</v>
      </c>
      <c r="FI162" s="347">
        <v>0</v>
      </c>
      <c r="FJ162" s="347">
        <v>0</v>
      </c>
      <c r="FK162" s="49">
        <v>0</v>
      </c>
      <c r="FL162" s="336"/>
      <c r="FM162" s="347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38064.562499999993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6"/>
      <c r="FH163" s="347">
        <v>54.525000000001</v>
      </c>
      <c r="FI163" s="347">
        <v>117.54999999999998</v>
      </c>
      <c r="FJ163" s="347">
        <v>206.10000000000002</v>
      </c>
      <c r="FK163" s="49">
        <v>0</v>
      </c>
      <c r="FL163" s="336"/>
      <c r="FM163" s="347">
        <v>106.20000000000073</v>
      </c>
      <c r="FN163" s="347">
        <v>116.50000000000182</v>
      </c>
      <c r="FO163" s="347">
        <v>311.99999999999994</v>
      </c>
      <c r="FP163" s="49">
        <v>0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10189.525000000007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49">
        <v>0</v>
      </c>
      <c r="EO164" s="49">
        <v>0</v>
      </c>
      <c r="EP164" s="49">
        <v>0</v>
      </c>
      <c r="EQ164" s="49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49">
        <v>39.000000000000909</v>
      </c>
      <c r="FD164" s="49">
        <v>0</v>
      </c>
      <c r="FE164" s="49">
        <v>0</v>
      </c>
      <c r="FF164" s="49">
        <v>0</v>
      </c>
      <c r="FG164" s="336"/>
      <c r="FH164" s="347">
        <v>29.350000000002183</v>
      </c>
      <c r="FI164" s="347">
        <v>0</v>
      </c>
      <c r="FJ164" s="347">
        <v>0</v>
      </c>
      <c r="FK164" s="49">
        <v>0</v>
      </c>
      <c r="FL164" s="336"/>
      <c r="FM164" s="347">
        <v>93.675000000002001</v>
      </c>
      <c r="FN164" s="347">
        <v>0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6322.9749999999676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49">
        <v>0</v>
      </c>
      <c r="EO165" s="49">
        <v>0</v>
      </c>
      <c r="EP165" s="49">
        <v>0</v>
      </c>
      <c r="EQ165" s="49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49">
        <v>38.999999999997272</v>
      </c>
      <c r="FD165" s="49">
        <v>0</v>
      </c>
      <c r="FE165" s="49">
        <v>0</v>
      </c>
      <c r="FF165" s="49">
        <v>0</v>
      </c>
      <c r="FG165" s="336"/>
      <c r="FH165" s="347">
        <v>25.19999999999709</v>
      </c>
      <c r="FI165" s="347">
        <v>0</v>
      </c>
      <c r="FJ165" s="347">
        <v>0</v>
      </c>
      <c r="FK165" s="49">
        <v>0</v>
      </c>
      <c r="FL165" s="336"/>
      <c r="FM165" s="347">
        <v>81.999999999997272</v>
      </c>
      <c r="FN165" s="347">
        <v>0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19536.224999999842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49">
        <v>0</v>
      </c>
      <c r="EO166" s="49">
        <v>79.400000000003274</v>
      </c>
      <c r="EP166" s="49">
        <v>0</v>
      </c>
      <c r="EQ166" s="49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49">
        <v>74.625</v>
      </c>
      <c r="FD166" s="49">
        <v>96.500000000005457</v>
      </c>
      <c r="FE166" s="49">
        <v>0</v>
      </c>
      <c r="FF166" s="49">
        <v>0</v>
      </c>
      <c r="FG166" s="336"/>
      <c r="FH166" s="347">
        <v>83.262499999997999</v>
      </c>
      <c r="FI166" s="347">
        <v>148.9</v>
      </c>
      <c r="FJ166" s="347">
        <v>0</v>
      </c>
      <c r="FK166" s="49">
        <v>0</v>
      </c>
      <c r="FL166" s="336"/>
      <c r="FM166" s="347">
        <v>95.999999999999091</v>
      </c>
      <c r="FN166" s="347">
        <v>101.85000000000036</v>
      </c>
      <c r="FO166" s="347">
        <v>0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1049.8999999999792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49">
        <v>0</v>
      </c>
      <c r="EO167" s="49">
        <v>0</v>
      </c>
      <c r="EP167" s="49">
        <v>0</v>
      </c>
      <c r="EQ167" s="49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49">
        <v>0</v>
      </c>
      <c r="FE167" s="49">
        <v>0</v>
      </c>
      <c r="FF167" s="49">
        <v>0</v>
      </c>
      <c r="FG167" s="336"/>
      <c r="FH167" s="347">
        <v>0</v>
      </c>
      <c r="FI167" s="347">
        <v>0</v>
      </c>
      <c r="FJ167" s="347">
        <v>0</v>
      </c>
      <c r="FK167" s="49">
        <v>0</v>
      </c>
      <c r="FL167" s="336"/>
      <c r="FM167" s="347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39768.399999999994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49">
        <v>0</v>
      </c>
      <c r="EO168" s="49">
        <v>92.099999999996726</v>
      </c>
      <c r="EP168" s="49">
        <v>289.05</v>
      </c>
      <c r="EQ168" s="49">
        <v>0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6"/>
      <c r="FH168" s="347">
        <v>37.374999999999091</v>
      </c>
      <c r="FI168" s="347">
        <v>78.849999999999994</v>
      </c>
      <c r="FJ168" s="347">
        <v>280.5</v>
      </c>
      <c r="FK168" s="49">
        <v>0</v>
      </c>
      <c r="FL168" s="336"/>
      <c r="FM168" s="347">
        <v>88.374999999997272</v>
      </c>
      <c r="FN168" s="347">
        <v>197.97499999999491</v>
      </c>
      <c r="FO168" s="347">
        <v>319.50000000000006</v>
      </c>
      <c r="FP168" s="49">
        <v>0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28102.549999999996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49">
        <v>0</v>
      </c>
      <c r="FD169" s="49">
        <v>41.050000000001091</v>
      </c>
      <c r="FE169" s="49">
        <v>126</v>
      </c>
      <c r="FF169" s="49">
        <v>0</v>
      </c>
      <c r="FG169" s="336"/>
      <c r="FH169" s="347">
        <v>0</v>
      </c>
      <c r="FI169" s="347">
        <v>70.150000000000006</v>
      </c>
      <c r="FJ169" s="347">
        <v>174.89999999999998</v>
      </c>
      <c r="FK169" s="49">
        <v>0</v>
      </c>
      <c r="FL169" s="336"/>
      <c r="FM169" s="347">
        <v>0</v>
      </c>
      <c r="FN169" s="347">
        <v>139.75</v>
      </c>
      <c r="FO169" s="347">
        <v>353.02499999999998</v>
      </c>
      <c r="FP169" s="49">
        <v>0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13840.537500000033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49">
        <v>0</v>
      </c>
      <c r="EO170" s="49">
        <v>58.199999999999818</v>
      </c>
      <c r="EP170" s="49">
        <v>0</v>
      </c>
      <c r="EQ170" s="49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49">
        <v>1.9250000000001819</v>
      </c>
      <c r="FD170" s="49">
        <v>11.25</v>
      </c>
      <c r="FE170" s="49">
        <v>0</v>
      </c>
      <c r="FF170" s="49">
        <v>0</v>
      </c>
      <c r="FG170" s="336"/>
      <c r="FH170" s="347">
        <v>57.725000000000819</v>
      </c>
      <c r="FI170" s="347">
        <v>125.7</v>
      </c>
      <c r="FJ170" s="347">
        <v>0</v>
      </c>
      <c r="FK170" s="49">
        <v>0</v>
      </c>
      <c r="FL170" s="336"/>
      <c r="FM170" s="347">
        <v>48.550000000000182</v>
      </c>
      <c r="FN170" s="347">
        <v>204.24999999999909</v>
      </c>
      <c r="FO170" s="347">
        <v>0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27255.850000000002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6"/>
      <c r="FH171" s="347">
        <v>0</v>
      </c>
      <c r="FI171" s="347">
        <v>178.9</v>
      </c>
      <c r="FJ171" s="347">
        <v>229.5</v>
      </c>
      <c r="FK171" s="49">
        <v>0</v>
      </c>
      <c r="FL171" s="336"/>
      <c r="FM171" s="347">
        <v>0</v>
      </c>
      <c r="FN171" s="347">
        <v>171.00000000000182</v>
      </c>
      <c r="FO171" s="347">
        <v>230.625</v>
      </c>
      <c r="FP171" s="49">
        <v>0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6513.5875000000005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49">
        <v>0</v>
      </c>
      <c r="EO172" s="49">
        <v>0</v>
      </c>
      <c r="EP172" s="49">
        <v>0</v>
      </c>
      <c r="EQ172" s="49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49">
        <v>3.8500000000012733</v>
      </c>
      <c r="FD172" s="49">
        <v>0</v>
      </c>
      <c r="FE172" s="49">
        <v>0</v>
      </c>
      <c r="FF172" s="49">
        <v>0</v>
      </c>
      <c r="FG172" s="336"/>
      <c r="FH172" s="347">
        <v>10.774999999999636</v>
      </c>
      <c r="FI172" s="347">
        <v>0</v>
      </c>
      <c r="FJ172" s="347">
        <v>0</v>
      </c>
      <c r="FK172" s="49">
        <v>0</v>
      </c>
      <c r="FL172" s="336"/>
      <c r="FM172" s="347">
        <v>54.274999999999636</v>
      </c>
      <c r="FN172" s="347">
        <v>0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12069.124999999985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49">
        <v>0</v>
      </c>
      <c r="EO173" s="49">
        <v>180.65000000000146</v>
      </c>
      <c r="EP173" s="49">
        <v>0</v>
      </c>
      <c r="EQ173" s="49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49">
        <v>0</v>
      </c>
      <c r="FD173" s="49">
        <v>17.250000000001819</v>
      </c>
      <c r="FE173" s="49">
        <v>0</v>
      </c>
      <c r="FF173" s="49">
        <v>0</v>
      </c>
      <c r="FG173" s="336"/>
      <c r="FH173" s="347">
        <v>0</v>
      </c>
      <c r="FI173" s="347">
        <v>97.75</v>
      </c>
      <c r="FJ173" s="347">
        <v>0</v>
      </c>
      <c r="FK173" s="49">
        <v>0</v>
      </c>
      <c r="FL173" s="336"/>
      <c r="FM173" s="347">
        <v>0</v>
      </c>
      <c r="FN173" s="347">
        <v>115.85000000000218</v>
      </c>
      <c r="FO173" s="347">
        <v>0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10888.825000000015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49">
        <v>0</v>
      </c>
      <c r="EO174" s="49">
        <v>134.49999999999636</v>
      </c>
      <c r="EP174" s="49">
        <v>0</v>
      </c>
      <c r="EQ174" s="49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49">
        <v>0</v>
      </c>
      <c r="FD174" s="49">
        <v>85.449999999995271</v>
      </c>
      <c r="FE174" s="49">
        <v>0</v>
      </c>
      <c r="FF174" s="49">
        <v>0</v>
      </c>
      <c r="FG174" s="336"/>
      <c r="FH174" s="347">
        <v>0</v>
      </c>
      <c r="FI174" s="347">
        <v>69.599999999999994</v>
      </c>
      <c r="FJ174" s="347">
        <v>0</v>
      </c>
      <c r="FK174" s="49">
        <v>0</v>
      </c>
      <c r="FL174" s="336"/>
      <c r="FM174" s="347">
        <v>0</v>
      </c>
      <c r="FN174" s="347">
        <v>20.249999999998181</v>
      </c>
      <c r="FO174" s="347">
        <v>0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26426.175000000014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49">
        <v>0</v>
      </c>
      <c r="FD175" s="49">
        <v>171.44999999999891</v>
      </c>
      <c r="FE175" s="49">
        <v>166.2</v>
      </c>
      <c r="FF175" s="49">
        <v>0</v>
      </c>
      <c r="FG175" s="336"/>
      <c r="FH175" s="347">
        <v>0</v>
      </c>
      <c r="FI175" s="347">
        <v>219.65</v>
      </c>
      <c r="FJ175" s="347">
        <v>254.25</v>
      </c>
      <c r="FK175" s="49">
        <v>0</v>
      </c>
      <c r="FL175" s="336"/>
      <c r="FM175" s="347">
        <v>0</v>
      </c>
      <c r="FN175" s="347">
        <v>112.44999999999527</v>
      </c>
      <c r="FO175" s="347">
        <v>240.375</v>
      </c>
      <c r="FP175" s="49">
        <v>0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17187.937500000025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49">
        <v>0</v>
      </c>
      <c r="EO176" s="49">
        <v>149.55000000000109</v>
      </c>
      <c r="EP176" s="49">
        <v>0</v>
      </c>
      <c r="EQ176" s="49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49">
        <v>38.999999999999091</v>
      </c>
      <c r="FD176" s="49">
        <v>0</v>
      </c>
      <c r="FE176" s="49">
        <v>0</v>
      </c>
      <c r="FF176" s="49">
        <v>0</v>
      </c>
      <c r="FG176" s="336"/>
      <c r="FH176" s="347">
        <v>40.199999999999818</v>
      </c>
      <c r="FI176" s="347">
        <v>108</v>
      </c>
      <c r="FJ176" s="347">
        <v>0</v>
      </c>
      <c r="FK176" s="49">
        <v>0</v>
      </c>
      <c r="FL176" s="336"/>
      <c r="FM176" s="347">
        <v>104.5</v>
      </c>
      <c r="FN176" s="347">
        <v>20.25</v>
      </c>
      <c r="FO176" s="347">
        <v>0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7838.1625000000449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49">
        <v>0</v>
      </c>
      <c r="EO177" s="49">
        <v>0</v>
      </c>
      <c r="EP177" s="49">
        <v>0</v>
      </c>
      <c r="EQ177" s="49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49">
        <v>61.475000000000364</v>
      </c>
      <c r="FD177" s="49">
        <v>0</v>
      </c>
      <c r="FE177" s="49">
        <v>0</v>
      </c>
      <c r="FF177" s="49">
        <v>0</v>
      </c>
      <c r="FG177" s="336"/>
      <c r="FH177" s="347">
        <v>34.712500000001455</v>
      </c>
      <c r="FI177" s="347">
        <v>0</v>
      </c>
      <c r="FJ177" s="347">
        <v>0</v>
      </c>
      <c r="FK177" s="49">
        <v>0</v>
      </c>
      <c r="FL177" s="336"/>
      <c r="FM177" s="347">
        <v>106.875</v>
      </c>
      <c r="FN177" s="347">
        <v>0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6673.9500000000007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49">
        <v>0</v>
      </c>
      <c r="EO178" s="49">
        <v>0</v>
      </c>
      <c r="EP178" s="49">
        <v>0</v>
      </c>
      <c r="EQ178" s="49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49">
        <v>44.400000000000546</v>
      </c>
      <c r="FD178" s="49">
        <v>0</v>
      </c>
      <c r="FE178" s="49">
        <v>0</v>
      </c>
      <c r="FF178" s="49">
        <v>0</v>
      </c>
      <c r="FG178" s="336"/>
      <c r="FH178" s="347">
        <v>68.075000000000728</v>
      </c>
      <c r="FI178" s="347">
        <v>0</v>
      </c>
      <c r="FJ178" s="347">
        <v>0</v>
      </c>
      <c r="FK178" s="49">
        <v>0</v>
      </c>
      <c r="FL178" s="336"/>
      <c r="FM178" s="347">
        <v>99.550000000001091</v>
      </c>
      <c r="FN178" s="347">
        <v>0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39826.2749999999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49">
        <v>0</v>
      </c>
      <c r="EO179" s="49">
        <v>356.85000000000218</v>
      </c>
      <c r="EP179" s="49">
        <v>579.9</v>
      </c>
      <c r="EQ179" s="49">
        <v>0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6"/>
      <c r="FH179" s="347">
        <v>64.174999999997453</v>
      </c>
      <c r="FI179" s="347">
        <v>173.5</v>
      </c>
      <c r="FJ179" s="347">
        <v>282.45000000000005</v>
      </c>
      <c r="FK179" s="49">
        <v>0</v>
      </c>
      <c r="FL179" s="336"/>
      <c r="FM179" s="347">
        <v>93.799999999997453</v>
      </c>
      <c r="FN179" s="347">
        <v>56.375000000003638</v>
      </c>
      <c r="FO179" s="347">
        <v>247.42499999999998</v>
      </c>
      <c r="FP179" s="49">
        <v>0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28684.700000000023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49">
        <v>0</v>
      </c>
      <c r="EO180" s="49">
        <v>161.14999999999782</v>
      </c>
      <c r="EP180" s="49">
        <v>361.875</v>
      </c>
      <c r="EQ180" s="49">
        <v>0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6"/>
      <c r="FH180" s="347">
        <v>0</v>
      </c>
      <c r="FI180" s="347">
        <v>167.8</v>
      </c>
      <c r="FJ180" s="347">
        <v>277.5</v>
      </c>
      <c r="FK180" s="49">
        <v>0</v>
      </c>
      <c r="FL180" s="336"/>
      <c r="FM180" s="347">
        <v>0</v>
      </c>
      <c r="FN180" s="347">
        <v>60.149999999997817</v>
      </c>
      <c r="FO180" s="347">
        <v>267.22500000000002</v>
      </c>
      <c r="FP180" s="49">
        <v>0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2837</v>
      </c>
      <c r="BX187" s="278"/>
      <c r="BY187" s="18"/>
      <c r="BZ187" s="337"/>
      <c r="CA187" s="49"/>
      <c r="CF187" s="279" t="s">
        <v>4207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N187" s="49"/>
      <c r="EP187" s="18"/>
      <c r="ES187" s="49"/>
      <c r="EU187" s="278"/>
      <c r="EV187" s="18"/>
      <c r="EW187" s="337"/>
      <c r="FC187" s="49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N188" s="49"/>
      <c r="EP188" s="18"/>
      <c r="ES188" s="49"/>
      <c r="EU188" s="340"/>
      <c r="EV188" s="18"/>
      <c r="EW188" s="337"/>
      <c r="FC188" s="49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2850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7"/>
      <c r="FC189" s="49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2838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N190" s="49"/>
      <c r="EP190" s="18"/>
      <c r="ES190" s="49"/>
      <c r="EU190" s="278"/>
      <c r="EV190" s="18"/>
      <c r="EW190" s="337"/>
      <c r="FC190" s="49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2908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N191" s="49"/>
      <c r="EP191" s="18"/>
      <c r="ES191" s="49"/>
      <c r="EU191" s="340"/>
      <c r="EV191" s="18"/>
      <c r="EW191" s="337"/>
      <c r="FC191" s="49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2838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N192" s="49"/>
      <c r="EP192" s="18"/>
      <c r="ES192" s="49"/>
      <c r="EU192" s="340"/>
      <c r="EV192" s="18"/>
      <c r="EW192" s="337"/>
      <c r="FC192" s="49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6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2909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N193" s="347"/>
      <c r="ES193" s="347"/>
      <c r="FC193" s="347"/>
      <c r="FH193" s="49"/>
      <c r="FI193" s="339"/>
    </row>
    <row r="194" spans="1:16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2838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N194" s="49"/>
      <c r="ES194" s="49"/>
      <c r="FC194" s="49"/>
      <c r="FH194" s="49"/>
      <c r="FI194" s="339"/>
    </row>
    <row r="195" spans="1:16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2910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9"/>
    </row>
    <row r="196" spans="1:16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2838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9"/>
    </row>
    <row r="197" spans="1:16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2911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9"/>
    </row>
    <row r="198" spans="1:16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2838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9"/>
    </row>
    <row r="199" spans="1:16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2912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9"/>
    </row>
    <row r="200" spans="1:16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2838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9"/>
    </row>
    <row r="201" spans="1:16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2913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9"/>
    </row>
    <row r="202" spans="1:16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2838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9"/>
    </row>
    <row r="203" spans="1:16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2914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9"/>
    </row>
    <row r="204" spans="1:16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2838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9"/>
    </row>
    <row r="205" spans="1:16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2915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9"/>
    </row>
    <row r="206" spans="1:16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2838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9"/>
    </row>
    <row r="207" spans="1:16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2916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9"/>
    </row>
    <row r="208" spans="1:16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2838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9"/>
    </row>
    <row r="209" spans="4:16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2917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9"/>
    </row>
    <row r="210" spans="4:16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2838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9"/>
    </row>
    <row r="211" spans="4:16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2918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9"/>
    </row>
    <row r="212" spans="4:16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2838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9"/>
    </row>
    <row r="213" spans="4:16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2919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9"/>
    </row>
    <row r="214" spans="4:16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2838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9"/>
    </row>
    <row r="215" spans="4:16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2920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9"/>
    </row>
    <row r="216" spans="4:16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2838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9"/>
    </row>
    <row r="217" spans="4:16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2921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9"/>
    </row>
    <row r="218" spans="4:16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2838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9"/>
    </row>
    <row r="219" spans="4:16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2922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9"/>
    </row>
    <row r="220" spans="4:16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2838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9"/>
    </row>
    <row r="221" spans="4:16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2923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N221" s="347"/>
      <c r="ES221" s="347"/>
      <c r="FC221" s="347"/>
      <c r="FH221" s="49"/>
      <c r="FI221" s="339"/>
    </row>
    <row r="222" spans="4:16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2838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N222" s="49"/>
      <c r="ES222" s="49"/>
      <c r="FC222" s="49"/>
      <c r="FH222" s="49"/>
      <c r="FI222" s="339"/>
    </row>
    <row r="223" spans="4:16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2922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9"/>
    </row>
    <row r="224" spans="4:16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2838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9"/>
    </row>
    <row r="225" spans="12:16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2924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9"/>
    </row>
    <row r="226" spans="12:16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2838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9"/>
    </row>
    <row r="227" spans="12:16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2925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9"/>
    </row>
    <row r="228" spans="12:16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2838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9"/>
    </row>
    <row r="229" spans="12:16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2926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9"/>
    </row>
    <row r="230" spans="12:16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2838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9"/>
    </row>
    <row r="231" spans="12:16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2927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9"/>
    </row>
    <row r="232" spans="12:16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2838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9"/>
    </row>
    <row r="233" spans="12:16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2928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9"/>
    </row>
    <row r="234" spans="12:16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2838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9"/>
    </row>
    <row r="235" spans="12:16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2929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9"/>
    </row>
    <row r="236" spans="12:16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2838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9"/>
    </row>
    <row r="237" spans="12:16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2930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9"/>
    </row>
    <row r="238" spans="12:16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2838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9"/>
    </row>
    <row r="239" spans="12:16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2931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9"/>
    </row>
    <row r="240" spans="12:16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2838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9"/>
    </row>
    <row r="241" spans="21:16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2932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9"/>
    </row>
    <row r="242" spans="21:16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2838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9"/>
    </row>
    <row r="243" spans="21:16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2933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9"/>
    </row>
    <row r="244" spans="21:16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2838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9"/>
    </row>
    <row r="245" spans="21:16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2934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9"/>
    </row>
    <row r="246" spans="21:16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2838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9"/>
    </row>
    <row r="247" spans="21:16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2935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9"/>
    </row>
    <row r="248" spans="21:16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2838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9"/>
    </row>
    <row r="249" spans="21:16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2936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N249" s="347"/>
      <c r="ES249" s="347"/>
      <c r="FC249" s="347"/>
      <c r="FH249" s="49"/>
      <c r="FI249" s="339"/>
    </row>
    <row r="250" spans="21:16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2838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N250" s="49"/>
      <c r="ES250" s="49"/>
      <c r="FC250" s="49"/>
      <c r="FH250" s="49"/>
      <c r="FI250" s="339"/>
    </row>
    <row r="251" spans="21:16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2937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9"/>
    </row>
    <row r="252" spans="21:16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2839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9"/>
    </row>
    <row r="253" spans="21:16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2938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9"/>
    </row>
    <row r="254" spans="21:16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2839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9"/>
    </row>
    <row r="255" spans="21:16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2939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9"/>
    </row>
    <row r="256" spans="21:16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2838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9"/>
    </row>
    <row r="257" spans="23:16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2940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9"/>
    </row>
    <row r="258" spans="23:16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2838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9"/>
    </row>
    <row r="259" spans="23:16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2941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9"/>
    </row>
    <row r="260" spans="23:16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2838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9"/>
    </row>
    <row r="261" spans="23:16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2942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9"/>
    </row>
    <row r="262" spans="23:16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2839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9"/>
    </row>
    <row r="263" spans="23:16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2943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9"/>
    </row>
    <row r="264" spans="23:16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2838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9"/>
    </row>
    <row r="265" spans="23:16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2944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9"/>
    </row>
    <row r="266" spans="23:16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2838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9"/>
    </row>
    <row r="267" spans="23:16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2945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9"/>
    </row>
    <row r="268" spans="23:16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2838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9"/>
    </row>
    <row r="269" spans="23:16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2946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9"/>
    </row>
    <row r="270" spans="23:16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2838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9"/>
    </row>
    <row r="271" spans="23:16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2947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9"/>
    </row>
    <row r="272" spans="23:16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2838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9"/>
    </row>
    <row r="273" spans="23:16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2948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9"/>
    </row>
    <row r="274" spans="23:16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2839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9"/>
    </row>
    <row r="275" spans="23:16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2949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9"/>
    </row>
    <row r="276" spans="23:16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2838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9"/>
    </row>
    <row r="277" spans="23:16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2950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9"/>
    </row>
    <row r="278" spans="23:16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2838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9"/>
    </row>
    <row r="279" spans="23:16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2951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9"/>
    </row>
    <row r="280" spans="23:16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2838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9"/>
    </row>
    <row r="281" spans="23:16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2952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9"/>
    </row>
    <row r="282" spans="23:16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2838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9"/>
    </row>
    <row r="283" spans="23:16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2953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9"/>
    </row>
    <row r="284" spans="23:16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2838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9"/>
    </row>
    <row r="285" spans="23:16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2954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9"/>
    </row>
    <row r="286" spans="23:16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2838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9"/>
    </row>
    <row r="287" spans="23:16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9"/>
    </row>
    <row r="288" spans="23:16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2838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9"/>
    </row>
    <row r="289" spans="23:16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2955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9"/>
    </row>
    <row r="290" spans="23:16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2838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9"/>
    </row>
    <row r="291" spans="23:16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2956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9"/>
    </row>
    <row r="292" spans="23:16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2838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9"/>
    </row>
    <row r="293" spans="23:16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2957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9"/>
    </row>
    <row r="294" spans="23:16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2838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9"/>
    </row>
    <row r="295" spans="23:16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2958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9"/>
    </row>
    <row r="296" spans="23:16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2838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9"/>
    </row>
    <row r="297" spans="23:16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2959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9"/>
    </row>
    <row r="298" spans="23:16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2839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9"/>
    </row>
    <row r="299" spans="23:16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2960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9"/>
    </row>
    <row r="300" spans="23:16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2838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9"/>
    </row>
    <row r="301" spans="23:16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2961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9"/>
    </row>
    <row r="302" spans="23:16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2838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9"/>
    </row>
    <row r="303" spans="23:16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2962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9"/>
    </row>
    <row r="304" spans="23:16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2838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9"/>
    </row>
    <row r="305" spans="23:16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2963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9"/>
    </row>
    <row r="306" spans="23:16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2838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9"/>
    </row>
    <row r="307" spans="23:16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2964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9"/>
    </row>
    <row r="308" spans="23:16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2838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9"/>
    </row>
    <row r="309" spans="23:16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2965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9"/>
    </row>
    <row r="310" spans="23:16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2840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9"/>
    </row>
    <row r="311" spans="23:16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2966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9"/>
    </row>
    <row r="312" spans="23:16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2840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9"/>
    </row>
    <row r="313" spans="23:16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2967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9"/>
    </row>
    <row r="314" spans="23:16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2840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9"/>
    </row>
    <row r="315" spans="23:16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2968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9"/>
    </row>
    <row r="316" spans="23:16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2840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9"/>
    </row>
    <row r="317" spans="23:16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2969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9"/>
    </row>
    <row r="318" spans="23:16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2839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9"/>
    </row>
    <row r="319" spans="23:16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2970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9"/>
    </row>
    <row r="320" spans="23:16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2840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9"/>
    </row>
    <row r="321" spans="23:16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3055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9"/>
    </row>
    <row r="322" spans="23:16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9"/>
    </row>
    <row r="323" spans="23:16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2971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9"/>
    </row>
    <row r="324" spans="23:16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2840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9"/>
    </row>
    <row r="325" spans="23:16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2972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N325" s="347"/>
      <c r="ES325" s="347"/>
      <c r="FC325" s="347"/>
      <c r="FH325" s="49"/>
      <c r="FI325" s="339"/>
    </row>
    <row r="326" spans="23:16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2839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N326" s="49"/>
      <c r="ES326" s="49"/>
      <c r="FC326" s="49"/>
      <c r="FH326" s="49"/>
      <c r="FI326" s="339"/>
    </row>
    <row r="327" spans="23:16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2973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9"/>
    </row>
    <row r="328" spans="23:16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2840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N328" s="347"/>
      <c r="ES328" s="347"/>
      <c r="FC328" s="347"/>
      <c r="FH328" s="49"/>
      <c r="FI328" s="339"/>
    </row>
    <row r="329" spans="23:16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2974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N329" s="49"/>
      <c r="ES329" s="49"/>
      <c r="FC329" s="49"/>
      <c r="FH329" s="49"/>
      <c r="FI329" s="339"/>
    </row>
    <row r="330" spans="23:16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2840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9"/>
    </row>
    <row r="331" spans="23:16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2975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9"/>
    </row>
    <row r="332" spans="23:16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2840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N332" s="347"/>
      <c r="ES332" s="347"/>
      <c r="FC332" s="347"/>
      <c r="FH332" s="49"/>
      <c r="FI332" s="339"/>
    </row>
    <row r="333" spans="23:16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3056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N333" s="49"/>
      <c r="ES333" s="49"/>
      <c r="FC333" s="49"/>
      <c r="FH333" s="49"/>
      <c r="FI333" s="339"/>
    </row>
    <row r="334" spans="23:16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N334" s="347"/>
      <c r="ES334" s="347"/>
      <c r="FC334" s="347"/>
      <c r="FH334" s="49"/>
      <c r="FI334" s="339"/>
    </row>
    <row r="335" spans="23:16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2976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N335" s="49"/>
      <c r="ES335" s="49"/>
      <c r="FC335" s="49"/>
      <c r="FH335" s="49"/>
      <c r="FI335" s="339"/>
    </row>
    <row r="336" spans="23:16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2840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N336" s="347"/>
      <c r="ES336" s="347"/>
      <c r="FC336" s="347"/>
      <c r="FH336" s="49"/>
      <c r="FI336" s="33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3057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N337" s="347"/>
      <c r="ES337" s="347"/>
      <c r="FC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2840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N338" s="49"/>
      <c r="ES338" s="49"/>
      <c r="FC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3058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N340" s="347"/>
      <c r="ES340" s="347"/>
      <c r="FC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3059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N341" s="49"/>
      <c r="ES341" s="49"/>
      <c r="FC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3060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N343" s="347"/>
      <c r="ES343" s="347"/>
      <c r="FC343" s="347"/>
      <c r="FH343" s="49"/>
      <c r="FI343" s="33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N344" s="49"/>
      <c r="ES344" s="49"/>
      <c r="FC344" s="49"/>
      <c r="FH344" s="49"/>
      <c r="FI344" s="33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3061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N345" s="347"/>
      <c r="ES345" s="347"/>
      <c r="FC345" s="347"/>
      <c r="FH345" s="49"/>
      <c r="FI345" s="33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N346" s="347"/>
      <c r="ES346" s="347"/>
      <c r="FC346" s="347"/>
      <c r="FH346" s="49"/>
      <c r="FI346" s="339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3062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N347" s="347"/>
      <c r="ES347" s="347"/>
      <c r="FC347" s="347"/>
      <c r="FH347" s="49"/>
      <c r="FI347" s="339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N348" s="347"/>
      <c r="ES348" s="347"/>
      <c r="FC348" s="347"/>
      <c r="FH348" s="49"/>
      <c r="FI348" s="339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3063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N349" s="49"/>
      <c r="ES349" s="49"/>
      <c r="FC349" s="49"/>
      <c r="FH349" s="49"/>
      <c r="FI349" s="33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3064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N351" s="347"/>
      <c r="ES351" s="347"/>
      <c r="FC351" s="347"/>
      <c r="FH351" s="49"/>
      <c r="FI351" s="33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N352" s="49"/>
      <c r="ES352" s="49"/>
      <c r="FC352" s="49"/>
      <c r="FH352" s="49"/>
      <c r="FI352" s="339"/>
    </row>
    <row r="353" spans="23:16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3065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N353" s="347"/>
      <c r="ES353" s="347"/>
      <c r="FC353" s="347"/>
      <c r="FH353" s="49"/>
      <c r="FI353" s="339"/>
    </row>
    <row r="354" spans="23:16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N354" s="347"/>
      <c r="ES354" s="347"/>
      <c r="FC354" s="347"/>
      <c r="FH354" s="49"/>
      <c r="FI354" s="339"/>
    </row>
    <row r="355" spans="23:16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3066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N355" s="347"/>
      <c r="ES355" s="347"/>
      <c r="FC355" s="347"/>
      <c r="FH355" s="49"/>
      <c r="FI355" s="339"/>
    </row>
    <row r="356" spans="23:16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N356" s="49"/>
      <c r="ES356" s="49"/>
      <c r="FC356" s="49"/>
      <c r="FH356" s="49"/>
      <c r="FI356" s="339"/>
    </row>
    <row r="357" spans="23:16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3067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N357" s="347"/>
      <c r="ES357" s="347"/>
      <c r="FC357" s="347"/>
      <c r="FH357" s="49"/>
      <c r="FI357" s="339"/>
    </row>
    <row r="358" spans="23:16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N358" s="347"/>
      <c r="ES358" s="347"/>
      <c r="FC358" s="347"/>
      <c r="FH358" s="49"/>
      <c r="FI358" s="339"/>
    </row>
    <row r="359" spans="23:16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3068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N359" s="347"/>
      <c r="ES359" s="347"/>
      <c r="FC359" s="347"/>
      <c r="FH359" s="49"/>
      <c r="FI359" s="339"/>
    </row>
    <row r="360" spans="23:16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N360" s="49"/>
      <c r="ES360" s="49"/>
      <c r="FC360" s="49"/>
      <c r="FH360" s="49"/>
      <c r="FI360" s="339"/>
    </row>
    <row r="361" spans="23:16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3069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9"/>
    </row>
    <row r="362" spans="23:16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6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3070</v>
      </c>
      <c r="CB363" s="3" t="s">
        <v>2448</v>
      </c>
      <c r="CD363" s="49"/>
      <c r="CG363" s="49"/>
      <c r="CH363" s="547"/>
    </row>
    <row r="364" spans="23:16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6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3071</v>
      </c>
      <c r="CB365" s="3" t="s">
        <v>2449</v>
      </c>
    </row>
    <row r="366" spans="23:16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6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3072</v>
      </c>
      <c r="CB367" s="3" t="s">
        <v>2450</v>
      </c>
    </row>
    <row r="368" spans="23:16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3073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3074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3075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3076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3077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3078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3079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3080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3081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3082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3083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3084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3085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3086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3087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3088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3089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3090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3091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3092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3093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3094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3095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3096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3097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3098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3099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252"/>
  <sheetViews>
    <sheetView zoomScaleNormal="100" workbookViewId="0">
      <pane xSplit="4" ySplit="2" topLeftCell="ET3" activePane="bottomRight" state="frozen"/>
      <selection pane="topRight" activeCell="E1" sqref="E1"/>
      <selection pane="bottomLeft" activeCell="A3" sqref="A3"/>
      <selection pane="bottomRight" activeCell="FQ3" sqref="FQ3:FV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3939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10095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L3" s="277">
        <v>128</v>
      </c>
      <c r="EM3" s="277">
        <v>69</v>
      </c>
      <c r="EN3" s="277">
        <v>35</v>
      </c>
      <c r="EO3" s="277">
        <v>120</v>
      </c>
      <c r="EP3" s="277">
        <v>130</v>
      </c>
      <c r="EQ3" s="277">
        <v>98</v>
      </c>
      <c r="ER3" s="49">
        <v>9</v>
      </c>
      <c r="ES3" s="277">
        <v>23</v>
      </c>
      <c r="ET3" s="277">
        <v>133</v>
      </c>
      <c r="EU3" s="277">
        <v>125</v>
      </c>
      <c r="EV3" s="277">
        <v>0</v>
      </c>
      <c r="EW3" s="277">
        <v>0</v>
      </c>
      <c r="EX3" s="277">
        <v>131</v>
      </c>
      <c r="EY3" s="277">
        <v>131</v>
      </c>
      <c r="EZ3" s="277">
        <v>0</v>
      </c>
      <c r="FA3" s="277">
        <v>106</v>
      </c>
      <c r="FB3" s="277">
        <v>129</v>
      </c>
      <c r="FC3" s="277">
        <v>53</v>
      </c>
      <c r="FD3" s="277">
        <v>110</v>
      </c>
      <c r="FE3" s="277">
        <v>133</v>
      </c>
      <c r="FF3" s="49">
        <v>0</v>
      </c>
      <c r="FG3" s="277">
        <v>44</v>
      </c>
      <c r="FH3" s="277">
        <v>97</v>
      </c>
      <c r="FI3" s="277">
        <v>0</v>
      </c>
      <c r="FJ3" s="277">
        <v>55</v>
      </c>
      <c r="FK3" s="277">
        <v>35</v>
      </c>
      <c r="FL3" s="277">
        <v>116</v>
      </c>
      <c r="FM3" s="277">
        <v>0</v>
      </c>
      <c r="FN3" s="277">
        <v>94</v>
      </c>
      <c r="FO3" s="277">
        <v>0</v>
      </c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7668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L4" s="277">
        <v>0</v>
      </c>
      <c r="EM4" s="277">
        <v>26</v>
      </c>
      <c r="EN4" s="277">
        <v>46</v>
      </c>
      <c r="EO4" s="277">
        <v>0</v>
      </c>
      <c r="EP4" s="277">
        <v>0</v>
      </c>
      <c r="EQ4" s="277">
        <v>91</v>
      </c>
      <c r="ER4" s="277">
        <v>81</v>
      </c>
      <c r="ES4" s="49">
        <v>15</v>
      </c>
      <c r="ET4" s="277">
        <v>75</v>
      </c>
      <c r="EU4" s="277">
        <v>0</v>
      </c>
      <c r="EV4" s="277">
        <v>0</v>
      </c>
      <c r="EW4" s="277">
        <v>0</v>
      </c>
      <c r="EX4" s="277">
        <v>74</v>
      </c>
      <c r="EY4" s="277">
        <v>53</v>
      </c>
      <c r="EZ4" s="277">
        <v>121</v>
      </c>
      <c r="FA4" s="277">
        <v>0</v>
      </c>
      <c r="FB4" s="277">
        <v>74</v>
      </c>
      <c r="FC4" s="49">
        <v>89</v>
      </c>
      <c r="FD4" s="277">
        <v>56</v>
      </c>
      <c r="FE4" s="277">
        <v>128</v>
      </c>
      <c r="FF4" s="277">
        <v>51</v>
      </c>
      <c r="FG4" s="277">
        <v>97</v>
      </c>
      <c r="FH4" s="277">
        <v>119</v>
      </c>
      <c r="FI4" s="277">
        <v>0</v>
      </c>
      <c r="FJ4" s="277">
        <v>112</v>
      </c>
      <c r="FK4" s="277">
        <v>104</v>
      </c>
      <c r="FL4" s="277">
        <v>74</v>
      </c>
      <c r="FM4" s="277">
        <v>0</v>
      </c>
      <c r="FN4" s="277">
        <v>117</v>
      </c>
      <c r="FO4" s="277">
        <v>93</v>
      </c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3613</v>
      </c>
      <c r="D5" s="56">
        <f>SUM(E5:HQ5)</f>
        <v>9899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L5" s="277">
        <v>0</v>
      </c>
      <c r="EM5" s="277">
        <v>45</v>
      </c>
      <c r="EN5" s="277">
        <v>109</v>
      </c>
      <c r="EO5" s="49">
        <v>0</v>
      </c>
      <c r="EP5" s="277">
        <v>97</v>
      </c>
      <c r="EQ5" s="277">
        <v>0</v>
      </c>
      <c r="ER5" s="49">
        <v>89</v>
      </c>
      <c r="ES5" s="277">
        <v>52</v>
      </c>
      <c r="ET5" s="277">
        <v>0</v>
      </c>
      <c r="EU5" s="277">
        <v>105</v>
      </c>
      <c r="EV5" s="277">
        <v>0</v>
      </c>
      <c r="EW5" s="277">
        <v>0</v>
      </c>
      <c r="EX5" s="277">
        <v>109</v>
      </c>
      <c r="EY5" s="277">
        <v>85</v>
      </c>
      <c r="EZ5" s="277">
        <v>0</v>
      </c>
      <c r="FA5" s="277">
        <v>39</v>
      </c>
      <c r="FB5" s="277">
        <v>130</v>
      </c>
      <c r="FC5" s="277">
        <v>80</v>
      </c>
      <c r="FD5" s="277">
        <v>78</v>
      </c>
      <c r="FE5" s="277">
        <v>37</v>
      </c>
      <c r="FF5" s="277">
        <v>34</v>
      </c>
      <c r="FG5" s="277">
        <v>107</v>
      </c>
      <c r="FH5" s="277">
        <v>86</v>
      </c>
      <c r="FI5" s="277">
        <v>0</v>
      </c>
      <c r="FJ5" s="277">
        <v>100</v>
      </c>
      <c r="FK5" s="277">
        <v>67</v>
      </c>
      <c r="FL5" s="277">
        <v>0</v>
      </c>
      <c r="FM5" s="277">
        <v>128</v>
      </c>
      <c r="FN5" s="277">
        <v>76</v>
      </c>
      <c r="FO5" s="277">
        <v>117</v>
      </c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9823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L6" s="277">
        <v>0</v>
      </c>
      <c r="EM6" s="277">
        <v>79</v>
      </c>
      <c r="EN6" s="277">
        <v>77</v>
      </c>
      <c r="EO6" s="277">
        <v>0</v>
      </c>
      <c r="EP6" s="277">
        <v>0</v>
      </c>
      <c r="EQ6" s="277">
        <v>104</v>
      </c>
      <c r="ER6" s="277">
        <v>79</v>
      </c>
      <c r="ES6" s="277">
        <v>133</v>
      </c>
      <c r="ET6" s="277">
        <v>118</v>
      </c>
      <c r="EU6" s="277">
        <v>75</v>
      </c>
      <c r="EV6" s="277">
        <v>0</v>
      </c>
      <c r="EW6" s="277">
        <v>0</v>
      </c>
      <c r="EX6" s="277">
        <v>81</v>
      </c>
      <c r="EY6" s="277">
        <v>77</v>
      </c>
      <c r="EZ6" s="277">
        <v>0</v>
      </c>
      <c r="FA6" s="277">
        <v>0</v>
      </c>
      <c r="FB6" s="277">
        <v>83</v>
      </c>
      <c r="FC6" s="277">
        <v>76</v>
      </c>
      <c r="FD6" s="277">
        <v>83</v>
      </c>
      <c r="FE6" s="277">
        <v>106</v>
      </c>
      <c r="FF6" s="277">
        <v>81</v>
      </c>
      <c r="FG6" s="277">
        <v>84</v>
      </c>
      <c r="FH6" s="49">
        <v>0</v>
      </c>
      <c r="FI6" s="277">
        <v>0</v>
      </c>
      <c r="FJ6" s="277">
        <v>119</v>
      </c>
      <c r="FK6" s="277">
        <v>116</v>
      </c>
      <c r="FL6" s="277">
        <v>45</v>
      </c>
      <c r="FM6" s="277">
        <v>0</v>
      </c>
      <c r="FN6" s="277">
        <v>0</v>
      </c>
      <c r="FO6" s="277">
        <v>93</v>
      </c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11089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L7" s="277">
        <v>108</v>
      </c>
      <c r="EM7" s="277">
        <v>106</v>
      </c>
      <c r="EN7" s="277">
        <v>91</v>
      </c>
      <c r="EO7" s="277">
        <v>0</v>
      </c>
      <c r="EP7" s="277">
        <v>66</v>
      </c>
      <c r="EQ7" s="277">
        <v>112</v>
      </c>
      <c r="ER7" s="277">
        <v>133</v>
      </c>
      <c r="ES7" s="277">
        <v>87</v>
      </c>
      <c r="ET7" s="277">
        <v>64</v>
      </c>
      <c r="EU7" s="277">
        <v>75</v>
      </c>
      <c r="EV7" s="277">
        <v>133</v>
      </c>
      <c r="EW7" s="277">
        <v>0</v>
      </c>
      <c r="EX7" s="277">
        <v>81</v>
      </c>
      <c r="EY7" s="277">
        <v>99</v>
      </c>
      <c r="EZ7" s="277">
        <v>0</v>
      </c>
      <c r="FA7" s="277">
        <v>52</v>
      </c>
      <c r="FB7" s="277">
        <v>131</v>
      </c>
      <c r="FC7" s="277">
        <v>68</v>
      </c>
      <c r="FD7" s="277">
        <v>77</v>
      </c>
      <c r="FE7" s="49">
        <v>11</v>
      </c>
      <c r="FF7" s="277">
        <v>84</v>
      </c>
      <c r="FG7" s="277">
        <v>135</v>
      </c>
      <c r="FH7" s="277">
        <v>93</v>
      </c>
      <c r="FI7" s="277">
        <v>0</v>
      </c>
      <c r="FJ7" s="277">
        <v>132</v>
      </c>
      <c r="FK7" s="277">
        <v>135</v>
      </c>
      <c r="FL7" s="277">
        <v>82</v>
      </c>
      <c r="FM7" s="277">
        <v>123</v>
      </c>
      <c r="FN7" s="277">
        <v>56</v>
      </c>
      <c r="FO7" s="277">
        <v>130</v>
      </c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8415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L8" s="277">
        <v>134</v>
      </c>
      <c r="EM8" s="277">
        <v>25</v>
      </c>
      <c r="EN8" s="49">
        <v>10</v>
      </c>
      <c r="EO8" s="277">
        <v>126</v>
      </c>
      <c r="EP8" s="277">
        <v>102</v>
      </c>
      <c r="EQ8" s="277">
        <v>0</v>
      </c>
      <c r="ER8" s="277">
        <v>63</v>
      </c>
      <c r="ES8" s="277">
        <v>22</v>
      </c>
      <c r="ET8" s="277">
        <v>107</v>
      </c>
      <c r="EU8" s="277">
        <v>105</v>
      </c>
      <c r="EV8" s="277">
        <v>0</v>
      </c>
      <c r="EW8" s="277">
        <v>0</v>
      </c>
      <c r="EX8" s="277">
        <v>128</v>
      </c>
      <c r="EY8" s="277">
        <v>111</v>
      </c>
      <c r="EZ8" s="277">
        <v>0</v>
      </c>
      <c r="FA8" s="277">
        <v>74</v>
      </c>
      <c r="FB8" s="277">
        <v>119</v>
      </c>
      <c r="FC8" s="49">
        <v>14</v>
      </c>
      <c r="FD8" s="277">
        <v>132</v>
      </c>
      <c r="FE8" s="277">
        <v>95</v>
      </c>
      <c r="FF8" s="49">
        <v>0</v>
      </c>
      <c r="FG8" s="277">
        <v>121</v>
      </c>
      <c r="FH8" s="49">
        <v>31</v>
      </c>
      <c r="FI8" s="277">
        <v>0</v>
      </c>
      <c r="FJ8" s="277">
        <v>0</v>
      </c>
      <c r="FK8" s="49">
        <v>0</v>
      </c>
      <c r="FL8" s="49">
        <v>86</v>
      </c>
      <c r="FM8" s="277">
        <v>0</v>
      </c>
      <c r="FN8" s="277">
        <v>0</v>
      </c>
      <c r="FO8" s="277">
        <v>0</v>
      </c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7321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L9" s="277">
        <v>102</v>
      </c>
      <c r="EM9" s="277">
        <v>108</v>
      </c>
      <c r="EN9" s="49">
        <v>81</v>
      </c>
      <c r="EO9" s="49">
        <v>0</v>
      </c>
      <c r="EP9" s="277">
        <v>117</v>
      </c>
      <c r="EQ9" s="277">
        <v>0</v>
      </c>
      <c r="ER9" s="277">
        <v>72</v>
      </c>
      <c r="ES9" s="277">
        <v>65</v>
      </c>
      <c r="ET9" s="277">
        <v>57</v>
      </c>
      <c r="EU9" s="277">
        <v>0</v>
      </c>
      <c r="EV9" s="277">
        <v>0</v>
      </c>
      <c r="EW9" s="277">
        <v>133</v>
      </c>
      <c r="EX9" s="277">
        <v>128</v>
      </c>
      <c r="EY9" s="277">
        <v>30</v>
      </c>
      <c r="EZ9" s="277">
        <v>133</v>
      </c>
      <c r="FA9" s="277">
        <v>44</v>
      </c>
      <c r="FB9" s="277">
        <v>0</v>
      </c>
      <c r="FC9" s="277">
        <v>75</v>
      </c>
      <c r="FD9" s="277">
        <v>82</v>
      </c>
      <c r="FE9" s="49">
        <v>19</v>
      </c>
      <c r="FF9" s="277">
        <v>32</v>
      </c>
      <c r="FG9" s="277">
        <v>36</v>
      </c>
      <c r="FH9" s="277">
        <v>58</v>
      </c>
      <c r="FI9" s="277">
        <v>133</v>
      </c>
      <c r="FJ9" s="277">
        <v>0</v>
      </c>
      <c r="FK9" s="277">
        <v>82</v>
      </c>
      <c r="FL9" s="277">
        <v>60</v>
      </c>
      <c r="FM9" s="277">
        <v>0</v>
      </c>
      <c r="FN9" s="277">
        <v>0</v>
      </c>
      <c r="FO9" s="277">
        <v>0</v>
      </c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9667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L10" s="277">
        <v>93</v>
      </c>
      <c r="EM10" s="277">
        <v>53</v>
      </c>
      <c r="EN10" s="277">
        <v>116</v>
      </c>
      <c r="EO10" s="277">
        <v>0</v>
      </c>
      <c r="EP10" s="277">
        <v>0</v>
      </c>
      <c r="EQ10" s="277">
        <v>125</v>
      </c>
      <c r="ER10" s="277">
        <v>99</v>
      </c>
      <c r="ES10" s="277">
        <v>128</v>
      </c>
      <c r="ET10" s="277">
        <v>0</v>
      </c>
      <c r="EU10" s="277">
        <v>112</v>
      </c>
      <c r="EV10" s="277">
        <v>0</v>
      </c>
      <c r="EW10" s="277">
        <v>0</v>
      </c>
      <c r="EX10" s="277">
        <v>118</v>
      </c>
      <c r="EY10" s="277">
        <v>92</v>
      </c>
      <c r="EZ10" s="277">
        <v>0</v>
      </c>
      <c r="FA10" s="277">
        <v>0</v>
      </c>
      <c r="FB10" s="277">
        <v>129</v>
      </c>
      <c r="FC10" s="277">
        <v>64</v>
      </c>
      <c r="FD10" s="277">
        <v>95</v>
      </c>
      <c r="FE10" s="277">
        <v>88</v>
      </c>
      <c r="FF10" s="277">
        <v>80</v>
      </c>
      <c r="FG10" s="277">
        <v>84</v>
      </c>
      <c r="FH10" s="277">
        <v>82</v>
      </c>
      <c r="FI10" s="277">
        <v>0</v>
      </c>
      <c r="FJ10" s="277">
        <v>71</v>
      </c>
      <c r="FK10" s="277">
        <v>82</v>
      </c>
      <c r="FL10" s="277">
        <v>0</v>
      </c>
      <c r="FM10" s="277">
        <v>0</v>
      </c>
      <c r="FN10" s="277">
        <v>84</v>
      </c>
      <c r="FO10" s="277">
        <v>93</v>
      </c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3614</v>
      </c>
      <c r="D11" s="56">
        <f>SUM(E11:HQ11)</f>
        <v>8388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L11" s="277">
        <v>129</v>
      </c>
      <c r="EM11" s="277">
        <v>59</v>
      </c>
      <c r="EN11" s="277">
        <v>40</v>
      </c>
      <c r="EO11" s="49">
        <v>0</v>
      </c>
      <c r="EP11" s="277">
        <v>0</v>
      </c>
      <c r="EQ11" s="277">
        <v>0</v>
      </c>
      <c r="ER11" s="277">
        <v>55</v>
      </c>
      <c r="ES11" s="277">
        <v>37</v>
      </c>
      <c r="ET11" s="277">
        <v>128</v>
      </c>
      <c r="EU11" s="277">
        <v>0</v>
      </c>
      <c r="EV11" s="277">
        <v>0</v>
      </c>
      <c r="EW11" s="277">
        <v>0</v>
      </c>
      <c r="EX11" s="277">
        <v>0</v>
      </c>
      <c r="EY11" s="49">
        <v>16</v>
      </c>
      <c r="EZ11" s="277">
        <v>0</v>
      </c>
      <c r="FA11" s="277">
        <v>109</v>
      </c>
      <c r="FB11" s="277">
        <v>0</v>
      </c>
      <c r="FC11" s="277">
        <v>57</v>
      </c>
      <c r="FD11" s="277">
        <v>96</v>
      </c>
      <c r="FE11" s="277">
        <v>112</v>
      </c>
      <c r="FF11" s="277">
        <v>100</v>
      </c>
      <c r="FG11" s="277">
        <v>41</v>
      </c>
      <c r="FH11" s="277">
        <v>127</v>
      </c>
      <c r="FI11" s="277">
        <v>0</v>
      </c>
      <c r="FJ11" s="277">
        <v>39</v>
      </c>
      <c r="FK11" s="277">
        <v>67</v>
      </c>
      <c r="FL11" s="49">
        <v>91</v>
      </c>
      <c r="FM11" s="277">
        <v>0</v>
      </c>
      <c r="FN11" s="277">
        <v>0</v>
      </c>
      <c r="FO11" s="277">
        <v>0</v>
      </c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2716</v>
      </c>
      <c r="D12" s="56">
        <f>SUM(E12:HQ12)</f>
        <v>9947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L12" s="277">
        <v>0</v>
      </c>
      <c r="EM12" s="277">
        <v>78</v>
      </c>
      <c r="EN12" s="49">
        <v>103</v>
      </c>
      <c r="EO12" s="277">
        <v>120</v>
      </c>
      <c r="EP12" s="277">
        <v>77</v>
      </c>
      <c r="EQ12" s="277">
        <v>0</v>
      </c>
      <c r="ER12" s="277">
        <v>100</v>
      </c>
      <c r="ES12" s="277">
        <v>68</v>
      </c>
      <c r="ET12" s="277">
        <v>70</v>
      </c>
      <c r="EU12" s="277">
        <v>76</v>
      </c>
      <c r="EV12" s="277">
        <v>0</v>
      </c>
      <c r="EW12" s="277">
        <v>0</v>
      </c>
      <c r="EX12" s="277">
        <v>0</v>
      </c>
      <c r="EY12" s="277">
        <v>37</v>
      </c>
      <c r="EZ12" s="277">
        <v>0</v>
      </c>
      <c r="FA12" s="277">
        <v>134</v>
      </c>
      <c r="FB12" s="277">
        <v>0</v>
      </c>
      <c r="FC12" s="277">
        <v>51</v>
      </c>
      <c r="FD12" s="277">
        <v>76</v>
      </c>
      <c r="FE12" s="277">
        <v>40</v>
      </c>
      <c r="FF12" s="277">
        <v>91</v>
      </c>
      <c r="FG12" s="277">
        <v>66</v>
      </c>
      <c r="FH12" s="277">
        <v>131</v>
      </c>
      <c r="FI12" s="277">
        <v>0</v>
      </c>
      <c r="FJ12" s="277">
        <v>56</v>
      </c>
      <c r="FK12" s="277">
        <v>101</v>
      </c>
      <c r="FL12" s="277">
        <v>133</v>
      </c>
      <c r="FM12" s="277">
        <v>0</v>
      </c>
      <c r="FN12" s="277">
        <v>134</v>
      </c>
      <c r="FO12" s="277">
        <v>58</v>
      </c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3615</v>
      </c>
      <c r="D13" s="56">
        <f>SUM(E13:HQ13)</f>
        <v>8526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L13" s="277">
        <v>0</v>
      </c>
      <c r="EM13" s="277">
        <v>39</v>
      </c>
      <c r="EN13" s="277">
        <v>90</v>
      </c>
      <c r="EO13" s="277">
        <v>106</v>
      </c>
      <c r="EP13" s="277">
        <v>0</v>
      </c>
      <c r="EQ13" s="277">
        <v>0</v>
      </c>
      <c r="ER13" s="277">
        <v>85</v>
      </c>
      <c r="ES13" s="277">
        <v>64</v>
      </c>
      <c r="ET13" s="277">
        <v>98</v>
      </c>
      <c r="EU13" s="277">
        <v>45</v>
      </c>
      <c r="EV13" s="277">
        <v>0</v>
      </c>
      <c r="EW13" s="277">
        <v>0</v>
      </c>
      <c r="EX13" s="277">
        <v>43</v>
      </c>
      <c r="EY13" s="277">
        <v>49</v>
      </c>
      <c r="EZ13" s="277">
        <v>110</v>
      </c>
      <c r="FA13" s="277">
        <v>55</v>
      </c>
      <c r="FB13" s="277">
        <v>0</v>
      </c>
      <c r="FC13" s="277">
        <v>120</v>
      </c>
      <c r="FD13" s="277">
        <v>28</v>
      </c>
      <c r="FE13" s="277">
        <v>116</v>
      </c>
      <c r="FF13" s="277">
        <v>63</v>
      </c>
      <c r="FG13" s="277">
        <v>75</v>
      </c>
      <c r="FH13" s="277">
        <v>124</v>
      </c>
      <c r="FI13" s="277">
        <v>0</v>
      </c>
      <c r="FJ13" s="277">
        <v>63</v>
      </c>
      <c r="FK13" s="277">
        <v>67</v>
      </c>
      <c r="FL13" s="277">
        <v>104</v>
      </c>
      <c r="FM13" s="277">
        <v>0</v>
      </c>
      <c r="FN13" s="277">
        <v>0</v>
      </c>
      <c r="FO13" s="277">
        <v>87</v>
      </c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9772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L14" s="277">
        <v>117</v>
      </c>
      <c r="EM14" s="277">
        <v>98</v>
      </c>
      <c r="EN14" s="277">
        <v>111</v>
      </c>
      <c r="EO14" s="277">
        <v>120</v>
      </c>
      <c r="EP14" s="277">
        <v>0</v>
      </c>
      <c r="EQ14" s="277">
        <v>0</v>
      </c>
      <c r="ER14" s="277">
        <v>61</v>
      </c>
      <c r="ES14" s="277">
        <v>42</v>
      </c>
      <c r="ET14" s="277">
        <v>117</v>
      </c>
      <c r="EU14" s="277">
        <v>0</v>
      </c>
      <c r="EV14" s="277">
        <v>0</v>
      </c>
      <c r="EW14" s="277">
        <v>0</v>
      </c>
      <c r="EX14" s="277">
        <v>39</v>
      </c>
      <c r="EY14" s="277">
        <v>59</v>
      </c>
      <c r="EZ14" s="277">
        <v>113</v>
      </c>
      <c r="FA14" s="277">
        <v>131</v>
      </c>
      <c r="FB14" s="277">
        <v>69</v>
      </c>
      <c r="FC14" s="277">
        <v>93</v>
      </c>
      <c r="FD14" s="277">
        <v>61</v>
      </c>
      <c r="FE14" s="277">
        <v>64</v>
      </c>
      <c r="FF14" s="277">
        <v>96</v>
      </c>
      <c r="FG14" s="277">
        <v>44</v>
      </c>
      <c r="FH14" s="277">
        <v>99</v>
      </c>
      <c r="FI14" s="277">
        <v>0</v>
      </c>
      <c r="FJ14" s="277">
        <v>32</v>
      </c>
      <c r="FK14" s="277">
        <v>97</v>
      </c>
      <c r="FL14" s="277">
        <v>81</v>
      </c>
      <c r="FM14" s="277">
        <v>120</v>
      </c>
      <c r="FN14" s="277">
        <v>130</v>
      </c>
      <c r="FO14" s="277">
        <v>72</v>
      </c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2847</v>
      </c>
      <c r="D15" s="56">
        <f>SUM(E15:HQ15)</f>
        <v>8650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L15" s="277">
        <v>125</v>
      </c>
      <c r="EM15" s="277">
        <v>117</v>
      </c>
      <c r="EN15" s="277">
        <v>25</v>
      </c>
      <c r="EO15" s="277">
        <v>0</v>
      </c>
      <c r="EP15" s="277">
        <v>127</v>
      </c>
      <c r="EQ15" s="277">
        <v>0</v>
      </c>
      <c r="ER15" s="277">
        <v>48</v>
      </c>
      <c r="ES15" s="277">
        <v>95</v>
      </c>
      <c r="ET15" s="277">
        <v>64</v>
      </c>
      <c r="EU15" s="277">
        <v>0</v>
      </c>
      <c r="EV15" s="277">
        <v>0</v>
      </c>
      <c r="EW15" s="277">
        <v>0</v>
      </c>
      <c r="EX15" s="277">
        <v>0</v>
      </c>
      <c r="EY15" s="49">
        <v>0</v>
      </c>
      <c r="EZ15" s="277">
        <v>113</v>
      </c>
      <c r="FA15" s="277">
        <v>120</v>
      </c>
      <c r="FB15" s="277">
        <v>0</v>
      </c>
      <c r="FC15" s="277">
        <v>25</v>
      </c>
      <c r="FD15" s="277">
        <v>38</v>
      </c>
      <c r="FE15" s="277">
        <v>96</v>
      </c>
      <c r="FF15" s="277">
        <v>25</v>
      </c>
      <c r="FG15" s="277">
        <v>110</v>
      </c>
      <c r="FH15" s="277">
        <v>82</v>
      </c>
      <c r="FI15" s="277">
        <v>0</v>
      </c>
      <c r="FJ15" s="277">
        <v>41</v>
      </c>
      <c r="FK15" s="277">
        <v>105</v>
      </c>
      <c r="FL15" s="277">
        <v>74</v>
      </c>
      <c r="FM15" s="277">
        <v>0</v>
      </c>
      <c r="FN15" s="277">
        <v>0</v>
      </c>
      <c r="FO15" s="277">
        <v>50</v>
      </c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7873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L16" s="277">
        <v>0</v>
      </c>
      <c r="EM16" s="277">
        <v>36</v>
      </c>
      <c r="EN16" s="277">
        <v>23</v>
      </c>
      <c r="EO16" s="277">
        <v>128</v>
      </c>
      <c r="EP16" s="277">
        <v>62</v>
      </c>
      <c r="EQ16" s="277">
        <v>0</v>
      </c>
      <c r="ER16" s="49">
        <v>18</v>
      </c>
      <c r="ES16" s="277">
        <v>32</v>
      </c>
      <c r="ET16" s="277">
        <v>75</v>
      </c>
      <c r="EU16" s="277">
        <v>0</v>
      </c>
      <c r="EV16" s="277">
        <v>0</v>
      </c>
      <c r="EW16" s="277">
        <v>0</v>
      </c>
      <c r="EX16" s="277">
        <v>56</v>
      </c>
      <c r="EY16" s="277">
        <v>109</v>
      </c>
      <c r="EZ16" s="277">
        <v>0</v>
      </c>
      <c r="FA16" s="277">
        <v>68</v>
      </c>
      <c r="FB16" s="277">
        <v>0</v>
      </c>
      <c r="FC16" s="277">
        <v>133</v>
      </c>
      <c r="FD16" s="277">
        <v>84</v>
      </c>
      <c r="FE16" s="277">
        <v>37</v>
      </c>
      <c r="FF16" s="277">
        <v>28</v>
      </c>
      <c r="FG16" s="277">
        <v>0</v>
      </c>
      <c r="FH16" s="277">
        <v>115</v>
      </c>
      <c r="FI16" s="277">
        <v>0</v>
      </c>
      <c r="FJ16" s="277">
        <v>48</v>
      </c>
      <c r="FK16" s="277">
        <v>31</v>
      </c>
      <c r="FL16" s="277">
        <v>126</v>
      </c>
      <c r="FM16" s="277">
        <v>0</v>
      </c>
      <c r="FN16" s="277">
        <v>70</v>
      </c>
      <c r="FO16" s="277">
        <v>56</v>
      </c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2706</v>
      </c>
      <c r="D17" s="56">
        <f>SUM(E17:HQ17)</f>
        <v>10013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L17" s="277">
        <v>0</v>
      </c>
      <c r="EM17" s="277">
        <v>101</v>
      </c>
      <c r="EN17" s="277">
        <v>69</v>
      </c>
      <c r="EO17" s="277">
        <v>106</v>
      </c>
      <c r="EP17" s="277">
        <v>0</v>
      </c>
      <c r="EQ17" s="277">
        <v>68</v>
      </c>
      <c r="ER17" s="277">
        <v>123</v>
      </c>
      <c r="ES17" s="277">
        <v>58</v>
      </c>
      <c r="ET17" s="277">
        <v>0</v>
      </c>
      <c r="EU17" s="277">
        <v>92</v>
      </c>
      <c r="EV17" s="277">
        <v>132</v>
      </c>
      <c r="EW17" s="277">
        <v>0</v>
      </c>
      <c r="EX17" s="277">
        <v>99</v>
      </c>
      <c r="EY17" s="277">
        <v>103</v>
      </c>
      <c r="EZ17" s="277">
        <v>0</v>
      </c>
      <c r="FA17" s="277">
        <v>55</v>
      </c>
      <c r="FB17" s="277">
        <v>134</v>
      </c>
      <c r="FC17" s="277">
        <v>54</v>
      </c>
      <c r="FD17" s="277">
        <v>64</v>
      </c>
      <c r="FE17" s="49">
        <v>16</v>
      </c>
      <c r="FF17" s="277">
        <v>24</v>
      </c>
      <c r="FG17" s="277">
        <v>124</v>
      </c>
      <c r="FH17" s="277">
        <v>123</v>
      </c>
      <c r="FI17" s="277">
        <v>0</v>
      </c>
      <c r="FJ17" s="277">
        <v>117</v>
      </c>
      <c r="FK17" s="277">
        <v>82</v>
      </c>
      <c r="FL17" s="277">
        <v>118</v>
      </c>
      <c r="FM17" s="277">
        <v>0</v>
      </c>
      <c r="FN17" s="277">
        <v>50</v>
      </c>
      <c r="FO17" s="277">
        <v>113</v>
      </c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3616</v>
      </c>
      <c r="D18" s="56">
        <f>SUM(E18:HQ18)</f>
        <v>5355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L18" s="277">
        <v>0</v>
      </c>
      <c r="EM18" s="277">
        <v>52</v>
      </c>
      <c r="EN18" s="277">
        <v>64</v>
      </c>
      <c r="EO18" s="277">
        <v>111</v>
      </c>
      <c r="EP18" s="277">
        <v>0</v>
      </c>
      <c r="EQ18" s="277">
        <v>0</v>
      </c>
      <c r="ER18" s="49">
        <v>5</v>
      </c>
      <c r="ES18" s="277">
        <v>21</v>
      </c>
      <c r="ET18" s="277">
        <v>0</v>
      </c>
      <c r="EU18" s="277">
        <v>0</v>
      </c>
      <c r="EV18" s="277">
        <v>0</v>
      </c>
      <c r="EW18" s="277">
        <v>0</v>
      </c>
      <c r="EX18" s="277">
        <v>0</v>
      </c>
      <c r="EY18" s="49">
        <v>10</v>
      </c>
      <c r="EZ18" s="277">
        <v>0</v>
      </c>
      <c r="FA18" s="277">
        <v>0</v>
      </c>
      <c r="FB18" s="277">
        <v>76</v>
      </c>
      <c r="FC18" s="277">
        <v>84</v>
      </c>
      <c r="FD18" s="277">
        <v>90</v>
      </c>
      <c r="FE18" s="49">
        <v>0</v>
      </c>
      <c r="FF18" s="49">
        <v>0</v>
      </c>
      <c r="FG18" s="277">
        <v>48</v>
      </c>
      <c r="FH18" s="277">
        <v>37</v>
      </c>
      <c r="FI18" s="277">
        <v>0</v>
      </c>
      <c r="FJ18" s="277">
        <v>0</v>
      </c>
      <c r="FK18" s="49">
        <v>0</v>
      </c>
      <c r="FL18" s="277">
        <v>0</v>
      </c>
      <c r="FM18" s="277">
        <v>0</v>
      </c>
      <c r="FN18" s="277">
        <v>94</v>
      </c>
      <c r="FO18" s="277">
        <v>0</v>
      </c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8715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L19" s="277">
        <v>0</v>
      </c>
      <c r="EM19" s="277">
        <v>105</v>
      </c>
      <c r="EN19" s="277">
        <v>32</v>
      </c>
      <c r="EO19" s="277">
        <v>80</v>
      </c>
      <c r="EP19" s="277">
        <v>81</v>
      </c>
      <c r="EQ19" s="277">
        <v>0</v>
      </c>
      <c r="ER19" s="277">
        <v>67</v>
      </c>
      <c r="ES19" s="277">
        <v>125</v>
      </c>
      <c r="ET19" s="277">
        <v>0</v>
      </c>
      <c r="EU19" s="277">
        <v>0</v>
      </c>
      <c r="EV19" s="277">
        <v>135</v>
      </c>
      <c r="EW19" s="277">
        <v>0</v>
      </c>
      <c r="EX19" s="277">
        <v>56</v>
      </c>
      <c r="EY19" s="277">
        <v>60</v>
      </c>
      <c r="EZ19" s="277">
        <v>0</v>
      </c>
      <c r="FA19" s="277">
        <v>41</v>
      </c>
      <c r="FB19" s="277">
        <v>0</v>
      </c>
      <c r="FC19" s="277">
        <v>39</v>
      </c>
      <c r="FD19" s="277">
        <v>23</v>
      </c>
      <c r="FE19" s="277">
        <v>73</v>
      </c>
      <c r="FF19" s="277">
        <v>51</v>
      </c>
      <c r="FG19" s="277">
        <v>77</v>
      </c>
      <c r="FH19" s="277">
        <v>76</v>
      </c>
      <c r="FI19" s="277">
        <v>0</v>
      </c>
      <c r="FJ19" s="277">
        <v>76</v>
      </c>
      <c r="FK19" s="277">
        <v>114</v>
      </c>
      <c r="FL19" s="277">
        <v>0</v>
      </c>
      <c r="FM19" s="277">
        <v>0</v>
      </c>
      <c r="FN19" s="277">
        <v>0</v>
      </c>
      <c r="FO19" s="277">
        <v>61</v>
      </c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8056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L20" s="277">
        <v>0</v>
      </c>
      <c r="EM20" s="49">
        <v>1</v>
      </c>
      <c r="EN20" s="277">
        <v>44</v>
      </c>
      <c r="EO20" s="277">
        <v>0</v>
      </c>
      <c r="EP20" s="277">
        <v>0</v>
      </c>
      <c r="EQ20" s="277">
        <v>75</v>
      </c>
      <c r="ER20" s="277">
        <v>56</v>
      </c>
      <c r="ES20" s="277">
        <v>79</v>
      </c>
      <c r="ET20" s="277">
        <v>0</v>
      </c>
      <c r="EU20" s="49">
        <v>92</v>
      </c>
      <c r="EV20" s="277">
        <v>0</v>
      </c>
      <c r="EW20" s="277">
        <v>0</v>
      </c>
      <c r="EX20" s="277">
        <v>99</v>
      </c>
      <c r="EY20" s="49">
        <v>89</v>
      </c>
      <c r="EZ20" s="277">
        <v>0</v>
      </c>
      <c r="FA20" s="277">
        <v>117</v>
      </c>
      <c r="FB20" s="277">
        <v>107</v>
      </c>
      <c r="FC20" s="277">
        <v>61</v>
      </c>
      <c r="FD20" s="277">
        <v>75</v>
      </c>
      <c r="FE20" s="277">
        <v>26</v>
      </c>
      <c r="FF20" s="277">
        <v>115</v>
      </c>
      <c r="FG20" s="277">
        <v>0</v>
      </c>
      <c r="FH20" s="277">
        <v>48</v>
      </c>
      <c r="FI20" s="277">
        <v>0</v>
      </c>
      <c r="FJ20" s="277">
        <v>40</v>
      </c>
      <c r="FK20" s="277">
        <v>82</v>
      </c>
      <c r="FL20" s="277">
        <v>101</v>
      </c>
      <c r="FM20" s="277">
        <v>0</v>
      </c>
      <c r="FN20" s="277">
        <v>80</v>
      </c>
      <c r="FO20" s="277">
        <v>71</v>
      </c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11577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L21" s="277">
        <v>110</v>
      </c>
      <c r="EM21" s="277">
        <v>130</v>
      </c>
      <c r="EN21" s="277">
        <v>101</v>
      </c>
      <c r="EO21" s="277">
        <v>0</v>
      </c>
      <c r="EP21" s="277">
        <v>88</v>
      </c>
      <c r="EQ21" s="277">
        <v>0</v>
      </c>
      <c r="ER21" s="277">
        <v>134</v>
      </c>
      <c r="ES21" s="277">
        <v>97</v>
      </c>
      <c r="ET21" s="49">
        <v>88</v>
      </c>
      <c r="EU21" s="277">
        <v>112</v>
      </c>
      <c r="EV21" s="277">
        <v>136</v>
      </c>
      <c r="EW21" s="277">
        <v>0</v>
      </c>
      <c r="EX21" s="277">
        <v>118</v>
      </c>
      <c r="EY21" s="277">
        <v>92</v>
      </c>
      <c r="EZ21" s="277">
        <v>0</v>
      </c>
      <c r="FA21" s="277">
        <v>129</v>
      </c>
      <c r="FB21" s="277">
        <v>129</v>
      </c>
      <c r="FC21" s="277">
        <v>94</v>
      </c>
      <c r="FD21" s="277">
        <v>49</v>
      </c>
      <c r="FE21" s="49">
        <v>5</v>
      </c>
      <c r="FF21" s="277">
        <v>65</v>
      </c>
      <c r="FG21" s="277">
        <v>131</v>
      </c>
      <c r="FH21" s="277">
        <v>92</v>
      </c>
      <c r="FI21" s="277">
        <v>0</v>
      </c>
      <c r="FJ21" s="277">
        <v>133</v>
      </c>
      <c r="FK21" s="277">
        <v>126</v>
      </c>
      <c r="FL21" s="277">
        <v>135</v>
      </c>
      <c r="FM21" s="277">
        <v>0</v>
      </c>
      <c r="FN21" s="277">
        <v>120</v>
      </c>
      <c r="FO21" s="277">
        <v>135</v>
      </c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9040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L22" s="277">
        <v>0</v>
      </c>
      <c r="EM22" s="49">
        <v>4</v>
      </c>
      <c r="EN22" s="49">
        <v>18</v>
      </c>
      <c r="EO22" s="277">
        <v>0</v>
      </c>
      <c r="EP22" s="277">
        <v>0</v>
      </c>
      <c r="EQ22" s="277">
        <v>0</v>
      </c>
      <c r="ER22" s="49">
        <v>11</v>
      </c>
      <c r="ES22" s="49">
        <v>3</v>
      </c>
      <c r="ET22" s="277">
        <v>57</v>
      </c>
      <c r="EU22" s="277">
        <v>130</v>
      </c>
      <c r="EV22" s="277">
        <v>0</v>
      </c>
      <c r="EW22" s="277">
        <v>0</v>
      </c>
      <c r="EX22" s="277">
        <v>121</v>
      </c>
      <c r="EY22" s="277">
        <v>126</v>
      </c>
      <c r="EZ22" s="277">
        <v>136</v>
      </c>
      <c r="FA22" s="277">
        <v>57</v>
      </c>
      <c r="FB22" s="277">
        <v>0</v>
      </c>
      <c r="FC22" s="277">
        <v>114</v>
      </c>
      <c r="FD22" s="277">
        <v>108</v>
      </c>
      <c r="FE22" s="277">
        <v>72</v>
      </c>
      <c r="FF22" s="49">
        <v>0</v>
      </c>
      <c r="FG22" s="277">
        <v>0</v>
      </c>
      <c r="FH22" s="277">
        <v>91</v>
      </c>
      <c r="FI22" s="277">
        <v>0</v>
      </c>
      <c r="FJ22" s="277">
        <v>0</v>
      </c>
      <c r="FK22" s="49">
        <v>0</v>
      </c>
      <c r="FL22" s="277">
        <v>107</v>
      </c>
      <c r="FM22" s="277">
        <v>134</v>
      </c>
      <c r="FN22" s="277">
        <v>88</v>
      </c>
      <c r="FO22" s="277">
        <v>0</v>
      </c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3617</v>
      </c>
      <c r="D23" s="56">
        <f>SUM(E23:HQ23)</f>
        <v>11706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L23" s="277">
        <v>0</v>
      </c>
      <c r="EM23" s="277">
        <v>121</v>
      </c>
      <c r="EN23" s="277">
        <v>105</v>
      </c>
      <c r="EO23" s="49">
        <v>0</v>
      </c>
      <c r="EP23" s="277">
        <v>128</v>
      </c>
      <c r="EQ23" s="277">
        <v>106</v>
      </c>
      <c r="ER23" s="277">
        <v>132</v>
      </c>
      <c r="ES23" s="277">
        <v>72</v>
      </c>
      <c r="ET23" s="277">
        <v>115</v>
      </c>
      <c r="EU23" s="277">
        <v>0</v>
      </c>
      <c r="EV23" s="277">
        <v>129</v>
      </c>
      <c r="EW23" s="277">
        <v>0</v>
      </c>
      <c r="EX23" s="277">
        <v>0</v>
      </c>
      <c r="EY23" s="277">
        <v>30</v>
      </c>
      <c r="EZ23" s="277">
        <v>0</v>
      </c>
      <c r="FA23" s="277">
        <v>102</v>
      </c>
      <c r="FB23" s="277">
        <v>70</v>
      </c>
      <c r="FC23" s="277">
        <v>125</v>
      </c>
      <c r="FD23" s="277">
        <v>121</v>
      </c>
      <c r="FE23" s="277">
        <v>54</v>
      </c>
      <c r="FF23" s="277">
        <v>83</v>
      </c>
      <c r="FG23" s="277">
        <v>125</v>
      </c>
      <c r="FH23" s="277">
        <v>102</v>
      </c>
      <c r="FI23" s="277">
        <v>0</v>
      </c>
      <c r="FJ23" s="277">
        <v>131</v>
      </c>
      <c r="FK23" s="277">
        <v>123</v>
      </c>
      <c r="FL23" s="277">
        <v>58</v>
      </c>
      <c r="FM23" s="277">
        <v>0</v>
      </c>
      <c r="FN23" s="277">
        <v>47</v>
      </c>
      <c r="FO23" s="277">
        <v>126</v>
      </c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9585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L24" s="277">
        <v>0</v>
      </c>
      <c r="EM24" s="277">
        <v>68</v>
      </c>
      <c r="EN24" s="49">
        <v>11</v>
      </c>
      <c r="EO24" s="277">
        <v>106</v>
      </c>
      <c r="EP24" s="277">
        <v>0</v>
      </c>
      <c r="EQ24" s="277">
        <v>75</v>
      </c>
      <c r="ER24" s="277">
        <v>125</v>
      </c>
      <c r="ES24" s="277">
        <v>123</v>
      </c>
      <c r="ET24" s="277">
        <v>0</v>
      </c>
      <c r="EU24" s="277">
        <v>0</v>
      </c>
      <c r="EV24" s="277">
        <v>127</v>
      </c>
      <c r="EW24" s="277">
        <v>0</v>
      </c>
      <c r="EX24" s="277">
        <v>59</v>
      </c>
      <c r="EY24" s="277">
        <v>51</v>
      </c>
      <c r="EZ24" s="277">
        <v>0</v>
      </c>
      <c r="FA24" s="277">
        <v>66</v>
      </c>
      <c r="FB24" s="277">
        <v>0</v>
      </c>
      <c r="FC24" s="277">
        <v>95</v>
      </c>
      <c r="FD24" s="277">
        <v>52</v>
      </c>
      <c r="FE24" s="277">
        <v>132</v>
      </c>
      <c r="FF24" s="49">
        <v>0</v>
      </c>
      <c r="FG24" s="277">
        <v>117</v>
      </c>
      <c r="FH24" s="277">
        <v>88</v>
      </c>
      <c r="FI24" s="277">
        <v>0</v>
      </c>
      <c r="FJ24" s="277">
        <v>44</v>
      </c>
      <c r="FK24" s="277">
        <v>117</v>
      </c>
      <c r="FL24" s="277">
        <v>78</v>
      </c>
      <c r="FM24" s="277">
        <v>132</v>
      </c>
      <c r="FN24" s="277">
        <v>106</v>
      </c>
      <c r="FO24" s="277">
        <v>122</v>
      </c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3618</v>
      </c>
      <c r="D25" s="56">
        <f>SUM(E25:HQ25)</f>
        <v>8764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L25" s="277">
        <v>0</v>
      </c>
      <c r="EM25" s="277">
        <v>49</v>
      </c>
      <c r="EN25" s="277">
        <v>52</v>
      </c>
      <c r="EO25" s="277">
        <v>82</v>
      </c>
      <c r="EP25" s="277">
        <v>85</v>
      </c>
      <c r="EQ25" s="277">
        <v>0</v>
      </c>
      <c r="ER25" s="49">
        <v>19</v>
      </c>
      <c r="ES25" s="49">
        <v>5</v>
      </c>
      <c r="ET25" s="277">
        <v>125</v>
      </c>
      <c r="EU25" s="277">
        <v>115</v>
      </c>
      <c r="EV25" s="277">
        <v>0</v>
      </c>
      <c r="EW25" s="277">
        <v>0</v>
      </c>
      <c r="EX25" s="277">
        <v>130</v>
      </c>
      <c r="EY25" s="277">
        <v>134</v>
      </c>
      <c r="EZ25" s="277">
        <v>132</v>
      </c>
      <c r="FA25" s="277">
        <v>72</v>
      </c>
      <c r="FB25" s="277">
        <v>96</v>
      </c>
      <c r="FC25" s="277">
        <v>55</v>
      </c>
      <c r="FD25" s="277">
        <v>23</v>
      </c>
      <c r="FE25" s="277">
        <v>24</v>
      </c>
      <c r="FF25" s="277">
        <v>40</v>
      </c>
      <c r="FG25" s="277">
        <v>59</v>
      </c>
      <c r="FH25" s="49">
        <v>0</v>
      </c>
      <c r="FI25" s="277">
        <v>0</v>
      </c>
      <c r="FJ25" s="277">
        <v>0</v>
      </c>
      <c r="FK25" s="277">
        <v>32</v>
      </c>
      <c r="FL25" s="277">
        <v>97</v>
      </c>
      <c r="FM25" s="277">
        <v>0</v>
      </c>
      <c r="FN25" s="277">
        <v>65</v>
      </c>
      <c r="FO25" s="277">
        <v>43</v>
      </c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2719</v>
      </c>
      <c r="D26" s="56">
        <f>SUM(E26:HQ26)</f>
        <v>9053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L26" s="277">
        <v>0</v>
      </c>
      <c r="EM26" s="277">
        <v>80</v>
      </c>
      <c r="EN26" s="277">
        <v>89</v>
      </c>
      <c r="EO26" s="277">
        <v>0</v>
      </c>
      <c r="EP26" s="277">
        <v>124</v>
      </c>
      <c r="EQ26" s="277">
        <v>0</v>
      </c>
      <c r="ER26" s="277">
        <v>97</v>
      </c>
      <c r="ES26" s="277">
        <v>27</v>
      </c>
      <c r="ET26" s="277">
        <v>0</v>
      </c>
      <c r="EU26" s="277">
        <v>0</v>
      </c>
      <c r="EV26" s="277">
        <v>0</v>
      </c>
      <c r="EW26" s="277">
        <v>0</v>
      </c>
      <c r="EX26" s="277">
        <v>0</v>
      </c>
      <c r="EY26" s="277">
        <v>20</v>
      </c>
      <c r="EZ26" s="277">
        <v>115</v>
      </c>
      <c r="FA26" s="49">
        <v>86</v>
      </c>
      <c r="FB26" s="277">
        <v>69</v>
      </c>
      <c r="FC26" s="277">
        <v>44</v>
      </c>
      <c r="FD26" s="277">
        <v>91</v>
      </c>
      <c r="FE26" s="277">
        <v>55</v>
      </c>
      <c r="FF26" s="277">
        <v>135</v>
      </c>
      <c r="FG26" s="277">
        <v>0</v>
      </c>
      <c r="FH26" s="277">
        <v>121</v>
      </c>
      <c r="FI26" s="277">
        <v>0</v>
      </c>
      <c r="FJ26" s="277">
        <v>35</v>
      </c>
      <c r="FK26" s="277">
        <v>103</v>
      </c>
      <c r="FL26" s="277">
        <v>0</v>
      </c>
      <c r="FM26" s="277">
        <v>0</v>
      </c>
      <c r="FN26" s="277">
        <v>113</v>
      </c>
      <c r="FO26" s="277">
        <v>0</v>
      </c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8300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L27" s="277">
        <v>0</v>
      </c>
      <c r="EM27" s="49">
        <v>18</v>
      </c>
      <c r="EN27" s="277">
        <v>108</v>
      </c>
      <c r="EO27" s="277">
        <v>0</v>
      </c>
      <c r="EP27" s="277">
        <v>0</v>
      </c>
      <c r="EQ27" s="277">
        <v>136</v>
      </c>
      <c r="ER27" s="277">
        <v>94</v>
      </c>
      <c r="ES27" s="277">
        <v>100</v>
      </c>
      <c r="ET27" s="277">
        <v>0</v>
      </c>
      <c r="EU27" s="277">
        <v>0</v>
      </c>
      <c r="EV27" s="277">
        <v>0</v>
      </c>
      <c r="EW27" s="277">
        <v>0</v>
      </c>
      <c r="EX27" s="277">
        <v>0</v>
      </c>
      <c r="EY27" s="49">
        <v>17</v>
      </c>
      <c r="EZ27" s="277">
        <v>0</v>
      </c>
      <c r="FA27" s="277">
        <v>0</v>
      </c>
      <c r="FB27" s="277">
        <v>0</v>
      </c>
      <c r="FC27" s="277">
        <v>63</v>
      </c>
      <c r="FD27" s="277">
        <v>33</v>
      </c>
      <c r="FE27" s="277">
        <v>108</v>
      </c>
      <c r="FF27" s="277">
        <v>58</v>
      </c>
      <c r="FG27" s="277">
        <v>114</v>
      </c>
      <c r="FH27" s="277">
        <v>76</v>
      </c>
      <c r="FI27" s="277">
        <v>0</v>
      </c>
      <c r="FJ27" s="49">
        <v>86</v>
      </c>
      <c r="FK27" s="277">
        <v>56</v>
      </c>
      <c r="FL27" s="277">
        <v>45</v>
      </c>
      <c r="FM27" s="277">
        <v>0</v>
      </c>
      <c r="FN27" s="277">
        <v>0</v>
      </c>
      <c r="FO27" s="277">
        <v>93</v>
      </c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8699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L28" s="277">
        <v>0</v>
      </c>
      <c r="EM28" s="277">
        <v>21</v>
      </c>
      <c r="EN28" s="277">
        <v>50</v>
      </c>
      <c r="EO28" s="277">
        <v>0</v>
      </c>
      <c r="EP28" s="277">
        <v>97</v>
      </c>
      <c r="EQ28" s="277">
        <v>104</v>
      </c>
      <c r="ER28" s="277">
        <v>98</v>
      </c>
      <c r="ES28" s="49">
        <v>86</v>
      </c>
      <c r="ET28" s="277">
        <v>0</v>
      </c>
      <c r="EU28" s="277">
        <v>83</v>
      </c>
      <c r="EV28" s="277">
        <v>0</v>
      </c>
      <c r="EW28" s="277">
        <v>0</v>
      </c>
      <c r="EX28" s="277">
        <v>90</v>
      </c>
      <c r="EY28" s="277">
        <v>79</v>
      </c>
      <c r="EZ28" s="277">
        <v>0</v>
      </c>
      <c r="FA28" s="277">
        <v>90</v>
      </c>
      <c r="FB28" s="277">
        <v>96</v>
      </c>
      <c r="FC28" s="277">
        <v>108</v>
      </c>
      <c r="FD28" s="277">
        <v>81</v>
      </c>
      <c r="FE28" s="277">
        <v>104</v>
      </c>
      <c r="FF28" s="277">
        <v>122</v>
      </c>
      <c r="FG28" s="277">
        <v>84</v>
      </c>
      <c r="FH28" s="49">
        <v>0</v>
      </c>
      <c r="FI28" s="277">
        <v>0</v>
      </c>
      <c r="FJ28" s="277">
        <v>71</v>
      </c>
      <c r="FK28" s="277">
        <v>49</v>
      </c>
      <c r="FL28" s="277">
        <v>50</v>
      </c>
      <c r="FM28" s="277">
        <v>0</v>
      </c>
      <c r="FN28" s="277">
        <v>0</v>
      </c>
      <c r="FO28" s="277">
        <v>128</v>
      </c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7137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L29" s="277">
        <v>0</v>
      </c>
      <c r="EM29" s="49">
        <v>11</v>
      </c>
      <c r="EN29" s="277">
        <v>33</v>
      </c>
      <c r="EO29" s="277">
        <v>130</v>
      </c>
      <c r="EP29" s="277">
        <v>0</v>
      </c>
      <c r="EQ29" s="277">
        <v>0</v>
      </c>
      <c r="ER29" s="277">
        <v>59</v>
      </c>
      <c r="ES29" s="277">
        <v>25</v>
      </c>
      <c r="ET29" s="277">
        <v>103</v>
      </c>
      <c r="EU29" s="277">
        <v>0</v>
      </c>
      <c r="EV29" s="277">
        <v>0</v>
      </c>
      <c r="EW29" s="277">
        <v>0</v>
      </c>
      <c r="EX29" s="277">
        <v>56</v>
      </c>
      <c r="EY29" s="277">
        <v>52</v>
      </c>
      <c r="EZ29" s="277">
        <v>0</v>
      </c>
      <c r="FA29" s="277">
        <v>87</v>
      </c>
      <c r="FB29" s="277">
        <v>76</v>
      </c>
      <c r="FC29" s="277">
        <v>131</v>
      </c>
      <c r="FD29" s="277">
        <v>131</v>
      </c>
      <c r="FE29" s="277">
        <v>82</v>
      </c>
      <c r="FF29" s="277">
        <v>79</v>
      </c>
      <c r="FG29" s="277">
        <v>122</v>
      </c>
      <c r="FH29" s="49">
        <v>30</v>
      </c>
      <c r="FI29" s="277">
        <v>0</v>
      </c>
      <c r="FJ29" s="277">
        <v>43</v>
      </c>
      <c r="FK29" s="277">
        <v>31</v>
      </c>
      <c r="FL29" s="277">
        <v>0</v>
      </c>
      <c r="FM29" s="277">
        <v>0</v>
      </c>
      <c r="FN29" s="277">
        <v>56</v>
      </c>
      <c r="FO29" s="277">
        <v>48</v>
      </c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9500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L30" s="277">
        <v>0</v>
      </c>
      <c r="EM30" s="277">
        <v>95</v>
      </c>
      <c r="EN30" s="277">
        <v>93</v>
      </c>
      <c r="EO30" s="277">
        <v>111</v>
      </c>
      <c r="EP30" s="277">
        <v>0</v>
      </c>
      <c r="EQ30" s="277">
        <v>84</v>
      </c>
      <c r="ER30" s="277">
        <v>80</v>
      </c>
      <c r="ES30" s="277">
        <v>119</v>
      </c>
      <c r="ET30" s="277">
        <v>0</v>
      </c>
      <c r="EU30" s="277">
        <v>0</v>
      </c>
      <c r="EV30" s="277">
        <v>0</v>
      </c>
      <c r="EW30" s="277">
        <v>0</v>
      </c>
      <c r="EX30" s="277">
        <v>39</v>
      </c>
      <c r="EY30" s="277">
        <v>30</v>
      </c>
      <c r="EZ30" s="277">
        <v>0</v>
      </c>
      <c r="FA30" s="277">
        <v>124</v>
      </c>
      <c r="FB30" s="277">
        <v>0</v>
      </c>
      <c r="FC30" s="49">
        <v>8</v>
      </c>
      <c r="FD30" s="49">
        <v>11</v>
      </c>
      <c r="FE30" s="277">
        <v>97</v>
      </c>
      <c r="FF30" s="277">
        <v>124</v>
      </c>
      <c r="FG30" s="277">
        <v>0</v>
      </c>
      <c r="FH30" s="277">
        <v>68</v>
      </c>
      <c r="FI30" s="277">
        <v>0</v>
      </c>
      <c r="FJ30" s="277">
        <v>55</v>
      </c>
      <c r="FK30" s="277">
        <v>109</v>
      </c>
      <c r="FL30" s="277">
        <v>77</v>
      </c>
      <c r="FM30" s="277">
        <v>0</v>
      </c>
      <c r="FN30" s="277">
        <v>61</v>
      </c>
      <c r="FO30" s="277">
        <v>0</v>
      </c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9223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L31" s="277">
        <v>117</v>
      </c>
      <c r="EM31" s="277">
        <v>84</v>
      </c>
      <c r="EN31" s="277">
        <v>42</v>
      </c>
      <c r="EO31" s="277">
        <v>0</v>
      </c>
      <c r="EP31" s="277">
        <v>0</v>
      </c>
      <c r="EQ31" s="277">
        <v>107</v>
      </c>
      <c r="ER31" s="277">
        <v>37</v>
      </c>
      <c r="ES31" s="49">
        <v>89</v>
      </c>
      <c r="ET31" s="277">
        <v>0</v>
      </c>
      <c r="EU31" s="277">
        <v>122</v>
      </c>
      <c r="EV31" s="277">
        <v>0</v>
      </c>
      <c r="EW31" s="277">
        <v>0</v>
      </c>
      <c r="EX31" s="277">
        <v>109</v>
      </c>
      <c r="EY31" s="277">
        <v>85</v>
      </c>
      <c r="EZ31" s="277">
        <v>0</v>
      </c>
      <c r="FA31" s="277">
        <v>0</v>
      </c>
      <c r="FB31" s="277">
        <v>119</v>
      </c>
      <c r="FC31" s="277">
        <v>72</v>
      </c>
      <c r="FD31" s="49">
        <v>11</v>
      </c>
      <c r="FE31" s="277">
        <v>23</v>
      </c>
      <c r="FF31" s="277">
        <v>54</v>
      </c>
      <c r="FG31" s="277">
        <v>44</v>
      </c>
      <c r="FH31" s="277">
        <v>76</v>
      </c>
      <c r="FI31" s="277">
        <v>0</v>
      </c>
      <c r="FJ31" s="277">
        <v>36</v>
      </c>
      <c r="FK31" s="277">
        <v>49</v>
      </c>
      <c r="FL31" s="277">
        <v>58</v>
      </c>
      <c r="FM31" s="277">
        <v>0</v>
      </c>
      <c r="FN31" s="277">
        <v>0</v>
      </c>
      <c r="FO31" s="277">
        <v>0</v>
      </c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8597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L32" s="277">
        <v>130</v>
      </c>
      <c r="EM32" s="49">
        <v>2</v>
      </c>
      <c r="EN32" s="277">
        <v>30</v>
      </c>
      <c r="EO32" s="277">
        <v>0</v>
      </c>
      <c r="EP32" s="277">
        <v>55</v>
      </c>
      <c r="EQ32" s="277">
        <v>0</v>
      </c>
      <c r="ER32" s="277">
        <v>65</v>
      </c>
      <c r="ES32" s="49">
        <v>12</v>
      </c>
      <c r="ET32" s="277">
        <v>83</v>
      </c>
      <c r="EU32" s="277">
        <v>94</v>
      </c>
      <c r="EV32" s="277">
        <v>112</v>
      </c>
      <c r="EW32" s="277">
        <v>0</v>
      </c>
      <c r="EX32" s="277">
        <v>65</v>
      </c>
      <c r="EY32" s="277">
        <v>96</v>
      </c>
      <c r="EZ32" s="277">
        <v>106</v>
      </c>
      <c r="FA32" s="277">
        <v>51</v>
      </c>
      <c r="FB32" s="277">
        <v>64</v>
      </c>
      <c r="FC32" s="277">
        <v>117</v>
      </c>
      <c r="FD32" s="277">
        <v>72</v>
      </c>
      <c r="FE32" s="277">
        <v>125</v>
      </c>
      <c r="FF32" s="49">
        <v>0</v>
      </c>
      <c r="FG32" s="277">
        <v>78</v>
      </c>
      <c r="FH32" s="277">
        <v>77</v>
      </c>
      <c r="FI32" s="277">
        <v>0</v>
      </c>
      <c r="FJ32" s="277">
        <v>0</v>
      </c>
      <c r="FK32" s="277">
        <v>49</v>
      </c>
      <c r="FL32" s="277">
        <v>99</v>
      </c>
      <c r="FM32" s="277">
        <v>136</v>
      </c>
      <c r="FN32" s="277">
        <v>85</v>
      </c>
      <c r="FO32" s="277">
        <v>76</v>
      </c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6833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L33" s="277">
        <v>0</v>
      </c>
      <c r="EM33" s="49">
        <v>16</v>
      </c>
      <c r="EN33" s="277">
        <v>57</v>
      </c>
      <c r="EO33" s="277">
        <v>125</v>
      </c>
      <c r="EP33" s="277">
        <v>56</v>
      </c>
      <c r="EQ33" s="277">
        <v>0</v>
      </c>
      <c r="ER33" s="277">
        <v>45</v>
      </c>
      <c r="ES33" s="277">
        <v>45</v>
      </c>
      <c r="ET33" s="277">
        <v>0</v>
      </c>
      <c r="EU33" s="277">
        <v>0</v>
      </c>
      <c r="EV33" s="277">
        <v>0</v>
      </c>
      <c r="EW33" s="277">
        <v>0</v>
      </c>
      <c r="EX33" s="277">
        <v>56</v>
      </c>
      <c r="EY33" s="277">
        <v>48</v>
      </c>
      <c r="EZ33" s="277">
        <v>0</v>
      </c>
      <c r="FA33" s="277">
        <v>0</v>
      </c>
      <c r="FB33" s="277">
        <v>0</v>
      </c>
      <c r="FC33" s="277">
        <v>135</v>
      </c>
      <c r="FD33" s="277">
        <v>105</v>
      </c>
      <c r="FE33" s="277">
        <v>21</v>
      </c>
      <c r="FF33" s="277">
        <v>0</v>
      </c>
      <c r="FG33" s="277">
        <v>75</v>
      </c>
      <c r="FH33" s="277">
        <v>0</v>
      </c>
      <c r="FI33" s="277">
        <v>0</v>
      </c>
      <c r="FJ33" s="277">
        <v>102</v>
      </c>
      <c r="FK33" s="277">
        <v>0</v>
      </c>
      <c r="FL33" s="277">
        <v>0</v>
      </c>
      <c r="FM33" s="277">
        <v>0</v>
      </c>
      <c r="FN33" s="277">
        <v>58</v>
      </c>
      <c r="FO33" s="49">
        <v>87</v>
      </c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2715</v>
      </c>
      <c r="D34" s="56">
        <f>SUM(E34:HQ34)</f>
        <v>10223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L34" s="277">
        <v>108</v>
      </c>
      <c r="EM34" s="277">
        <v>30</v>
      </c>
      <c r="EN34" s="277">
        <v>56</v>
      </c>
      <c r="EO34" s="277">
        <v>0</v>
      </c>
      <c r="EP34" s="277">
        <v>66</v>
      </c>
      <c r="EQ34" s="277">
        <v>0</v>
      </c>
      <c r="ER34" s="277">
        <v>32</v>
      </c>
      <c r="ES34" s="49">
        <v>11</v>
      </c>
      <c r="ET34" s="277">
        <v>116</v>
      </c>
      <c r="EU34" s="277">
        <v>121</v>
      </c>
      <c r="EV34" s="277">
        <v>0</v>
      </c>
      <c r="EW34" s="277">
        <v>0</v>
      </c>
      <c r="EX34" s="277">
        <v>132</v>
      </c>
      <c r="EY34" s="277">
        <v>108</v>
      </c>
      <c r="EZ34" s="277">
        <v>0</v>
      </c>
      <c r="FA34" s="277">
        <v>86</v>
      </c>
      <c r="FB34" s="277">
        <v>107</v>
      </c>
      <c r="FC34" s="277">
        <v>103</v>
      </c>
      <c r="FD34" s="49">
        <v>18</v>
      </c>
      <c r="FE34" s="277">
        <v>80</v>
      </c>
      <c r="FF34" s="277">
        <v>120</v>
      </c>
      <c r="FG34" s="277">
        <v>40</v>
      </c>
      <c r="FH34" s="277">
        <v>44</v>
      </c>
      <c r="FI34" s="277">
        <v>0</v>
      </c>
      <c r="FJ34" s="277">
        <v>51</v>
      </c>
      <c r="FK34" s="49">
        <v>0</v>
      </c>
      <c r="FL34" s="277">
        <v>83</v>
      </c>
      <c r="FM34" s="277">
        <v>0</v>
      </c>
      <c r="FN34" s="277">
        <v>113</v>
      </c>
      <c r="FO34" s="277">
        <v>0</v>
      </c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3619</v>
      </c>
      <c r="D35" s="56">
        <f>SUM(E35:HQ35)</f>
        <v>7648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L35" s="277">
        <v>0</v>
      </c>
      <c r="EM35" s="277">
        <v>63</v>
      </c>
      <c r="EN35" s="277">
        <v>87</v>
      </c>
      <c r="EO35" s="49">
        <v>0</v>
      </c>
      <c r="EP35" s="277">
        <v>119</v>
      </c>
      <c r="EQ35" s="277">
        <v>92</v>
      </c>
      <c r="ER35" s="49">
        <v>16</v>
      </c>
      <c r="ES35" s="49">
        <v>10</v>
      </c>
      <c r="ET35" s="277">
        <v>121</v>
      </c>
      <c r="EU35" s="277">
        <v>0</v>
      </c>
      <c r="EV35" s="277">
        <v>109</v>
      </c>
      <c r="EW35" s="277">
        <v>0</v>
      </c>
      <c r="EX35" s="277">
        <v>59</v>
      </c>
      <c r="EY35" s="277">
        <v>51</v>
      </c>
      <c r="EZ35" s="277">
        <v>0</v>
      </c>
      <c r="FA35" s="277">
        <v>65</v>
      </c>
      <c r="FB35" s="277">
        <v>0</v>
      </c>
      <c r="FC35" s="277">
        <v>79</v>
      </c>
      <c r="FD35" s="277">
        <v>116</v>
      </c>
      <c r="FE35" s="277">
        <v>130</v>
      </c>
      <c r="FF35" s="277">
        <v>71</v>
      </c>
      <c r="FG35" s="277">
        <v>0</v>
      </c>
      <c r="FH35" s="277">
        <v>42</v>
      </c>
      <c r="FI35" s="277">
        <v>0</v>
      </c>
      <c r="FJ35" s="277">
        <v>51</v>
      </c>
      <c r="FK35" s="49">
        <v>0</v>
      </c>
      <c r="FL35" s="277">
        <v>92</v>
      </c>
      <c r="FM35" s="277">
        <v>0</v>
      </c>
      <c r="FN35" s="277">
        <v>102</v>
      </c>
      <c r="FO35" s="277">
        <v>74</v>
      </c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10922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L36" s="277">
        <v>127</v>
      </c>
      <c r="EM36" s="277">
        <v>83</v>
      </c>
      <c r="EN36" s="277">
        <v>26</v>
      </c>
      <c r="EO36" s="277">
        <v>80</v>
      </c>
      <c r="EP36" s="277">
        <v>122</v>
      </c>
      <c r="EQ36" s="277">
        <v>0</v>
      </c>
      <c r="ER36" s="277">
        <v>111</v>
      </c>
      <c r="ES36" s="277">
        <v>51</v>
      </c>
      <c r="ET36" s="277">
        <v>0</v>
      </c>
      <c r="EU36" s="277">
        <v>114</v>
      </c>
      <c r="EV36" s="277">
        <v>125</v>
      </c>
      <c r="EW36" s="277">
        <v>0</v>
      </c>
      <c r="EX36" s="277">
        <v>69</v>
      </c>
      <c r="EY36" s="277">
        <v>121</v>
      </c>
      <c r="EZ36" s="277">
        <v>105</v>
      </c>
      <c r="FA36" s="277">
        <v>78</v>
      </c>
      <c r="FB36" s="277">
        <v>0</v>
      </c>
      <c r="FC36" s="277">
        <v>33</v>
      </c>
      <c r="FD36" s="277">
        <v>119</v>
      </c>
      <c r="FE36" s="277">
        <v>67</v>
      </c>
      <c r="FF36" s="277">
        <v>106</v>
      </c>
      <c r="FG36" s="277">
        <v>112</v>
      </c>
      <c r="FH36" s="49">
        <v>0</v>
      </c>
      <c r="FI36" s="277">
        <v>0</v>
      </c>
      <c r="FJ36" s="277">
        <v>0</v>
      </c>
      <c r="FK36" s="49">
        <v>0</v>
      </c>
      <c r="FL36" s="277">
        <v>0</v>
      </c>
      <c r="FM36" s="277">
        <v>133</v>
      </c>
      <c r="FN36" s="277">
        <v>0</v>
      </c>
      <c r="FO36" s="277">
        <v>59</v>
      </c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8424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L37" s="277">
        <v>111</v>
      </c>
      <c r="EM37" s="277">
        <v>70</v>
      </c>
      <c r="EN37" s="277">
        <v>132</v>
      </c>
      <c r="EO37" s="277">
        <v>136</v>
      </c>
      <c r="EP37" s="49">
        <v>86</v>
      </c>
      <c r="EQ37" s="277">
        <v>0</v>
      </c>
      <c r="ER37" s="277">
        <v>117</v>
      </c>
      <c r="ES37" s="277">
        <v>71</v>
      </c>
      <c r="ET37" s="277">
        <v>0</v>
      </c>
      <c r="EU37" s="277">
        <v>96</v>
      </c>
      <c r="EV37" s="277">
        <v>0</v>
      </c>
      <c r="EW37" s="277">
        <v>0</v>
      </c>
      <c r="EX37" s="277">
        <v>73</v>
      </c>
      <c r="EY37" s="277">
        <v>55</v>
      </c>
      <c r="EZ37" s="277">
        <v>130</v>
      </c>
      <c r="FA37" s="277">
        <v>80</v>
      </c>
      <c r="FB37" s="277">
        <v>63</v>
      </c>
      <c r="FC37" s="277">
        <v>109</v>
      </c>
      <c r="FD37" s="49">
        <v>2</v>
      </c>
      <c r="FE37" s="49">
        <v>8</v>
      </c>
      <c r="FF37" s="277">
        <v>75</v>
      </c>
      <c r="FG37" s="277">
        <v>96</v>
      </c>
      <c r="FH37" s="277">
        <v>100</v>
      </c>
      <c r="FI37" s="277">
        <v>0</v>
      </c>
      <c r="FJ37" s="277">
        <v>135</v>
      </c>
      <c r="FK37" s="277">
        <v>84</v>
      </c>
      <c r="FL37" s="277">
        <v>123</v>
      </c>
      <c r="FM37" s="277">
        <v>135</v>
      </c>
      <c r="FN37" s="277">
        <v>113</v>
      </c>
      <c r="FO37" s="277">
        <v>113</v>
      </c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3648</v>
      </c>
      <c r="D38" s="56">
        <f>SUM(E38:HQ38)</f>
        <v>11052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L38" s="277">
        <v>0</v>
      </c>
      <c r="EM38" s="277">
        <v>22</v>
      </c>
      <c r="EN38" s="277">
        <v>107</v>
      </c>
      <c r="EO38" s="277">
        <v>86</v>
      </c>
      <c r="EP38" s="277">
        <v>111</v>
      </c>
      <c r="EQ38" s="277">
        <v>0</v>
      </c>
      <c r="ER38" s="277">
        <v>105</v>
      </c>
      <c r="ES38" s="277">
        <v>69</v>
      </c>
      <c r="ET38" s="277">
        <v>111</v>
      </c>
      <c r="EU38" s="277">
        <v>61</v>
      </c>
      <c r="EV38" s="277">
        <v>0</v>
      </c>
      <c r="EW38" s="277">
        <v>0</v>
      </c>
      <c r="EX38" s="277">
        <v>0</v>
      </c>
      <c r="EY38" s="277">
        <v>119</v>
      </c>
      <c r="EZ38" s="277">
        <v>125</v>
      </c>
      <c r="FA38" s="277">
        <v>0</v>
      </c>
      <c r="FB38" s="277">
        <v>0</v>
      </c>
      <c r="FC38" s="277">
        <v>126</v>
      </c>
      <c r="FD38" s="277">
        <v>117</v>
      </c>
      <c r="FE38" s="277">
        <v>38</v>
      </c>
      <c r="FF38" s="277">
        <v>58</v>
      </c>
      <c r="FG38" s="277">
        <v>96</v>
      </c>
      <c r="FH38" s="277">
        <v>42</v>
      </c>
      <c r="FI38" s="277">
        <v>0</v>
      </c>
      <c r="FJ38" s="277">
        <v>108</v>
      </c>
      <c r="FK38" s="277">
        <v>106</v>
      </c>
      <c r="FL38" s="277">
        <v>58</v>
      </c>
      <c r="FM38" s="277">
        <v>130</v>
      </c>
      <c r="FN38" s="277">
        <v>128</v>
      </c>
      <c r="FO38" s="277">
        <v>113</v>
      </c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8934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L39" s="277">
        <v>0</v>
      </c>
      <c r="EM39" s="277">
        <v>115</v>
      </c>
      <c r="EN39" s="277">
        <v>70</v>
      </c>
      <c r="EO39" s="277">
        <v>0</v>
      </c>
      <c r="EP39" s="277">
        <v>77</v>
      </c>
      <c r="EQ39" s="277">
        <v>88</v>
      </c>
      <c r="ER39" s="277">
        <v>36</v>
      </c>
      <c r="ES39" s="277">
        <v>62</v>
      </c>
      <c r="ET39" s="277">
        <v>70</v>
      </c>
      <c r="EU39" s="277">
        <v>0</v>
      </c>
      <c r="EV39" s="277">
        <v>0</v>
      </c>
      <c r="EW39" s="277">
        <v>0</v>
      </c>
      <c r="EX39" s="277">
        <v>59</v>
      </c>
      <c r="EY39" s="277">
        <v>65</v>
      </c>
      <c r="EZ39" s="277">
        <v>0</v>
      </c>
      <c r="FA39" s="49">
        <v>0</v>
      </c>
      <c r="FB39" s="277">
        <v>0</v>
      </c>
      <c r="FC39" s="277">
        <v>28</v>
      </c>
      <c r="FD39" s="277">
        <v>45</v>
      </c>
      <c r="FE39" s="277">
        <v>135</v>
      </c>
      <c r="FF39" s="277">
        <v>0</v>
      </c>
      <c r="FG39" s="277">
        <v>75</v>
      </c>
      <c r="FH39" s="277">
        <v>42</v>
      </c>
      <c r="FI39" s="277">
        <v>0</v>
      </c>
      <c r="FJ39" s="277">
        <v>122</v>
      </c>
      <c r="FK39" s="277">
        <v>51</v>
      </c>
      <c r="FL39" s="277">
        <v>0</v>
      </c>
      <c r="FM39" s="277">
        <v>0</v>
      </c>
      <c r="FN39" s="277">
        <v>102</v>
      </c>
      <c r="FO39" s="277">
        <v>87</v>
      </c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2724</v>
      </c>
      <c r="D40" s="56">
        <f>SUM(E40:HQ40)</f>
        <v>10864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L40" s="277">
        <v>0</v>
      </c>
      <c r="EM40" s="277">
        <v>107</v>
      </c>
      <c r="EN40" s="277">
        <v>58</v>
      </c>
      <c r="EO40" s="277">
        <v>0</v>
      </c>
      <c r="EP40" s="277">
        <v>123</v>
      </c>
      <c r="EQ40" s="277">
        <v>63</v>
      </c>
      <c r="ER40" s="277">
        <v>119</v>
      </c>
      <c r="ES40" s="277">
        <v>75</v>
      </c>
      <c r="ET40" s="277">
        <v>84</v>
      </c>
      <c r="EU40" s="277">
        <v>0</v>
      </c>
      <c r="EV40" s="277">
        <v>125</v>
      </c>
      <c r="EW40" s="277">
        <v>0</v>
      </c>
      <c r="EX40" s="277">
        <v>43</v>
      </c>
      <c r="EY40" s="277">
        <v>32</v>
      </c>
      <c r="EZ40" s="277">
        <v>0</v>
      </c>
      <c r="FA40" s="277">
        <v>115</v>
      </c>
      <c r="FB40" s="277">
        <v>0</v>
      </c>
      <c r="FC40" s="277">
        <v>23</v>
      </c>
      <c r="FD40" s="277">
        <v>54</v>
      </c>
      <c r="FE40" s="277">
        <v>39</v>
      </c>
      <c r="FF40" s="277">
        <v>130</v>
      </c>
      <c r="FG40" s="277">
        <v>111</v>
      </c>
      <c r="FH40" s="277">
        <v>136</v>
      </c>
      <c r="FI40" s="277">
        <v>0</v>
      </c>
      <c r="FJ40" s="277">
        <v>85</v>
      </c>
      <c r="FK40" s="277">
        <v>111</v>
      </c>
      <c r="FL40" s="277">
        <v>109</v>
      </c>
      <c r="FM40" s="277">
        <v>0</v>
      </c>
      <c r="FN40" s="277">
        <v>114</v>
      </c>
      <c r="FO40" s="277">
        <v>125</v>
      </c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3620</v>
      </c>
      <c r="D41" s="56">
        <f>SUM(E41:HQ41)</f>
        <v>8542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L41" s="277">
        <v>0</v>
      </c>
      <c r="EM41" s="277">
        <v>36</v>
      </c>
      <c r="EN41" s="49">
        <v>3</v>
      </c>
      <c r="EO41" s="277">
        <v>95</v>
      </c>
      <c r="EP41" s="277">
        <v>0</v>
      </c>
      <c r="EQ41" s="277">
        <v>0</v>
      </c>
      <c r="ER41" s="277">
        <v>68</v>
      </c>
      <c r="ES41" s="49">
        <v>17</v>
      </c>
      <c r="ET41" s="277">
        <v>0</v>
      </c>
      <c r="EU41" s="277">
        <v>0</v>
      </c>
      <c r="EV41" s="277">
        <v>134</v>
      </c>
      <c r="EW41" s="277">
        <v>0</v>
      </c>
      <c r="EX41" s="277">
        <v>39</v>
      </c>
      <c r="EY41" s="277">
        <v>30</v>
      </c>
      <c r="EZ41" s="277">
        <v>0</v>
      </c>
      <c r="FA41" s="277">
        <v>41</v>
      </c>
      <c r="FB41" s="277">
        <v>0</v>
      </c>
      <c r="FC41" s="49">
        <v>8</v>
      </c>
      <c r="FD41" s="277">
        <v>27</v>
      </c>
      <c r="FE41" s="49">
        <v>12</v>
      </c>
      <c r="FF41" s="277">
        <v>71</v>
      </c>
      <c r="FG41" s="277">
        <v>77</v>
      </c>
      <c r="FH41" s="49">
        <v>0</v>
      </c>
      <c r="FI41" s="277">
        <v>0</v>
      </c>
      <c r="FJ41" s="277">
        <v>0</v>
      </c>
      <c r="FK41" s="49">
        <v>0</v>
      </c>
      <c r="FL41" s="277">
        <v>0</v>
      </c>
      <c r="FM41" s="277">
        <v>126</v>
      </c>
      <c r="FN41" s="277">
        <v>0</v>
      </c>
      <c r="FO41" s="277">
        <v>61</v>
      </c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9371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L42" s="277">
        <v>0</v>
      </c>
      <c r="EM42" s="277">
        <v>94</v>
      </c>
      <c r="EN42" s="277">
        <v>82</v>
      </c>
      <c r="EO42" s="277">
        <v>111</v>
      </c>
      <c r="EP42" s="277">
        <v>0</v>
      </c>
      <c r="EQ42" s="277">
        <v>116</v>
      </c>
      <c r="ER42" s="277">
        <v>78</v>
      </c>
      <c r="ES42" s="277">
        <v>61</v>
      </c>
      <c r="ET42" s="277">
        <v>0</v>
      </c>
      <c r="EU42" s="277">
        <v>75</v>
      </c>
      <c r="EV42" s="277">
        <v>0</v>
      </c>
      <c r="EW42" s="277">
        <v>0</v>
      </c>
      <c r="EX42" s="277">
        <v>81</v>
      </c>
      <c r="EY42" s="277">
        <v>81</v>
      </c>
      <c r="EZ42" s="277">
        <v>0</v>
      </c>
      <c r="FA42" s="277">
        <v>93</v>
      </c>
      <c r="FB42" s="277">
        <v>83</v>
      </c>
      <c r="FC42" s="49">
        <v>8</v>
      </c>
      <c r="FD42" s="49">
        <v>11</v>
      </c>
      <c r="FE42" s="49">
        <v>10</v>
      </c>
      <c r="FF42" s="277">
        <v>108</v>
      </c>
      <c r="FG42" s="277">
        <v>0</v>
      </c>
      <c r="FH42" s="277">
        <v>55</v>
      </c>
      <c r="FI42" s="277">
        <v>0</v>
      </c>
      <c r="FJ42" s="277">
        <v>67</v>
      </c>
      <c r="FK42" s="277">
        <v>115</v>
      </c>
      <c r="FL42" s="277">
        <v>50</v>
      </c>
      <c r="FM42" s="277">
        <v>0</v>
      </c>
      <c r="FN42" s="277">
        <v>60</v>
      </c>
      <c r="FO42" s="277">
        <v>0</v>
      </c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3621</v>
      </c>
      <c r="D43" s="56">
        <f>SUM(E43:HQ43)</f>
        <v>7568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L43" s="277">
        <v>0</v>
      </c>
      <c r="EM43" s="277">
        <v>56</v>
      </c>
      <c r="EN43" s="277">
        <v>86</v>
      </c>
      <c r="EO43" s="277">
        <v>88</v>
      </c>
      <c r="EP43" s="277">
        <v>119</v>
      </c>
      <c r="EQ43" s="277">
        <v>0</v>
      </c>
      <c r="ER43" s="277">
        <v>49</v>
      </c>
      <c r="ES43" s="277">
        <v>118</v>
      </c>
      <c r="ET43" s="277">
        <v>115</v>
      </c>
      <c r="EU43" s="277">
        <v>56</v>
      </c>
      <c r="EV43" s="277">
        <v>120</v>
      </c>
      <c r="EW43" s="277">
        <v>0</v>
      </c>
      <c r="EX43" s="277">
        <v>0</v>
      </c>
      <c r="EY43" s="277">
        <v>104</v>
      </c>
      <c r="EZ43" s="277">
        <v>0</v>
      </c>
      <c r="FA43" s="277">
        <v>56</v>
      </c>
      <c r="FB43" s="277">
        <v>0</v>
      </c>
      <c r="FC43" s="277">
        <v>83</v>
      </c>
      <c r="FD43" s="277">
        <v>118</v>
      </c>
      <c r="FE43" s="277">
        <v>58</v>
      </c>
      <c r="FF43" s="49">
        <v>0</v>
      </c>
      <c r="FG43" s="277">
        <v>64</v>
      </c>
      <c r="FH43" s="277">
        <v>37</v>
      </c>
      <c r="FI43" s="277">
        <v>0</v>
      </c>
      <c r="FJ43" s="277">
        <v>45</v>
      </c>
      <c r="FK43" s="277">
        <v>82</v>
      </c>
      <c r="FL43" s="277">
        <v>87</v>
      </c>
      <c r="FM43" s="277">
        <v>0</v>
      </c>
      <c r="FN43" s="277">
        <v>122</v>
      </c>
      <c r="FO43" s="277">
        <v>45</v>
      </c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8213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L44" s="277">
        <v>0</v>
      </c>
      <c r="EM44" s="277">
        <v>65</v>
      </c>
      <c r="EN44" s="277">
        <v>36</v>
      </c>
      <c r="EO44" s="277">
        <v>0</v>
      </c>
      <c r="EP44" s="277">
        <v>58</v>
      </c>
      <c r="EQ44" s="277">
        <v>72</v>
      </c>
      <c r="ER44" s="49">
        <v>4</v>
      </c>
      <c r="ES44" s="277">
        <v>20</v>
      </c>
      <c r="ET44" s="277">
        <v>112</v>
      </c>
      <c r="EU44" s="277">
        <v>123</v>
      </c>
      <c r="EV44" s="277">
        <v>0</v>
      </c>
      <c r="EW44" s="277">
        <v>0</v>
      </c>
      <c r="EX44" s="277">
        <v>90</v>
      </c>
      <c r="EY44" s="277">
        <v>127</v>
      </c>
      <c r="EZ44" s="277">
        <v>114</v>
      </c>
      <c r="FA44" s="49">
        <v>0</v>
      </c>
      <c r="FB44" s="277">
        <v>96</v>
      </c>
      <c r="FC44" s="277">
        <v>134</v>
      </c>
      <c r="FD44" s="277">
        <v>133</v>
      </c>
      <c r="FE44" s="277">
        <v>111</v>
      </c>
      <c r="FF44" s="49">
        <v>0</v>
      </c>
      <c r="FG44" s="277">
        <v>0</v>
      </c>
      <c r="FH44" s="49">
        <v>30</v>
      </c>
      <c r="FI44" s="277">
        <v>0</v>
      </c>
      <c r="FJ44" s="277">
        <v>47</v>
      </c>
      <c r="FK44" s="49">
        <v>0</v>
      </c>
      <c r="FL44" s="277">
        <v>0</v>
      </c>
      <c r="FM44" s="277">
        <v>0</v>
      </c>
      <c r="FN44" s="277">
        <v>0</v>
      </c>
      <c r="FO44" s="277">
        <v>0</v>
      </c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10694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L45" s="277">
        <v>0</v>
      </c>
      <c r="EM45" s="277">
        <v>99</v>
      </c>
      <c r="EN45" s="277">
        <v>95</v>
      </c>
      <c r="EO45" s="277">
        <v>80</v>
      </c>
      <c r="EP45" s="277">
        <v>84</v>
      </c>
      <c r="EQ45" s="277">
        <v>130</v>
      </c>
      <c r="ER45" s="277">
        <v>113</v>
      </c>
      <c r="ES45" s="277">
        <v>105</v>
      </c>
      <c r="ET45" s="277">
        <v>0</v>
      </c>
      <c r="EU45" s="277">
        <v>105</v>
      </c>
      <c r="EV45" s="277">
        <v>123</v>
      </c>
      <c r="EW45" s="277">
        <v>0</v>
      </c>
      <c r="EX45" s="277">
        <v>109</v>
      </c>
      <c r="EY45" s="277">
        <v>133</v>
      </c>
      <c r="EZ45" s="277">
        <v>0</v>
      </c>
      <c r="FA45" s="277">
        <v>38</v>
      </c>
      <c r="FB45" s="277">
        <v>119</v>
      </c>
      <c r="FC45" s="277">
        <v>32</v>
      </c>
      <c r="FD45" s="277">
        <v>31</v>
      </c>
      <c r="FE45" s="277">
        <v>45</v>
      </c>
      <c r="FF45" s="277">
        <v>51</v>
      </c>
      <c r="FG45" s="277">
        <v>134</v>
      </c>
      <c r="FH45" s="277">
        <v>0</v>
      </c>
      <c r="FI45" s="277">
        <v>0</v>
      </c>
      <c r="FJ45" s="277">
        <v>125</v>
      </c>
      <c r="FK45" s="277">
        <v>39</v>
      </c>
      <c r="FL45" s="277">
        <v>0</v>
      </c>
      <c r="FM45" s="277">
        <v>0</v>
      </c>
      <c r="FN45" s="277">
        <v>0</v>
      </c>
      <c r="FO45" s="277">
        <v>108</v>
      </c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3622</v>
      </c>
      <c r="D46" s="56">
        <f>SUM(E46:HQ46)</f>
        <v>11168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L46" s="277">
        <v>117</v>
      </c>
      <c r="EM46" s="49">
        <v>17</v>
      </c>
      <c r="EN46" s="277">
        <v>118</v>
      </c>
      <c r="EO46" s="49">
        <v>0</v>
      </c>
      <c r="EP46" s="277">
        <v>0</v>
      </c>
      <c r="EQ46" s="277">
        <v>118</v>
      </c>
      <c r="ER46" s="277">
        <v>126</v>
      </c>
      <c r="ES46" s="277">
        <v>90</v>
      </c>
      <c r="ET46" s="277">
        <v>66</v>
      </c>
      <c r="EU46" s="277">
        <v>75</v>
      </c>
      <c r="EV46" s="277">
        <v>0</v>
      </c>
      <c r="EW46" s="277">
        <v>0</v>
      </c>
      <c r="EX46" s="277">
        <v>122</v>
      </c>
      <c r="EY46" s="49">
        <v>86</v>
      </c>
      <c r="EZ46" s="277">
        <v>0</v>
      </c>
      <c r="FA46" s="277">
        <v>47</v>
      </c>
      <c r="FB46" s="277">
        <v>83</v>
      </c>
      <c r="FC46" s="277">
        <v>110</v>
      </c>
      <c r="FD46" s="277">
        <v>47</v>
      </c>
      <c r="FE46" s="277">
        <v>115</v>
      </c>
      <c r="FF46" s="277">
        <v>55</v>
      </c>
      <c r="FG46" s="277">
        <v>116</v>
      </c>
      <c r="FH46" s="277">
        <v>84</v>
      </c>
      <c r="FI46" s="277">
        <v>0</v>
      </c>
      <c r="FJ46" s="277">
        <v>107</v>
      </c>
      <c r="FK46" s="277">
        <v>95</v>
      </c>
      <c r="FL46" s="277">
        <v>129</v>
      </c>
      <c r="FM46" s="277">
        <v>113</v>
      </c>
      <c r="FN46" s="277">
        <v>94</v>
      </c>
      <c r="FO46" s="277">
        <v>134</v>
      </c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9091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L47" s="277">
        <v>117</v>
      </c>
      <c r="EM47" s="277">
        <v>100</v>
      </c>
      <c r="EN47" s="277">
        <v>133</v>
      </c>
      <c r="EO47" s="277">
        <v>120</v>
      </c>
      <c r="EP47" s="277">
        <v>68</v>
      </c>
      <c r="EQ47" s="277">
        <v>0</v>
      </c>
      <c r="ER47" s="277">
        <v>76</v>
      </c>
      <c r="ES47" s="277">
        <v>94</v>
      </c>
      <c r="ET47" s="277">
        <v>57</v>
      </c>
      <c r="EU47" s="277">
        <v>0</v>
      </c>
      <c r="EV47" s="277">
        <v>0</v>
      </c>
      <c r="EW47" s="277">
        <v>0</v>
      </c>
      <c r="EX47" s="277">
        <v>56</v>
      </c>
      <c r="EY47" s="277">
        <v>64</v>
      </c>
      <c r="EZ47" s="277">
        <v>0</v>
      </c>
      <c r="FA47" s="277">
        <v>132</v>
      </c>
      <c r="FB47" s="277">
        <v>66</v>
      </c>
      <c r="FC47" s="277">
        <v>136</v>
      </c>
      <c r="FD47" s="277">
        <v>34</v>
      </c>
      <c r="FE47" s="277">
        <v>77</v>
      </c>
      <c r="FF47" s="277">
        <v>53</v>
      </c>
      <c r="FG47" s="277">
        <v>98</v>
      </c>
      <c r="FH47" s="277">
        <v>78</v>
      </c>
      <c r="FI47" s="277">
        <v>0</v>
      </c>
      <c r="FJ47" s="277">
        <v>128</v>
      </c>
      <c r="FK47" s="277">
        <v>126</v>
      </c>
      <c r="FL47" s="277">
        <v>95</v>
      </c>
      <c r="FM47" s="277">
        <v>0</v>
      </c>
      <c r="FN47" s="277">
        <v>66</v>
      </c>
      <c r="FO47" s="277">
        <v>99</v>
      </c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8619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L48" s="277">
        <v>0</v>
      </c>
      <c r="EM48" s="277">
        <v>113</v>
      </c>
      <c r="EN48" s="277">
        <v>51</v>
      </c>
      <c r="EO48" s="277">
        <v>0</v>
      </c>
      <c r="EP48" s="277">
        <v>66</v>
      </c>
      <c r="EQ48" s="277">
        <v>100</v>
      </c>
      <c r="ER48" s="277">
        <v>31</v>
      </c>
      <c r="ES48" s="277">
        <v>31</v>
      </c>
      <c r="ET48" s="277">
        <v>98</v>
      </c>
      <c r="EU48" s="277">
        <v>47</v>
      </c>
      <c r="EV48" s="277">
        <v>0</v>
      </c>
      <c r="EW48" s="277">
        <v>0</v>
      </c>
      <c r="EX48" s="277">
        <v>56</v>
      </c>
      <c r="EY48" s="277">
        <v>48</v>
      </c>
      <c r="EZ48" s="277">
        <v>127</v>
      </c>
      <c r="FA48" s="277">
        <v>67</v>
      </c>
      <c r="FB48" s="277">
        <v>0</v>
      </c>
      <c r="FC48" s="277">
        <v>26</v>
      </c>
      <c r="FD48" s="277">
        <v>50</v>
      </c>
      <c r="FE48" s="277">
        <v>47</v>
      </c>
      <c r="FF48" s="277">
        <v>27</v>
      </c>
      <c r="FG48" s="49">
        <v>89</v>
      </c>
      <c r="FH48" s="277">
        <v>37</v>
      </c>
      <c r="FI48" s="277">
        <v>0</v>
      </c>
      <c r="FJ48" s="277">
        <v>111</v>
      </c>
      <c r="FK48" s="277">
        <v>68</v>
      </c>
      <c r="FL48" s="277">
        <v>81</v>
      </c>
      <c r="FM48" s="277">
        <v>0</v>
      </c>
      <c r="FN48" s="277">
        <v>105</v>
      </c>
      <c r="FO48" s="277">
        <v>49</v>
      </c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3623</v>
      </c>
      <c r="D49" s="56">
        <f>SUM(E49:HQ49)</f>
        <v>11393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L49" s="277">
        <v>0</v>
      </c>
      <c r="EM49" s="277">
        <v>111</v>
      </c>
      <c r="EN49" s="277">
        <v>125</v>
      </c>
      <c r="EO49" s="277">
        <v>94</v>
      </c>
      <c r="EP49" s="277">
        <v>120</v>
      </c>
      <c r="EQ49" s="277">
        <v>102</v>
      </c>
      <c r="ER49" s="277">
        <v>128</v>
      </c>
      <c r="ES49" s="277">
        <v>135</v>
      </c>
      <c r="ET49" s="277">
        <v>75</v>
      </c>
      <c r="EU49" s="277">
        <v>124</v>
      </c>
      <c r="EV49" s="277">
        <v>0</v>
      </c>
      <c r="EW49" s="277">
        <v>0</v>
      </c>
      <c r="EX49" s="49">
        <v>90</v>
      </c>
      <c r="EY49" s="277">
        <v>88</v>
      </c>
      <c r="EZ49" s="277">
        <v>0</v>
      </c>
      <c r="FA49" s="277">
        <v>114</v>
      </c>
      <c r="FB49" s="277">
        <v>96</v>
      </c>
      <c r="FC49" s="277">
        <v>77</v>
      </c>
      <c r="FD49" s="277">
        <v>42</v>
      </c>
      <c r="FE49" s="277">
        <v>42</v>
      </c>
      <c r="FF49" s="277">
        <v>110</v>
      </c>
      <c r="FG49" s="277">
        <v>91</v>
      </c>
      <c r="FH49" s="277">
        <v>105</v>
      </c>
      <c r="FI49" s="277">
        <v>0</v>
      </c>
      <c r="FJ49" s="277">
        <v>134</v>
      </c>
      <c r="FK49" s="277">
        <v>134</v>
      </c>
      <c r="FL49" s="277">
        <v>124</v>
      </c>
      <c r="FM49" s="277">
        <v>0</v>
      </c>
      <c r="FN49" s="277">
        <v>119</v>
      </c>
      <c r="FO49" s="277">
        <v>107</v>
      </c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2718</v>
      </c>
      <c r="D50" s="56">
        <f>SUM(E50:HQ50)</f>
        <v>11157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L50" s="277">
        <v>0</v>
      </c>
      <c r="EM50" s="277">
        <v>96</v>
      </c>
      <c r="EN50" s="277">
        <v>73</v>
      </c>
      <c r="EO50" s="277">
        <v>0</v>
      </c>
      <c r="EP50" s="277">
        <v>105</v>
      </c>
      <c r="EQ50" s="277">
        <v>108</v>
      </c>
      <c r="ER50" s="277">
        <v>110</v>
      </c>
      <c r="ES50" s="277">
        <v>124</v>
      </c>
      <c r="ET50" s="277">
        <v>0</v>
      </c>
      <c r="EU50" s="277">
        <v>105</v>
      </c>
      <c r="EV50" s="277">
        <v>0</v>
      </c>
      <c r="EW50" s="277">
        <v>0</v>
      </c>
      <c r="EX50" s="277">
        <v>109</v>
      </c>
      <c r="EY50" s="277">
        <v>113</v>
      </c>
      <c r="EZ50" s="277">
        <v>0</v>
      </c>
      <c r="FA50" s="277">
        <v>71</v>
      </c>
      <c r="FB50" s="277">
        <v>119</v>
      </c>
      <c r="FC50" s="277">
        <v>29</v>
      </c>
      <c r="FD50" s="49">
        <v>19</v>
      </c>
      <c r="FE50" s="277">
        <v>70</v>
      </c>
      <c r="FF50" s="277">
        <v>117</v>
      </c>
      <c r="FG50" s="277">
        <v>118</v>
      </c>
      <c r="FH50" s="277">
        <v>55</v>
      </c>
      <c r="FI50" s="277">
        <v>0</v>
      </c>
      <c r="FJ50" s="277">
        <v>127</v>
      </c>
      <c r="FK50" s="277">
        <v>39</v>
      </c>
      <c r="FL50" s="277">
        <v>0</v>
      </c>
      <c r="FM50" s="277">
        <v>120</v>
      </c>
      <c r="FN50" s="277">
        <v>0</v>
      </c>
      <c r="FO50" s="277">
        <v>99</v>
      </c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9576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L51" s="277">
        <v>117</v>
      </c>
      <c r="EM51" s="49">
        <v>13</v>
      </c>
      <c r="EN51" s="277">
        <v>134</v>
      </c>
      <c r="EO51" s="277">
        <v>125</v>
      </c>
      <c r="EP51" s="277">
        <v>106</v>
      </c>
      <c r="EQ51" s="277">
        <v>0</v>
      </c>
      <c r="ER51" s="277">
        <v>122</v>
      </c>
      <c r="ES51" s="277">
        <v>34</v>
      </c>
      <c r="ET51" s="277">
        <v>0</v>
      </c>
      <c r="EU51" s="277">
        <v>44</v>
      </c>
      <c r="EV51" s="277">
        <v>103</v>
      </c>
      <c r="EW51" s="277">
        <v>0</v>
      </c>
      <c r="EX51" s="277">
        <v>56</v>
      </c>
      <c r="EY51" s="277">
        <v>48</v>
      </c>
      <c r="EZ51" s="277">
        <v>107</v>
      </c>
      <c r="FA51" s="277">
        <v>35</v>
      </c>
      <c r="FB51" s="277">
        <v>62</v>
      </c>
      <c r="FC51" s="277">
        <v>101</v>
      </c>
      <c r="FD51" s="49">
        <v>11</v>
      </c>
      <c r="FE51" s="277">
        <v>78</v>
      </c>
      <c r="FF51" s="277">
        <v>44</v>
      </c>
      <c r="FG51" s="277">
        <v>128</v>
      </c>
      <c r="FH51" s="277">
        <v>32</v>
      </c>
      <c r="FI51" s="277">
        <v>0</v>
      </c>
      <c r="FJ51" s="277">
        <v>107</v>
      </c>
      <c r="FK51" s="277">
        <v>67</v>
      </c>
      <c r="FL51" s="277">
        <v>0</v>
      </c>
      <c r="FM51" s="277">
        <v>0</v>
      </c>
      <c r="FN51" s="277">
        <v>133</v>
      </c>
      <c r="FO51" s="277">
        <v>132</v>
      </c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2710</v>
      </c>
      <c r="D52" s="56">
        <f>SUM(E52:HQ52)</f>
        <v>8865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L52" s="277">
        <v>0</v>
      </c>
      <c r="EM52" s="49">
        <v>10</v>
      </c>
      <c r="EN52" s="277">
        <v>115</v>
      </c>
      <c r="EO52" s="277">
        <v>120</v>
      </c>
      <c r="EP52" s="277">
        <v>97</v>
      </c>
      <c r="EQ52" s="277">
        <v>78</v>
      </c>
      <c r="ER52" s="277">
        <v>52</v>
      </c>
      <c r="ES52" s="277">
        <v>43</v>
      </c>
      <c r="ET52" s="277">
        <v>0</v>
      </c>
      <c r="EU52" s="277">
        <v>55</v>
      </c>
      <c r="EV52" s="277">
        <v>0</v>
      </c>
      <c r="EW52" s="277">
        <v>0</v>
      </c>
      <c r="EX52" s="49">
        <v>0</v>
      </c>
      <c r="EY52" s="277">
        <v>62</v>
      </c>
      <c r="EZ52" s="277">
        <v>0</v>
      </c>
      <c r="FA52" s="277">
        <v>128</v>
      </c>
      <c r="FB52" s="277">
        <v>66</v>
      </c>
      <c r="FC52" s="49">
        <v>9</v>
      </c>
      <c r="FD52" s="277">
        <v>48</v>
      </c>
      <c r="FE52" s="49">
        <v>17</v>
      </c>
      <c r="FF52" s="277">
        <v>79</v>
      </c>
      <c r="FG52" s="277">
        <v>50</v>
      </c>
      <c r="FH52" s="49">
        <v>95</v>
      </c>
      <c r="FI52" s="277">
        <v>0</v>
      </c>
      <c r="FJ52" s="277">
        <v>0</v>
      </c>
      <c r="FK52" s="277">
        <v>82</v>
      </c>
      <c r="FL52" s="277">
        <v>111</v>
      </c>
      <c r="FM52" s="277">
        <v>0</v>
      </c>
      <c r="FN52" s="277">
        <v>107</v>
      </c>
      <c r="FO52" s="277">
        <v>0</v>
      </c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3624</v>
      </c>
      <c r="D53" s="56">
        <f>SUM(E53:HQ53)</f>
        <v>9562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L53" s="277">
        <v>124</v>
      </c>
      <c r="EM53" s="277">
        <v>61</v>
      </c>
      <c r="EN53" s="277">
        <v>34</v>
      </c>
      <c r="EO53" s="49">
        <v>0</v>
      </c>
      <c r="EP53" s="277">
        <v>0</v>
      </c>
      <c r="EQ53" s="277">
        <v>0</v>
      </c>
      <c r="ER53" s="277">
        <v>43</v>
      </c>
      <c r="ES53" s="277">
        <v>114</v>
      </c>
      <c r="ET53" s="277">
        <v>66</v>
      </c>
      <c r="EU53" s="277">
        <v>85</v>
      </c>
      <c r="EV53" s="277">
        <v>0</v>
      </c>
      <c r="EW53" s="277">
        <v>0</v>
      </c>
      <c r="EX53" s="277">
        <v>82</v>
      </c>
      <c r="EY53" s="277">
        <v>68</v>
      </c>
      <c r="EZ53" s="277">
        <v>131</v>
      </c>
      <c r="FA53" s="277">
        <v>101</v>
      </c>
      <c r="FB53" s="277">
        <v>83</v>
      </c>
      <c r="FC53" s="277">
        <v>56</v>
      </c>
      <c r="FD53" s="49">
        <v>89</v>
      </c>
      <c r="FE53" s="277">
        <v>63</v>
      </c>
      <c r="FF53" s="277">
        <v>32</v>
      </c>
      <c r="FG53" s="277">
        <v>56</v>
      </c>
      <c r="FH53" s="277">
        <v>118</v>
      </c>
      <c r="FI53" s="277">
        <v>0</v>
      </c>
      <c r="FJ53" s="277">
        <v>0</v>
      </c>
      <c r="FK53" s="277">
        <v>96</v>
      </c>
      <c r="FL53" s="277">
        <v>117</v>
      </c>
      <c r="FM53" s="277">
        <v>0</v>
      </c>
      <c r="FN53" s="277">
        <v>81</v>
      </c>
      <c r="FO53" s="277">
        <v>54</v>
      </c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8248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L54" s="277">
        <v>104</v>
      </c>
      <c r="EM54" s="277">
        <v>58</v>
      </c>
      <c r="EN54" s="277">
        <v>38</v>
      </c>
      <c r="EO54" s="277">
        <v>112</v>
      </c>
      <c r="EP54" s="277">
        <v>132</v>
      </c>
      <c r="EQ54" s="277">
        <v>0</v>
      </c>
      <c r="ER54" s="277">
        <v>25</v>
      </c>
      <c r="ES54" s="277">
        <v>40</v>
      </c>
      <c r="ET54" s="277">
        <v>124</v>
      </c>
      <c r="EU54" s="277">
        <v>0</v>
      </c>
      <c r="EV54" s="277">
        <v>0</v>
      </c>
      <c r="EW54" s="277">
        <v>0</v>
      </c>
      <c r="EX54" s="277">
        <v>68</v>
      </c>
      <c r="EY54" s="49">
        <v>0</v>
      </c>
      <c r="EZ54" s="277">
        <v>0</v>
      </c>
      <c r="FA54" s="49">
        <v>0</v>
      </c>
      <c r="FB54" s="277">
        <v>0</v>
      </c>
      <c r="FC54" s="277">
        <v>100</v>
      </c>
      <c r="FD54" s="277">
        <v>109</v>
      </c>
      <c r="FE54" s="49">
        <v>0</v>
      </c>
      <c r="FF54" s="277">
        <v>64</v>
      </c>
      <c r="FG54" s="277">
        <v>38</v>
      </c>
      <c r="FH54" s="277">
        <v>111</v>
      </c>
      <c r="FI54" s="277">
        <v>0</v>
      </c>
      <c r="FJ54" s="277">
        <v>46</v>
      </c>
      <c r="FK54" s="277">
        <v>49</v>
      </c>
      <c r="FL54" s="277">
        <v>0</v>
      </c>
      <c r="FM54" s="277">
        <v>0</v>
      </c>
      <c r="FN54" s="277">
        <v>96</v>
      </c>
      <c r="FO54" s="277">
        <v>0</v>
      </c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3625</v>
      </c>
      <c r="D55" s="56">
        <f>SUM(E55:HQ55)</f>
        <v>9224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L55" s="277">
        <v>122</v>
      </c>
      <c r="EM55" s="49">
        <v>3</v>
      </c>
      <c r="EN55" s="49">
        <v>15</v>
      </c>
      <c r="EO55" s="277">
        <v>99</v>
      </c>
      <c r="EP55" s="277">
        <v>133</v>
      </c>
      <c r="EQ55" s="277">
        <v>0</v>
      </c>
      <c r="ER55" s="277">
        <v>30</v>
      </c>
      <c r="ES55" s="277">
        <v>92</v>
      </c>
      <c r="ET55" s="277">
        <v>127</v>
      </c>
      <c r="EU55" s="277">
        <v>48</v>
      </c>
      <c r="EV55" s="277">
        <v>0</v>
      </c>
      <c r="EW55" s="277">
        <v>0</v>
      </c>
      <c r="EX55" s="277">
        <v>56</v>
      </c>
      <c r="EY55" s="277">
        <v>48</v>
      </c>
      <c r="EZ55" s="277">
        <v>120</v>
      </c>
      <c r="FA55" s="277">
        <v>42</v>
      </c>
      <c r="FB55" s="277">
        <v>0</v>
      </c>
      <c r="FC55" s="277">
        <v>98</v>
      </c>
      <c r="FD55" s="277">
        <v>88</v>
      </c>
      <c r="FE55" s="277">
        <v>66</v>
      </c>
      <c r="FF55" s="277">
        <v>34</v>
      </c>
      <c r="FG55" s="277">
        <v>85</v>
      </c>
      <c r="FH55" s="277">
        <v>45</v>
      </c>
      <c r="FI55" s="277">
        <v>0</v>
      </c>
      <c r="FJ55" s="277">
        <v>0</v>
      </c>
      <c r="FK55" s="277">
        <v>28</v>
      </c>
      <c r="FL55" s="277">
        <v>0</v>
      </c>
      <c r="FM55" s="277">
        <v>0</v>
      </c>
      <c r="FN55" s="277">
        <v>103</v>
      </c>
      <c r="FO55" s="277">
        <v>46</v>
      </c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2732</v>
      </c>
      <c r="D56" s="56">
        <f>SUM(E56:HQ56)</f>
        <v>11888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L56" s="277">
        <v>0</v>
      </c>
      <c r="EM56" s="277">
        <v>126</v>
      </c>
      <c r="EN56" s="277">
        <v>80</v>
      </c>
      <c r="EO56" s="277">
        <v>86</v>
      </c>
      <c r="EP56" s="49">
        <v>89</v>
      </c>
      <c r="EQ56" s="277">
        <v>0</v>
      </c>
      <c r="ER56" s="277">
        <v>92</v>
      </c>
      <c r="ES56" s="277">
        <v>38</v>
      </c>
      <c r="ET56" s="277">
        <v>0</v>
      </c>
      <c r="EU56" s="277">
        <v>127</v>
      </c>
      <c r="EV56" s="277">
        <v>104</v>
      </c>
      <c r="EW56" s="277">
        <v>135</v>
      </c>
      <c r="EX56" s="277">
        <v>118</v>
      </c>
      <c r="EY56" s="277">
        <v>136</v>
      </c>
      <c r="EZ56" s="277">
        <v>110</v>
      </c>
      <c r="FA56" s="277">
        <v>112</v>
      </c>
      <c r="FB56" s="277">
        <v>129</v>
      </c>
      <c r="FC56" s="277">
        <v>119</v>
      </c>
      <c r="FD56" s="49">
        <v>11</v>
      </c>
      <c r="FE56" s="277">
        <v>35</v>
      </c>
      <c r="FF56" s="277">
        <v>94</v>
      </c>
      <c r="FG56" s="277">
        <v>123</v>
      </c>
      <c r="FH56" s="277">
        <v>85</v>
      </c>
      <c r="FI56" s="277">
        <v>135</v>
      </c>
      <c r="FJ56" s="277">
        <v>63</v>
      </c>
      <c r="FK56" s="277">
        <v>0</v>
      </c>
      <c r="FL56" s="277">
        <v>71</v>
      </c>
      <c r="FM56" s="277">
        <v>0</v>
      </c>
      <c r="FN56" s="277">
        <v>69</v>
      </c>
      <c r="FO56" s="277">
        <v>107</v>
      </c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10554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L57" s="277">
        <v>119</v>
      </c>
      <c r="EM57" s="277">
        <v>123</v>
      </c>
      <c r="EN57" s="277">
        <v>49</v>
      </c>
      <c r="EO57" s="277">
        <v>0</v>
      </c>
      <c r="EP57" s="277">
        <v>77</v>
      </c>
      <c r="EQ57" s="277">
        <v>84</v>
      </c>
      <c r="ER57" s="277">
        <v>96</v>
      </c>
      <c r="ES57" s="277">
        <v>109</v>
      </c>
      <c r="ET57" s="277">
        <v>70</v>
      </c>
      <c r="EU57" s="277">
        <v>92</v>
      </c>
      <c r="EV57" s="277">
        <v>0</v>
      </c>
      <c r="EW57" s="277">
        <v>0</v>
      </c>
      <c r="EX57" s="277">
        <v>111</v>
      </c>
      <c r="EY57" s="277">
        <v>130</v>
      </c>
      <c r="EZ57" s="277">
        <v>0</v>
      </c>
      <c r="FA57" s="277">
        <v>77</v>
      </c>
      <c r="FB57" s="277">
        <v>107</v>
      </c>
      <c r="FC57" s="277">
        <v>50</v>
      </c>
      <c r="FD57" s="277">
        <v>45</v>
      </c>
      <c r="FE57" s="277">
        <v>134</v>
      </c>
      <c r="FF57" s="277">
        <v>119</v>
      </c>
      <c r="FG57" s="277">
        <v>90</v>
      </c>
      <c r="FH57" s="277">
        <v>76</v>
      </c>
      <c r="FI57" s="277">
        <v>0</v>
      </c>
      <c r="FJ57" s="277">
        <v>122</v>
      </c>
      <c r="FK57" s="277">
        <v>120</v>
      </c>
      <c r="FL57" s="277">
        <v>0</v>
      </c>
      <c r="FM57" s="277">
        <v>0</v>
      </c>
      <c r="FN57" s="277">
        <v>50</v>
      </c>
      <c r="FO57" s="277">
        <v>87</v>
      </c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2731</v>
      </c>
      <c r="D58" s="56">
        <f>SUM(E58:HQ58)</f>
        <v>8898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L58" s="277">
        <v>108</v>
      </c>
      <c r="EM58" s="49">
        <v>5</v>
      </c>
      <c r="EN58" s="277">
        <v>28</v>
      </c>
      <c r="EO58" s="277">
        <v>0</v>
      </c>
      <c r="EP58" s="277">
        <v>54</v>
      </c>
      <c r="EQ58" s="277">
        <v>0</v>
      </c>
      <c r="ER58" s="49">
        <v>17</v>
      </c>
      <c r="ES58" s="277">
        <v>74</v>
      </c>
      <c r="ET58" s="277">
        <v>0</v>
      </c>
      <c r="EU58" s="277">
        <v>49</v>
      </c>
      <c r="EV58" s="277">
        <v>0</v>
      </c>
      <c r="EW58" s="277">
        <v>0</v>
      </c>
      <c r="EX58" s="277">
        <v>56</v>
      </c>
      <c r="EY58" s="277">
        <v>48</v>
      </c>
      <c r="EZ58" s="277">
        <v>126</v>
      </c>
      <c r="FA58" s="277">
        <v>55</v>
      </c>
      <c r="FB58" s="277">
        <v>60</v>
      </c>
      <c r="FC58" s="277">
        <v>130</v>
      </c>
      <c r="FD58" s="277">
        <v>20</v>
      </c>
      <c r="FE58" s="277">
        <v>113</v>
      </c>
      <c r="FF58" s="277">
        <v>52</v>
      </c>
      <c r="FG58" s="277">
        <v>49</v>
      </c>
      <c r="FH58" s="277">
        <v>125</v>
      </c>
      <c r="FI58" s="277">
        <v>0</v>
      </c>
      <c r="FJ58" s="277">
        <v>0</v>
      </c>
      <c r="FK58" s="277">
        <v>0</v>
      </c>
      <c r="FL58" s="277">
        <v>130</v>
      </c>
      <c r="FM58" s="277">
        <v>0</v>
      </c>
      <c r="FN58" s="277">
        <v>124</v>
      </c>
      <c r="FO58" s="49">
        <v>93</v>
      </c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11223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L59" s="277">
        <v>127</v>
      </c>
      <c r="EM59" s="277">
        <v>102</v>
      </c>
      <c r="EN59" s="277">
        <v>123</v>
      </c>
      <c r="EO59" s="277">
        <v>0</v>
      </c>
      <c r="EP59" s="277">
        <v>135</v>
      </c>
      <c r="EQ59" s="277">
        <v>0</v>
      </c>
      <c r="ER59" s="49">
        <v>86</v>
      </c>
      <c r="ES59" s="277">
        <v>120</v>
      </c>
      <c r="ET59" s="277">
        <v>124</v>
      </c>
      <c r="EU59" s="277">
        <v>105</v>
      </c>
      <c r="EV59" s="277">
        <v>0</v>
      </c>
      <c r="EW59" s="277">
        <v>0</v>
      </c>
      <c r="EX59" s="277">
        <v>109</v>
      </c>
      <c r="EY59" s="277">
        <v>118</v>
      </c>
      <c r="EZ59" s="277">
        <v>0</v>
      </c>
      <c r="FA59" s="277">
        <v>93</v>
      </c>
      <c r="FB59" s="277">
        <v>119</v>
      </c>
      <c r="FC59" s="49">
        <v>3</v>
      </c>
      <c r="FD59" s="277">
        <v>26</v>
      </c>
      <c r="FE59" s="277">
        <v>52</v>
      </c>
      <c r="FF59" s="277">
        <v>128</v>
      </c>
      <c r="FG59" s="277">
        <v>0</v>
      </c>
      <c r="FH59" s="277">
        <v>121</v>
      </c>
      <c r="FI59" s="277">
        <v>0</v>
      </c>
      <c r="FJ59" s="277">
        <v>67</v>
      </c>
      <c r="FK59" s="277">
        <v>131</v>
      </c>
      <c r="FL59" s="277">
        <v>50</v>
      </c>
      <c r="FM59" s="277">
        <v>126</v>
      </c>
      <c r="FN59" s="277">
        <v>113</v>
      </c>
      <c r="FO59" s="277">
        <v>0</v>
      </c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3626</v>
      </c>
      <c r="D60" s="56">
        <f>SUM(E60:HQ60)</f>
        <v>9060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L60" s="277">
        <v>108</v>
      </c>
      <c r="EM60" s="277">
        <v>55</v>
      </c>
      <c r="EN60" s="277">
        <v>45</v>
      </c>
      <c r="EO60" s="49">
        <v>0</v>
      </c>
      <c r="EP60" s="277">
        <v>71</v>
      </c>
      <c r="EQ60" s="277">
        <v>0</v>
      </c>
      <c r="ER60" s="277">
        <v>53</v>
      </c>
      <c r="ES60" s="277">
        <v>47</v>
      </c>
      <c r="ET60" s="277">
        <v>0</v>
      </c>
      <c r="EU60" s="277">
        <v>55</v>
      </c>
      <c r="EV60" s="277">
        <v>0</v>
      </c>
      <c r="EW60" s="277">
        <v>0</v>
      </c>
      <c r="EX60" s="49">
        <v>0</v>
      </c>
      <c r="EY60" s="49">
        <v>16</v>
      </c>
      <c r="EZ60" s="277">
        <v>0</v>
      </c>
      <c r="FA60" s="277">
        <v>36</v>
      </c>
      <c r="FB60" s="277">
        <v>0</v>
      </c>
      <c r="FC60" s="277">
        <v>96</v>
      </c>
      <c r="FD60" s="277">
        <v>85</v>
      </c>
      <c r="FE60" s="277">
        <v>110</v>
      </c>
      <c r="FF60" s="49">
        <v>0</v>
      </c>
      <c r="FG60" s="277">
        <v>103</v>
      </c>
      <c r="FH60" s="277">
        <v>76</v>
      </c>
      <c r="FI60" s="277">
        <v>0</v>
      </c>
      <c r="FJ60" s="277">
        <v>101</v>
      </c>
      <c r="FK60" s="277">
        <v>0</v>
      </c>
      <c r="FL60" s="277">
        <v>0</v>
      </c>
      <c r="FM60" s="277">
        <v>0</v>
      </c>
      <c r="FN60" s="277">
        <v>0</v>
      </c>
      <c r="FO60" s="277">
        <v>124</v>
      </c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2714</v>
      </c>
      <c r="D61" s="56">
        <f>SUM(E61:HQ61)</f>
        <v>9942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L61" s="277">
        <v>0</v>
      </c>
      <c r="EM61" s="277">
        <v>120</v>
      </c>
      <c r="EN61" s="277">
        <v>31</v>
      </c>
      <c r="EO61" s="277">
        <v>0</v>
      </c>
      <c r="EP61" s="277">
        <v>110</v>
      </c>
      <c r="EQ61" s="277">
        <v>132</v>
      </c>
      <c r="ER61" s="49">
        <v>7</v>
      </c>
      <c r="ES61" s="277">
        <v>78</v>
      </c>
      <c r="ET61" s="277">
        <v>107</v>
      </c>
      <c r="EU61" s="277">
        <v>134</v>
      </c>
      <c r="EV61" s="277">
        <v>0</v>
      </c>
      <c r="EW61" s="277">
        <v>0</v>
      </c>
      <c r="EX61" s="277">
        <v>133</v>
      </c>
      <c r="EY61" s="277">
        <v>121</v>
      </c>
      <c r="EZ61" s="277">
        <v>100</v>
      </c>
      <c r="FA61" s="49">
        <v>0</v>
      </c>
      <c r="FB61" s="277">
        <v>129</v>
      </c>
      <c r="FC61" s="49">
        <v>1</v>
      </c>
      <c r="FD61" s="277">
        <v>114</v>
      </c>
      <c r="FE61" s="277">
        <v>120</v>
      </c>
      <c r="FF61" s="277">
        <v>74</v>
      </c>
      <c r="FG61" s="277">
        <v>0</v>
      </c>
      <c r="FH61" s="49">
        <v>0</v>
      </c>
      <c r="FI61" s="277">
        <v>0</v>
      </c>
      <c r="FJ61" s="277">
        <v>76</v>
      </c>
      <c r="FK61" s="277">
        <v>42</v>
      </c>
      <c r="FL61" s="277">
        <v>45</v>
      </c>
      <c r="FM61" s="277">
        <v>113</v>
      </c>
      <c r="FN61" s="277">
        <v>0</v>
      </c>
      <c r="FO61" s="277">
        <v>0</v>
      </c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9805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L62" s="277">
        <v>0</v>
      </c>
      <c r="EM62" s="277">
        <v>82</v>
      </c>
      <c r="EN62" s="277">
        <v>120</v>
      </c>
      <c r="EO62" s="277">
        <v>106</v>
      </c>
      <c r="EP62" s="277">
        <v>0</v>
      </c>
      <c r="EQ62" s="277">
        <v>60</v>
      </c>
      <c r="ER62" s="277">
        <v>135</v>
      </c>
      <c r="ES62" s="49">
        <v>19</v>
      </c>
      <c r="ET62" s="277">
        <v>77</v>
      </c>
      <c r="EU62" s="277">
        <v>112</v>
      </c>
      <c r="EV62" s="277">
        <v>129</v>
      </c>
      <c r="EW62" s="277">
        <v>0</v>
      </c>
      <c r="EX62" s="277">
        <v>118</v>
      </c>
      <c r="EY62" s="277">
        <v>92</v>
      </c>
      <c r="EZ62" s="277">
        <v>0</v>
      </c>
      <c r="FA62" s="277">
        <v>73</v>
      </c>
      <c r="FB62" s="277">
        <v>129</v>
      </c>
      <c r="FC62" s="277">
        <v>128</v>
      </c>
      <c r="FD62" s="277">
        <v>128</v>
      </c>
      <c r="FE62" s="277">
        <v>60</v>
      </c>
      <c r="FF62" s="277">
        <v>0</v>
      </c>
      <c r="FG62" s="277">
        <v>133</v>
      </c>
      <c r="FH62" s="277">
        <v>127</v>
      </c>
      <c r="FI62" s="277">
        <v>0</v>
      </c>
      <c r="FJ62" s="277">
        <v>97</v>
      </c>
      <c r="FK62" s="277">
        <v>67</v>
      </c>
      <c r="FL62" s="277">
        <v>91</v>
      </c>
      <c r="FM62" s="277">
        <v>0</v>
      </c>
      <c r="FN62" s="277">
        <v>64</v>
      </c>
      <c r="FO62" s="277">
        <v>110</v>
      </c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10063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L63" s="277">
        <v>0</v>
      </c>
      <c r="EM63" s="277">
        <v>85</v>
      </c>
      <c r="EN63" s="277">
        <v>21</v>
      </c>
      <c r="EO63" s="277">
        <v>0</v>
      </c>
      <c r="EP63" s="277">
        <v>0</v>
      </c>
      <c r="EQ63" s="277">
        <v>126</v>
      </c>
      <c r="ER63" s="277">
        <v>42</v>
      </c>
      <c r="ES63" s="277">
        <v>129</v>
      </c>
      <c r="ET63" s="277">
        <v>0</v>
      </c>
      <c r="EU63" s="277">
        <v>105</v>
      </c>
      <c r="EV63" s="277">
        <v>111</v>
      </c>
      <c r="EW63" s="277">
        <v>0</v>
      </c>
      <c r="EX63" s="277">
        <v>109</v>
      </c>
      <c r="EY63" s="277">
        <v>114</v>
      </c>
      <c r="EZ63" s="277">
        <v>0</v>
      </c>
      <c r="FA63" s="277">
        <v>0</v>
      </c>
      <c r="FB63" s="277">
        <v>119</v>
      </c>
      <c r="FC63" s="277">
        <v>97</v>
      </c>
      <c r="FD63" s="277">
        <v>113</v>
      </c>
      <c r="FE63" s="277">
        <v>93</v>
      </c>
      <c r="FF63" s="277">
        <v>103</v>
      </c>
      <c r="FG63" s="277">
        <v>0</v>
      </c>
      <c r="FH63" s="277">
        <v>37</v>
      </c>
      <c r="FI63" s="277">
        <v>0</v>
      </c>
      <c r="FJ63" s="277">
        <v>76</v>
      </c>
      <c r="FK63" s="277">
        <v>121</v>
      </c>
      <c r="FL63" s="277">
        <v>53</v>
      </c>
      <c r="FM63" s="277">
        <v>0</v>
      </c>
      <c r="FN63" s="277">
        <v>94</v>
      </c>
      <c r="FO63" s="277">
        <v>0</v>
      </c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8334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L64" s="277">
        <v>0</v>
      </c>
      <c r="EM64" s="49">
        <v>16</v>
      </c>
      <c r="EN64" s="277">
        <v>29</v>
      </c>
      <c r="EO64" s="277">
        <v>99</v>
      </c>
      <c r="EP64" s="277">
        <v>0</v>
      </c>
      <c r="EQ64" s="277">
        <v>121</v>
      </c>
      <c r="ER64" s="49">
        <v>8</v>
      </c>
      <c r="ES64" s="277">
        <v>98</v>
      </c>
      <c r="ET64" s="277">
        <v>92</v>
      </c>
      <c r="EU64" s="277">
        <v>83</v>
      </c>
      <c r="EV64" s="277">
        <v>0</v>
      </c>
      <c r="EW64" s="277">
        <v>0</v>
      </c>
      <c r="EX64" s="277">
        <v>101</v>
      </c>
      <c r="EY64" s="277">
        <v>102</v>
      </c>
      <c r="EZ64" s="277">
        <v>0</v>
      </c>
      <c r="FA64" s="49">
        <v>0</v>
      </c>
      <c r="FB64" s="49">
        <v>96</v>
      </c>
      <c r="FC64" s="49">
        <v>16</v>
      </c>
      <c r="FD64" s="49">
        <v>14</v>
      </c>
      <c r="FE64" s="277">
        <v>83</v>
      </c>
      <c r="FF64" s="277">
        <v>92</v>
      </c>
      <c r="FG64" s="277">
        <v>0</v>
      </c>
      <c r="FH64" s="49">
        <v>0</v>
      </c>
      <c r="FI64" s="277">
        <v>0</v>
      </c>
      <c r="FJ64" s="277">
        <v>35</v>
      </c>
      <c r="FK64" s="49">
        <v>0</v>
      </c>
      <c r="FL64" s="277">
        <v>0</v>
      </c>
      <c r="FM64" s="277">
        <v>0</v>
      </c>
      <c r="FN64" s="277">
        <v>43</v>
      </c>
      <c r="FO64" s="277">
        <v>0</v>
      </c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9880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L65" s="277">
        <v>0</v>
      </c>
      <c r="EM65" s="277">
        <v>91</v>
      </c>
      <c r="EN65" s="49">
        <v>4</v>
      </c>
      <c r="EO65" s="49">
        <v>0</v>
      </c>
      <c r="EP65" s="277">
        <v>99</v>
      </c>
      <c r="EQ65" s="277">
        <v>62</v>
      </c>
      <c r="ER65" s="277">
        <v>39</v>
      </c>
      <c r="ES65" s="49">
        <v>1</v>
      </c>
      <c r="ET65" s="277">
        <v>119</v>
      </c>
      <c r="EU65" s="277">
        <v>62</v>
      </c>
      <c r="EV65" s="277">
        <v>115</v>
      </c>
      <c r="EW65" s="277">
        <v>0</v>
      </c>
      <c r="EX65" s="277">
        <v>0</v>
      </c>
      <c r="EY65" s="277">
        <v>57</v>
      </c>
      <c r="EZ65" s="277">
        <v>120</v>
      </c>
      <c r="FA65" s="277">
        <v>99</v>
      </c>
      <c r="FB65" s="277">
        <v>61</v>
      </c>
      <c r="FC65" s="277">
        <v>118</v>
      </c>
      <c r="FD65" s="277">
        <v>103</v>
      </c>
      <c r="FE65" s="277">
        <v>131</v>
      </c>
      <c r="FF65" s="277">
        <v>68</v>
      </c>
      <c r="FG65" s="277">
        <v>65</v>
      </c>
      <c r="FH65" s="277">
        <v>59</v>
      </c>
      <c r="FI65" s="277">
        <v>0</v>
      </c>
      <c r="FJ65" s="277">
        <v>0</v>
      </c>
      <c r="FK65" s="49">
        <v>0</v>
      </c>
      <c r="FL65" s="277">
        <v>128</v>
      </c>
      <c r="FM65" s="277">
        <v>0</v>
      </c>
      <c r="FN65" s="277">
        <v>68</v>
      </c>
      <c r="FO65" s="277">
        <v>75</v>
      </c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7977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L66" s="277">
        <v>95</v>
      </c>
      <c r="EM66" s="277">
        <v>64</v>
      </c>
      <c r="EN66" s="49">
        <v>9</v>
      </c>
      <c r="EO66" s="277">
        <v>111</v>
      </c>
      <c r="EP66" s="277">
        <v>0</v>
      </c>
      <c r="EQ66" s="277">
        <v>98</v>
      </c>
      <c r="ER66" s="49">
        <v>14</v>
      </c>
      <c r="ES66" s="49">
        <v>4</v>
      </c>
      <c r="ET66" s="277">
        <v>57</v>
      </c>
      <c r="EU66" s="277">
        <v>59</v>
      </c>
      <c r="EV66" s="277">
        <v>0</v>
      </c>
      <c r="EW66" s="277">
        <v>0</v>
      </c>
      <c r="EX66" s="49">
        <v>0</v>
      </c>
      <c r="EY66" s="277">
        <v>54</v>
      </c>
      <c r="EZ66" s="277">
        <v>0</v>
      </c>
      <c r="FA66" s="277">
        <v>48</v>
      </c>
      <c r="FB66" s="277">
        <v>0</v>
      </c>
      <c r="FC66" s="277">
        <v>90</v>
      </c>
      <c r="FD66" s="49">
        <v>1</v>
      </c>
      <c r="FE66" s="277">
        <v>102</v>
      </c>
      <c r="FF66" s="49">
        <v>0</v>
      </c>
      <c r="FG66" s="49">
        <v>86</v>
      </c>
      <c r="FH66" s="277">
        <v>49</v>
      </c>
      <c r="FI66" s="277">
        <v>0</v>
      </c>
      <c r="FJ66" s="277">
        <v>0</v>
      </c>
      <c r="FK66" s="277">
        <v>33</v>
      </c>
      <c r="FL66" s="277">
        <v>120</v>
      </c>
      <c r="FM66" s="277">
        <v>0</v>
      </c>
      <c r="FN66" s="277">
        <v>67</v>
      </c>
      <c r="FO66" s="277">
        <v>44</v>
      </c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3627</v>
      </c>
      <c r="D67" s="56">
        <f>SUM(E67:HQ67)</f>
        <v>9155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L67" s="277">
        <v>0</v>
      </c>
      <c r="EM67" s="277">
        <v>52</v>
      </c>
      <c r="EN67" s="277">
        <v>106</v>
      </c>
      <c r="EO67" s="49">
        <v>0</v>
      </c>
      <c r="EP67" s="277">
        <v>112</v>
      </c>
      <c r="EQ67" s="277">
        <v>0</v>
      </c>
      <c r="ER67" s="277">
        <v>87</v>
      </c>
      <c r="ES67" s="49">
        <v>18</v>
      </c>
      <c r="ET67" s="277">
        <v>58</v>
      </c>
      <c r="EU67" s="277">
        <v>83</v>
      </c>
      <c r="EV67" s="277">
        <v>0</v>
      </c>
      <c r="EW67" s="277">
        <v>0</v>
      </c>
      <c r="EX67" s="277">
        <v>90</v>
      </c>
      <c r="EY67" s="277">
        <v>73</v>
      </c>
      <c r="EZ67" s="277">
        <v>0</v>
      </c>
      <c r="FA67" s="277">
        <v>95</v>
      </c>
      <c r="FB67" s="277">
        <v>96</v>
      </c>
      <c r="FC67" s="277">
        <v>74</v>
      </c>
      <c r="FD67" s="49">
        <v>11</v>
      </c>
      <c r="FE67" s="49">
        <v>6</v>
      </c>
      <c r="FF67" s="277">
        <v>108</v>
      </c>
      <c r="FG67" s="277">
        <v>75</v>
      </c>
      <c r="FH67" s="277">
        <v>111</v>
      </c>
      <c r="FI67" s="277">
        <v>0</v>
      </c>
      <c r="FJ67" s="277">
        <v>72</v>
      </c>
      <c r="FK67" s="277">
        <v>0</v>
      </c>
      <c r="FL67" s="277">
        <v>0</v>
      </c>
      <c r="FM67" s="277">
        <v>0</v>
      </c>
      <c r="FN67" s="277">
        <v>97</v>
      </c>
      <c r="FO67" s="277">
        <v>115</v>
      </c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2725</v>
      </c>
      <c r="D68" s="56">
        <f>SUM(E68:HQ68)</f>
        <v>9771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L68" s="277">
        <v>94</v>
      </c>
      <c r="EM68" s="49">
        <v>13</v>
      </c>
      <c r="EN68" s="277">
        <v>61</v>
      </c>
      <c r="EO68" s="277">
        <v>0</v>
      </c>
      <c r="EP68" s="277">
        <v>84</v>
      </c>
      <c r="EQ68" s="277">
        <v>72</v>
      </c>
      <c r="ER68" s="277">
        <v>82</v>
      </c>
      <c r="ES68" s="277">
        <v>82</v>
      </c>
      <c r="ET68" s="277">
        <v>101</v>
      </c>
      <c r="EU68" s="277">
        <v>112</v>
      </c>
      <c r="EV68" s="277">
        <v>0</v>
      </c>
      <c r="EW68" s="277">
        <v>0</v>
      </c>
      <c r="EX68" s="277">
        <v>118</v>
      </c>
      <c r="EY68" s="277">
        <v>110</v>
      </c>
      <c r="EZ68" s="277">
        <v>0</v>
      </c>
      <c r="FA68" s="277">
        <v>33</v>
      </c>
      <c r="FB68" s="277">
        <v>129</v>
      </c>
      <c r="FC68" s="277">
        <v>36</v>
      </c>
      <c r="FD68" s="277">
        <v>30</v>
      </c>
      <c r="FE68" s="277">
        <v>34</v>
      </c>
      <c r="FF68" s="49">
        <v>0</v>
      </c>
      <c r="FG68" s="277">
        <v>84</v>
      </c>
      <c r="FH68" s="277">
        <v>0</v>
      </c>
      <c r="FI68" s="277">
        <v>0</v>
      </c>
      <c r="FJ68" s="277">
        <v>71</v>
      </c>
      <c r="FK68" s="277">
        <v>67</v>
      </c>
      <c r="FL68" s="277">
        <v>62</v>
      </c>
      <c r="FM68" s="277">
        <v>0</v>
      </c>
      <c r="FN68" s="277">
        <v>47</v>
      </c>
      <c r="FO68" s="277">
        <v>109</v>
      </c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8452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L69" s="277">
        <v>0</v>
      </c>
      <c r="EM69" s="277">
        <v>127</v>
      </c>
      <c r="EN69" s="277">
        <v>53</v>
      </c>
      <c r="EO69" s="277">
        <v>0</v>
      </c>
      <c r="EP69" s="277">
        <v>0</v>
      </c>
      <c r="EQ69" s="277">
        <v>116</v>
      </c>
      <c r="ER69" s="277">
        <v>50</v>
      </c>
      <c r="ES69" s="277">
        <v>132</v>
      </c>
      <c r="ET69" s="277">
        <v>83</v>
      </c>
      <c r="EU69" s="277">
        <v>69</v>
      </c>
      <c r="EV69" s="277">
        <v>0</v>
      </c>
      <c r="EW69" s="277">
        <v>0</v>
      </c>
      <c r="EX69" s="277">
        <v>62</v>
      </c>
      <c r="EY69" s="277">
        <v>69</v>
      </c>
      <c r="EZ69" s="277">
        <v>101</v>
      </c>
      <c r="FA69" s="49">
        <v>0</v>
      </c>
      <c r="FB69" s="277">
        <v>0</v>
      </c>
      <c r="FC69" s="49">
        <v>11</v>
      </c>
      <c r="FD69" s="277">
        <v>35</v>
      </c>
      <c r="FE69" s="277">
        <v>68</v>
      </c>
      <c r="FF69" s="277">
        <v>26</v>
      </c>
      <c r="FG69" s="277">
        <v>0</v>
      </c>
      <c r="FH69" s="277">
        <v>68</v>
      </c>
      <c r="FI69" s="277">
        <v>0</v>
      </c>
      <c r="FJ69" s="277">
        <v>78</v>
      </c>
      <c r="FK69" s="277">
        <v>127</v>
      </c>
      <c r="FL69" s="277">
        <v>50</v>
      </c>
      <c r="FM69" s="277">
        <v>0</v>
      </c>
      <c r="FN69" s="277">
        <v>43</v>
      </c>
      <c r="FO69" s="277">
        <v>67</v>
      </c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7533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L70" s="277">
        <v>0</v>
      </c>
      <c r="EM70" s="277">
        <v>116</v>
      </c>
      <c r="EN70" s="49">
        <v>5</v>
      </c>
      <c r="EO70" s="277">
        <v>0</v>
      </c>
      <c r="EP70" s="277">
        <v>110</v>
      </c>
      <c r="EQ70" s="277">
        <v>64</v>
      </c>
      <c r="ER70" s="277">
        <v>21</v>
      </c>
      <c r="ES70" s="277">
        <v>53</v>
      </c>
      <c r="ET70" s="277">
        <v>91</v>
      </c>
      <c r="EU70" s="277">
        <v>0</v>
      </c>
      <c r="EV70" s="277">
        <v>0</v>
      </c>
      <c r="EW70" s="277">
        <v>0</v>
      </c>
      <c r="EX70" s="49">
        <v>0</v>
      </c>
      <c r="EY70" s="49">
        <v>0</v>
      </c>
      <c r="EZ70" s="277">
        <v>0</v>
      </c>
      <c r="FA70" s="49">
        <v>0</v>
      </c>
      <c r="FB70" s="277">
        <v>0</v>
      </c>
      <c r="FC70" s="277">
        <v>49</v>
      </c>
      <c r="FD70" s="277">
        <v>136</v>
      </c>
      <c r="FE70" s="277">
        <v>94</v>
      </c>
      <c r="FF70" s="277">
        <v>87</v>
      </c>
      <c r="FG70" s="277">
        <v>39</v>
      </c>
      <c r="FH70" s="277">
        <v>117</v>
      </c>
      <c r="FI70" s="277">
        <v>0</v>
      </c>
      <c r="FJ70" s="49">
        <v>85</v>
      </c>
      <c r="FK70" s="277">
        <v>51</v>
      </c>
      <c r="FL70" s="277">
        <v>0</v>
      </c>
      <c r="FM70" s="277">
        <v>0</v>
      </c>
      <c r="FN70" s="277">
        <v>102</v>
      </c>
      <c r="FO70" s="277">
        <v>0</v>
      </c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3628</v>
      </c>
      <c r="D71" s="56">
        <f>SUM(E71:HQ71)</f>
        <v>8300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L71" s="277">
        <v>0</v>
      </c>
      <c r="EM71" s="277">
        <v>131</v>
      </c>
      <c r="EN71" s="277">
        <v>127</v>
      </c>
      <c r="EO71" s="277">
        <v>90</v>
      </c>
      <c r="EP71" s="277">
        <v>0</v>
      </c>
      <c r="EQ71" s="277">
        <v>98</v>
      </c>
      <c r="ER71" s="277">
        <v>74</v>
      </c>
      <c r="ES71" s="277">
        <v>83</v>
      </c>
      <c r="ET71" s="277">
        <v>0</v>
      </c>
      <c r="EU71" s="277">
        <v>0</v>
      </c>
      <c r="EV71" s="277">
        <v>0</v>
      </c>
      <c r="EW71" s="277">
        <v>0</v>
      </c>
      <c r="EX71" s="277">
        <v>32</v>
      </c>
      <c r="EY71" s="277">
        <v>21</v>
      </c>
      <c r="EZ71" s="277">
        <v>0</v>
      </c>
      <c r="FA71" s="277">
        <v>98</v>
      </c>
      <c r="FB71" s="277">
        <v>0</v>
      </c>
      <c r="FC71" s="277">
        <v>127</v>
      </c>
      <c r="FD71" s="277">
        <v>125</v>
      </c>
      <c r="FE71" s="49">
        <v>18</v>
      </c>
      <c r="FF71" s="277">
        <v>43</v>
      </c>
      <c r="FG71" s="277">
        <v>99</v>
      </c>
      <c r="FH71" s="277">
        <v>26</v>
      </c>
      <c r="FI71" s="277">
        <v>0</v>
      </c>
      <c r="FJ71" s="277">
        <v>126</v>
      </c>
      <c r="FK71" s="277">
        <v>82</v>
      </c>
      <c r="FL71" s="277">
        <v>84</v>
      </c>
      <c r="FM71" s="277">
        <v>0</v>
      </c>
      <c r="FN71" s="277">
        <v>0</v>
      </c>
      <c r="FO71" s="277">
        <v>87</v>
      </c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3629</v>
      </c>
      <c r="D72" s="56">
        <f>SUM(E72:HQ72)</f>
        <v>8387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L72" s="277">
        <v>0</v>
      </c>
      <c r="EM72" s="277">
        <v>23</v>
      </c>
      <c r="EN72" s="277">
        <v>94</v>
      </c>
      <c r="EO72" s="277">
        <v>125</v>
      </c>
      <c r="EP72" s="277">
        <v>71</v>
      </c>
      <c r="EQ72" s="277">
        <v>84</v>
      </c>
      <c r="ER72" s="277">
        <v>84</v>
      </c>
      <c r="ES72" s="277">
        <v>44</v>
      </c>
      <c r="ET72" s="277">
        <v>0</v>
      </c>
      <c r="EU72" s="277">
        <v>0</v>
      </c>
      <c r="EV72" s="277">
        <v>0</v>
      </c>
      <c r="EW72" s="277">
        <v>0</v>
      </c>
      <c r="EX72" s="49">
        <v>0</v>
      </c>
      <c r="EY72" s="49">
        <v>0</v>
      </c>
      <c r="EZ72" s="277">
        <v>0</v>
      </c>
      <c r="FA72" s="49">
        <v>0</v>
      </c>
      <c r="FB72" s="277">
        <v>0</v>
      </c>
      <c r="FC72" s="277">
        <v>41</v>
      </c>
      <c r="FD72" s="277">
        <v>126</v>
      </c>
      <c r="FE72" s="277">
        <v>30</v>
      </c>
      <c r="FF72" s="277">
        <v>40</v>
      </c>
      <c r="FG72" s="277">
        <v>105</v>
      </c>
      <c r="FH72" s="277">
        <v>30</v>
      </c>
      <c r="FI72" s="277">
        <v>0</v>
      </c>
      <c r="FJ72" s="277">
        <v>93</v>
      </c>
      <c r="FK72" s="277">
        <v>67</v>
      </c>
      <c r="FL72" s="277">
        <v>0</v>
      </c>
      <c r="FM72" s="277">
        <v>0</v>
      </c>
      <c r="FN72" s="277">
        <v>0</v>
      </c>
      <c r="FO72" s="277">
        <v>107</v>
      </c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11838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L73" s="277">
        <v>134</v>
      </c>
      <c r="EM73" s="277">
        <v>92</v>
      </c>
      <c r="EN73" s="277">
        <v>68</v>
      </c>
      <c r="EO73" s="49">
        <v>86</v>
      </c>
      <c r="EP73" s="277">
        <v>81</v>
      </c>
      <c r="EQ73" s="277">
        <v>134</v>
      </c>
      <c r="ER73" s="277">
        <v>34</v>
      </c>
      <c r="ES73" s="277">
        <v>134</v>
      </c>
      <c r="ET73" s="277">
        <v>83</v>
      </c>
      <c r="EU73" s="277">
        <v>83</v>
      </c>
      <c r="EV73" s="277">
        <v>130</v>
      </c>
      <c r="EW73" s="277">
        <v>0</v>
      </c>
      <c r="EX73" s="277">
        <v>125</v>
      </c>
      <c r="EY73" s="277">
        <v>79</v>
      </c>
      <c r="EZ73" s="277">
        <v>128</v>
      </c>
      <c r="FA73" s="277">
        <v>59</v>
      </c>
      <c r="FB73" s="277">
        <v>96</v>
      </c>
      <c r="FC73" s="277">
        <v>47</v>
      </c>
      <c r="FD73" s="277">
        <v>51</v>
      </c>
      <c r="FE73" s="277">
        <v>61</v>
      </c>
      <c r="FF73" s="277">
        <v>56</v>
      </c>
      <c r="FG73" s="277">
        <v>54</v>
      </c>
      <c r="FH73" s="277">
        <v>83</v>
      </c>
      <c r="FI73" s="277">
        <v>0</v>
      </c>
      <c r="FJ73" s="277">
        <v>55</v>
      </c>
      <c r="FK73" s="277">
        <v>132</v>
      </c>
      <c r="FL73" s="277">
        <v>64</v>
      </c>
      <c r="FM73" s="277">
        <v>115</v>
      </c>
      <c r="FN73" s="277">
        <v>51</v>
      </c>
      <c r="FO73" s="277">
        <v>0</v>
      </c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8730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L74" s="277">
        <v>0</v>
      </c>
      <c r="EM74" s="277">
        <v>112</v>
      </c>
      <c r="EN74" s="49">
        <v>19</v>
      </c>
      <c r="EO74" s="277">
        <v>0</v>
      </c>
      <c r="EP74" s="277">
        <v>0</v>
      </c>
      <c r="EQ74" s="277">
        <v>117</v>
      </c>
      <c r="ER74" s="277">
        <v>46</v>
      </c>
      <c r="ES74" s="277">
        <v>55</v>
      </c>
      <c r="ET74" s="277">
        <v>0</v>
      </c>
      <c r="EU74" s="277">
        <v>68</v>
      </c>
      <c r="EV74" s="277">
        <v>0</v>
      </c>
      <c r="EW74" s="277">
        <v>0</v>
      </c>
      <c r="EX74" s="277">
        <v>71</v>
      </c>
      <c r="EY74" s="277">
        <v>67</v>
      </c>
      <c r="EZ74" s="277">
        <v>100</v>
      </c>
      <c r="FA74" s="49">
        <v>0</v>
      </c>
      <c r="FB74" s="277">
        <v>0</v>
      </c>
      <c r="FC74" s="277">
        <v>65</v>
      </c>
      <c r="FD74" s="277">
        <v>66</v>
      </c>
      <c r="FE74" s="277">
        <v>84</v>
      </c>
      <c r="FF74" s="277">
        <v>45</v>
      </c>
      <c r="FG74" s="277">
        <v>62</v>
      </c>
      <c r="FH74" s="49">
        <v>0</v>
      </c>
      <c r="FI74" s="277">
        <v>0</v>
      </c>
      <c r="FJ74" s="277">
        <v>89</v>
      </c>
      <c r="FK74" s="277">
        <v>114</v>
      </c>
      <c r="FL74" s="277">
        <v>59</v>
      </c>
      <c r="FM74" s="277">
        <v>111</v>
      </c>
      <c r="FN74" s="277">
        <v>0</v>
      </c>
      <c r="FO74" s="277">
        <v>0</v>
      </c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9573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L75" s="277">
        <v>96</v>
      </c>
      <c r="EM75" s="277">
        <v>40</v>
      </c>
      <c r="EN75" s="277">
        <v>117</v>
      </c>
      <c r="EO75" s="277">
        <v>0</v>
      </c>
      <c r="EP75" s="277">
        <v>60</v>
      </c>
      <c r="EQ75" s="277">
        <v>65</v>
      </c>
      <c r="ER75" s="277">
        <v>90</v>
      </c>
      <c r="ES75" s="277">
        <v>112</v>
      </c>
      <c r="ET75" s="277">
        <v>0</v>
      </c>
      <c r="EU75" s="277">
        <v>46</v>
      </c>
      <c r="EV75" s="277">
        <v>110</v>
      </c>
      <c r="EW75" s="277">
        <v>135</v>
      </c>
      <c r="EX75" s="277">
        <v>64</v>
      </c>
      <c r="EY75" s="49">
        <v>0</v>
      </c>
      <c r="EZ75" s="277">
        <v>116</v>
      </c>
      <c r="FA75" s="277">
        <v>61</v>
      </c>
      <c r="FB75" s="277">
        <v>0</v>
      </c>
      <c r="FC75" s="277">
        <v>85</v>
      </c>
      <c r="FD75" s="277">
        <v>62</v>
      </c>
      <c r="FE75" s="277">
        <v>105</v>
      </c>
      <c r="FF75" s="277">
        <v>61</v>
      </c>
      <c r="FG75" s="277">
        <v>93</v>
      </c>
      <c r="FH75" s="277">
        <v>106</v>
      </c>
      <c r="FI75" s="277">
        <v>135</v>
      </c>
      <c r="FJ75" s="277">
        <v>93</v>
      </c>
      <c r="FK75" s="277">
        <v>95</v>
      </c>
      <c r="FL75" s="277">
        <v>105</v>
      </c>
      <c r="FM75" s="277">
        <v>110</v>
      </c>
      <c r="FN75" s="277">
        <v>50</v>
      </c>
      <c r="FO75" s="277">
        <v>107</v>
      </c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10716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L76" s="277">
        <v>0</v>
      </c>
      <c r="EM76" s="277">
        <v>134</v>
      </c>
      <c r="EN76" s="277">
        <v>79</v>
      </c>
      <c r="EO76" s="277">
        <v>0</v>
      </c>
      <c r="EP76" s="277">
        <v>90</v>
      </c>
      <c r="EQ76" s="277">
        <v>61</v>
      </c>
      <c r="ER76" s="277">
        <v>130</v>
      </c>
      <c r="ES76" s="277">
        <v>115</v>
      </c>
      <c r="ET76" s="277">
        <v>126</v>
      </c>
      <c r="EU76" s="277">
        <v>107</v>
      </c>
      <c r="EV76" s="277">
        <v>115</v>
      </c>
      <c r="EW76" s="277">
        <v>0</v>
      </c>
      <c r="EX76" s="277">
        <v>81</v>
      </c>
      <c r="EY76" s="277">
        <v>94</v>
      </c>
      <c r="EZ76" s="277">
        <v>0</v>
      </c>
      <c r="FA76" s="277">
        <v>136</v>
      </c>
      <c r="FB76" s="277">
        <v>83</v>
      </c>
      <c r="FC76" s="49">
        <v>18</v>
      </c>
      <c r="FD76" s="277">
        <v>36</v>
      </c>
      <c r="FE76" s="277">
        <v>44</v>
      </c>
      <c r="FF76" s="277">
        <v>82</v>
      </c>
      <c r="FG76" s="277">
        <v>62</v>
      </c>
      <c r="FH76" s="277">
        <v>135</v>
      </c>
      <c r="FI76" s="277">
        <v>0</v>
      </c>
      <c r="FJ76" s="277">
        <v>124</v>
      </c>
      <c r="FK76" s="277">
        <v>136</v>
      </c>
      <c r="FL76" s="277">
        <v>131</v>
      </c>
      <c r="FM76" s="277">
        <v>0</v>
      </c>
      <c r="FN76" s="277">
        <v>94</v>
      </c>
      <c r="FO76" s="277">
        <v>67</v>
      </c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3630</v>
      </c>
      <c r="B77" s="3"/>
      <c r="C77" s="253"/>
      <c r="D77" s="56">
        <f>SUM(E77:HQ77)</f>
        <v>9926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L77" s="277">
        <v>0</v>
      </c>
      <c r="EM77" s="49">
        <v>93</v>
      </c>
      <c r="EN77" s="277">
        <v>114</v>
      </c>
      <c r="EO77" s="49">
        <v>0</v>
      </c>
      <c r="EP77" s="277">
        <v>66</v>
      </c>
      <c r="EQ77" s="277">
        <v>0</v>
      </c>
      <c r="ER77" s="277">
        <v>127</v>
      </c>
      <c r="ES77" s="277">
        <v>131</v>
      </c>
      <c r="ET77" s="277">
        <v>113</v>
      </c>
      <c r="EU77" s="277">
        <v>0</v>
      </c>
      <c r="EV77" s="277">
        <v>0</v>
      </c>
      <c r="EW77" s="277">
        <v>0</v>
      </c>
      <c r="EX77" s="49">
        <v>0</v>
      </c>
      <c r="EY77" s="49">
        <v>0</v>
      </c>
      <c r="EZ77" s="277">
        <v>0</v>
      </c>
      <c r="FA77" s="277">
        <v>116</v>
      </c>
      <c r="FB77" s="277">
        <v>0</v>
      </c>
      <c r="FC77" s="277">
        <v>99</v>
      </c>
      <c r="FD77" s="277">
        <v>111</v>
      </c>
      <c r="FE77" s="277">
        <v>99</v>
      </c>
      <c r="FF77" s="277">
        <v>121</v>
      </c>
      <c r="FG77" s="277">
        <v>96</v>
      </c>
      <c r="FH77" s="277">
        <v>104</v>
      </c>
      <c r="FI77" s="277">
        <v>0</v>
      </c>
      <c r="FJ77" s="277">
        <v>110</v>
      </c>
      <c r="FK77" s="277">
        <v>95</v>
      </c>
      <c r="FL77" s="277">
        <v>127</v>
      </c>
      <c r="FM77" s="277">
        <v>0</v>
      </c>
      <c r="FN77" s="277">
        <v>125</v>
      </c>
      <c r="FO77" s="277">
        <v>136</v>
      </c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9307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L78" s="277">
        <v>102</v>
      </c>
      <c r="EM78" s="277">
        <v>29</v>
      </c>
      <c r="EN78" s="277">
        <v>22</v>
      </c>
      <c r="EO78" s="277">
        <v>94</v>
      </c>
      <c r="EP78" s="277">
        <v>126</v>
      </c>
      <c r="EQ78" s="277">
        <v>0</v>
      </c>
      <c r="ER78" s="277">
        <v>95</v>
      </c>
      <c r="ES78" s="277">
        <v>96</v>
      </c>
      <c r="ET78" s="277">
        <v>134</v>
      </c>
      <c r="EU78" s="277">
        <v>0</v>
      </c>
      <c r="EV78" s="277">
        <v>123</v>
      </c>
      <c r="EW78" s="277">
        <v>0</v>
      </c>
      <c r="EX78" s="277">
        <v>67</v>
      </c>
      <c r="EY78" s="277">
        <v>48</v>
      </c>
      <c r="EZ78" s="277">
        <v>0</v>
      </c>
      <c r="FA78" s="277">
        <v>38</v>
      </c>
      <c r="FB78" s="277">
        <v>0</v>
      </c>
      <c r="FC78" s="277">
        <v>106</v>
      </c>
      <c r="FD78" s="277">
        <v>67</v>
      </c>
      <c r="FE78" s="277">
        <v>91</v>
      </c>
      <c r="FF78" s="277">
        <v>0</v>
      </c>
      <c r="FG78" s="277">
        <v>120</v>
      </c>
      <c r="FH78" s="277">
        <v>27</v>
      </c>
      <c r="FI78" s="277">
        <v>0</v>
      </c>
      <c r="FJ78" s="277">
        <v>0</v>
      </c>
      <c r="FK78" s="277">
        <v>34</v>
      </c>
      <c r="FL78" s="277">
        <v>63</v>
      </c>
      <c r="FM78" s="277">
        <v>0</v>
      </c>
      <c r="FN78" s="277">
        <v>59</v>
      </c>
      <c r="FO78" s="277">
        <v>57</v>
      </c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9608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L79" s="277">
        <v>0</v>
      </c>
      <c r="EM79" s="277">
        <v>42</v>
      </c>
      <c r="EN79" s="277">
        <v>55</v>
      </c>
      <c r="EO79" s="277">
        <v>0</v>
      </c>
      <c r="EP79" s="277">
        <v>0</v>
      </c>
      <c r="EQ79" s="277">
        <v>99</v>
      </c>
      <c r="ER79" s="277">
        <v>88</v>
      </c>
      <c r="ES79" s="277">
        <v>110</v>
      </c>
      <c r="ET79" s="277">
        <v>75</v>
      </c>
      <c r="EU79" s="277">
        <v>116</v>
      </c>
      <c r="EV79" s="277">
        <v>0</v>
      </c>
      <c r="EW79" s="277">
        <v>0</v>
      </c>
      <c r="EX79" s="277">
        <v>99</v>
      </c>
      <c r="EY79" s="277">
        <v>98</v>
      </c>
      <c r="EZ79" s="277">
        <v>0</v>
      </c>
      <c r="FA79" s="49">
        <v>0</v>
      </c>
      <c r="FB79" s="277">
        <v>107</v>
      </c>
      <c r="FC79" s="277">
        <v>123</v>
      </c>
      <c r="FD79" s="277">
        <v>24</v>
      </c>
      <c r="FE79" s="277">
        <v>114</v>
      </c>
      <c r="FF79" s="277">
        <v>76</v>
      </c>
      <c r="FG79" s="277">
        <v>88</v>
      </c>
      <c r="FH79" s="277">
        <v>55</v>
      </c>
      <c r="FI79" s="277">
        <v>0</v>
      </c>
      <c r="FJ79" s="277">
        <v>81</v>
      </c>
      <c r="FK79" s="277">
        <v>95</v>
      </c>
      <c r="FL79" s="277">
        <v>0</v>
      </c>
      <c r="FM79" s="277">
        <v>117</v>
      </c>
      <c r="FN79" s="277">
        <v>0</v>
      </c>
      <c r="FO79" s="277">
        <v>120</v>
      </c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2711</v>
      </c>
      <c r="B80" s="61"/>
      <c r="C80" s="253"/>
      <c r="D80" s="56">
        <f>SUM(E80:HQ80)</f>
        <v>11548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L80" s="277">
        <v>123</v>
      </c>
      <c r="EM80" s="277">
        <v>33</v>
      </c>
      <c r="EN80" s="277">
        <v>41</v>
      </c>
      <c r="EO80" s="277">
        <v>0</v>
      </c>
      <c r="EP80" s="277">
        <v>125</v>
      </c>
      <c r="EQ80" s="277">
        <v>90</v>
      </c>
      <c r="ER80" s="277">
        <v>104</v>
      </c>
      <c r="ES80" s="277">
        <v>99</v>
      </c>
      <c r="ET80" s="49">
        <v>90</v>
      </c>
      <c r="EU80" s="277">
        <v>113</v>
      </c>
      <c r="EV80" s="277">
        <v>123</v>
      </c>
      <c r="EW80" s="277">
        <v>0</v>
      </c>
      <c r="EX80" s="49">
        <v>90</v>
      </c>
      <c r="EY80" s="277">
        <v>108</v>
      </c>
      <c r="EZ80" s="277">
        <v>129</v>
      </c>
      <c r="FA80" s="277">
        <v>50</v>
      </c>
      <c r="FB80" s="277">
        <v>132</v>
      </c>
      <c r="FC80" s="277">
        <v>42</v>
      </c>
      <c r="FD80" s="277">
        <v>29</v>
      </c>
      <c r="FE80" s="277">
        <v>53</v>
      </c>
      <c r="FF80" s="277">
        <v>85</v>
      </c>
      <c r="FG80" s="277">
        <v>130</v>
      </c>
      <c r="FH80" s="49">
        <v>0</v>
      </c>
      <c r="FI80" s="277">
        <v>0</v>
      </c>
      <c r="FJ80" s="277">
        <v>63</v>
      </c>
      <c r="FK80" s="277">
        <v>29</v>
      </c>
      <c r="FL80" s="277">
        <v>0</v>
      </c>
      <c r="FM80" s="277">
        <v>0</v>
      </c>
      <c r="FN80" s="277">
        <v>0</v>
      </c>
      <c r="FO80" s="277">
        <v>121</v>
      </c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8565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L81" s="277">
        <v>0</v>
      </c>
      <c r="EM81" s="277">
        <v>73</v>
      </c>
      <c r="EN81" s="277">
        <v>88</v>
      </c>
      <c r="EO81" s="277">
        <v>0</v>
      </c>
      <c r="EP81" s="277">
        <v>71</v>
      </c>
      <c r="EQ81" s="277">
        <v>88</v>
      </c>
      <c r="ER81" s="277">
        <v>70</v>
      </c>
      <c r="ES81" s="277">
        <v>29</v>
      </c>
      <c r="ET81" s="277">
        <v>0</v>
      </c>
      <c r="EU81" s="277">
        <v>0</v>
      </c>
      <c r="EV81" s="277">
        <v>0</v>
      </c>
      <c r="EW81" s="277">
        <v>0</v>
      </c>
      <c r="EX81" s="277">
        <v>46</v>
      </c>
      <c r="EY81" s="277">
        <v>41</v>
      </c>
      <c r="EZ81" s="277">
        <v>0</v>
      </c>
      <c r="FA81" s="277">
        <v>122</v>
      </c>
      <c r="FB81" s="277">
        <v>0</v>
      </c>
      <c r="FC81" s="49">
        <v>12</v>
      </c>
      <c r="FD81" s="277">
        <v>99</v>
      </c>
      <c r="FE81" s="277">
        <v>90</v>
      </c>
      <c r="FF81" s="277">
        <v>115</v>
      </c>
      <c r="FG81" s="277">
        <v>0</v>
      </c>
      <c r="FH81" s="277">
        <v>51</v>
      </c>
      <c r="FI81" s="277">
        <v>0</v>
      </c>
      <c r="FJ81" s="277">
        <v>0</v>
      </c>
      <c r="FK81" s="277">
        <v>82</v>
      </c>
      <c r="FL81" s="277">
        <v>107</v>
      </c>
      <c r="FM81" s="277">
        <v>0</v>
      </c>
      <c r="FN81" s="277">
        <v>47</v>
      </c>
      <c r="FO81" s="277">
        <v>0</v>
      </c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10560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L82" s="277">
        <v>0</v>
      </c>
      <c r="EM82" s="277">
        <v>57</v>
      </c>
      <c r="EN82" s="277">
        <v>72</v>
      </c>
      <c r="EO82" s="277">
        <v>86</v>
      </c>
      <c r="EP82" s="277">
        <v>84</v>
      </c>
      <c r="EQ82" s="277">
        <v>123</v>
      </c>
      <c r="ER82" s="277">
        <v>47</v>
      </c>
      <c r="ES82" s="277">
        <v>76</v>
      </c>
      <c r="ET82" s="277">
        <v>64</v>
      </c>
      <c r="EU82" s="277">
        <v>92</v>
      </c>
      <c r="EV82" s="277">
        <v>109</v>
      </c>
      <c r="EW82" s="277">
        <v>0</v>
      </c>
      <c r="EX82" s="277">
        <v>99</v>
      </c>
      <c r="EY82" s="277">
        <v>135</v>
      </c>
      <c r="EZ82" s="277">
        <v>0</v>
      </c>
      <c r="FA82" s="277">
        <v>63</v>
      </c>
      <c r="FB82" s="277">
        <v>107</v>
      </c>
      <c r="FC82" s="49">
        <v>4</v>
      </c>
      <c r="FD82" s="277">
        <v>25</v>
      </c>
      <c r="FE82" s="277">
        <v>51</v>
      </c>
      <c r="FF82" s="277">
        <v>72</v>
      </c>
      <c r="FG82" s="277">
        <v>0</v>
      </c>
      <c r="FH82" s="277">
        <v>129</v>
      </c>
      <c r="FI82" s="277">
        <v>0</v>
      </c>
      <c r="FJ82" s="277">
        <v>0</v>
      </c>
      <c r="FK82" s="277">
        <v>95</v>
      </c>
      <c r="FL82" s="277">
        <v>102</v>
      </c>
      <c r="FM82" s="277">
        <v>0</v>
      </c>
      <c r="FN82" s="277">
        <v>96</v>
      </c>
      <c r="FO82" s="277">
        <v>69</v>
      </c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2712</v>
      </c>
      <c r="B83" s="3"/>
      <c r="C83" s="253"/>
      <c r="D83" s="56">
        <f>SUM(E83:HQ83)</f>
        <v>9814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L83" s="277">
        <v>136</v>
      </c>
      <c r="EM83" s="277">
        <v>28</v>
      </c>
      <c r="EN83" s="277">
        <v>74</v>
      </c>
      <c r="EO83" s="277">
        <v>94</v>
      </c>
      <c r="EP83" s="277">
        <v>110</v>
      </c>
      <c r="EQ83" s="277">
        <v>0</v>
      </c>
      <c r="ER83" s="277">
        <v>118</v>
      </c>
      <c r="ES83" s="277">
        <v>101</v>
      </c>
      <c r="ET83" s="277">
        <v>98</v>
      </c>
      <c r="EU83" s="277">
        <v>0</v>
      </c>
      <c r="EV83" s="277">
        <v>0</v>
      </c>
      <c r="EW83" s="277">
        <v>0</v>
      </c>
      <c r="EX83" s="277">
        <v>66</v>
      </c>
      <c r="EY83" s="49">
        <v>13</v>
      </c>
      <c r="EZ83" s="277">
        <v>0</v>
      </c>
      <c r="FA83" s="277">
        <v>86</v>
      </c>
      <c r="FB83" s="277">
        <v>0</v>
      </c>
      <c r="FC83" s="277">
        <v>59</v>
      </c>
      <c r="FD83" s="277">
        <v>120</v>
      </c>
      <c r="FE83" s="277">
        <v>31</v>
      </c>
      <c r="FF83" s="277">
        <v>112</v>
      </c>
      <c r="FG83" s="277">
        <v>102</v>
      </c>
      <c r="FH83" s="277">
        <v>37</v>
      </c>
      <c r="FI83" s="277">
        <v>0</v>
      </c>
      <c r="FJ83" s="277">
        <v>93</v>
      </c>
      <c r="FK83" s="277">
        <v>49</v>
      </c>
      <c r="FL83" s="277">
        <v>53</v>
      </c>
      <c r="FM83" s="277">
        <v>0</v>
      </c>
      <c r="FN83" s="49">
        <v>94</v>
      </c>
      <c r="FO83" s="277">
        <v>127</v>
      </c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3631</v>
      </c>
      <c r="B84" s="3"/>
      <c r="C84" s="253"/>
      <c r="D84" s="56">
        <f>SUM(E84:HQ84)</f>
        <v>8973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L84" s="277">
        <v>104</v>
      </c>
      <c r="EM84" s="277">
        <v>41</v>
      </c>
      <c r="EN84" s="277">
        <v>37</v>
      </c>
      <c r="EO84" s="49">
        <v>0</v>
      </c>
      <c r="EP84" s="277">
        <v>114</v>
      </c>
      <c r="EQ84" s="277">
        <v>110</v>
      </c>
      <c r="ER84" s="277">
        <v>24</v>
      </c>
      <c r="ES84" s="277">
        <v>49</v>
      </c>
      <c r="ET84" s="277">
        <v>83</v>
      </c>
      <c r="EU84" s="277">
        <v>59</v>
      </c>
      <c r="EV84" s="277">
        <v>0</v>
      </c>
      <c r="EW84" s="277">
        <v>0</v>
      </c>
      <c r="EX84" s="49">
        <v>0</v>
      </c>
      <c r="EY84" s="277">
        <v>66</v>
      </c>
      <c r="EZ84" s="277">
        <v>111</v>
      </c>
      <c r="FA84" s="277">
        <v>43</v>
      </c>
      <c r="FB84" s="277">
        <v>0</v>
      </c>
      <c r="FC84" s="49">
        <v>8</v>
      </c>
      <c r="FD84" s="277">
        <v>71</v>
      </c>
      <c r="FE84" s="49">
        <v>14</v>
      </c>
      <c r="FF84" s="49">
        <v>0</v>
      </c>
      <c r="FG84" s="277">
        <v>38</v>
      </c>
      <c r="FH84" s="277">
        <v>55</v>
      </c>
      <c r="FI84" s="277">
        <v>0</v>
      </c>
      <c r="FJ84" s="277">
        <v>0</v>
      </c>
      <c r="FK84" s="277">
        <v>56</v>
      </c>
      <c r="FL84" s="277">
        <v>0</v>
      </c>
      <c r="FM84" s="277">
        <v>0</v>
      </c>
      <c r="FN84" s="277">
        <v>75</v>
      </c>
      <c r="FO84" s="277">
        <v>0</v>
      </c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3632</v>
      </c>
      <c r="B85" s="61"/>
      <c r="C85" s="252"/>
      <c r="D85" s="56">
        <f>SUM(E85:HQ85)</f>
        <v>10326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L85" s="277">
        <v>117</v>
      </c>
      <c r="EM85" s="277">
        <v>75</v>
      </c>
      <c r="EN85" s="277">
        <v>92</v>
      </c>
      <c r="EO85" s="49">
        <v>0</v>
      </c>
      <c r="EP85" s="277">
        <v>117</v>
      </c>
      <c r="EQ85" s="277">
        <v>84</v>
      </c>
      <c r="ER85" s="277">
        <v>66</v>
      </c>
      <c r="ES85" s="277">
        <v>102</v>
      </c>
      <c r="ET85" s="277">
        <v>105</v>
      </c>
      <c r="EU85" s="277">
        <v>0</v>
      </c>
      <c r="EV85" s="277">
        <v>0</v>
      </c>
      <c r="EW85" s="277">
        <v>0</v>
      </c>
      <c r="EX85" s="49">
        <v>0</v>
      </c>
      <c r="EY85" s="49">
        <v>18</v>
      </c>
      <c r="EZ85" s="277">
        <v>0</v>
      </c>
      <c r="FA85" s="277">
        <v>119</v>
      </c>
      <c r="FB85" s="277">
        <v>73</v>
      </c>
      <c r="FC85" s="277">
        <v>73</v>
      </c>
      <c r="FD85" s="277">
        <v>106</v>
      </c>
      <c r="FE85" s="277">
        <v>107</v>
      </c>
      <c r="FF85" s="277">
        <v>111</v>
      </c>
      <c r="FG85" s="277">
        <v>55</v>
      </c>
      <c r="FH85" s="277">
        <v>51</v>
      </c>
      <c r="FI85" s="277">
        <v>0</v>
      </c>
      <c r="FJ85" s="277">
        <v>0</v>
      </c>
      <c r="FK85" s="277">
        <v>56</v>
      </c>
      <c r="FL85" s="277">
        <v>99</v>
      </c>
      <c r="FM85" s="277">
        <v>0</v>
      </c>
      <c r="FN85" s="49">
        <v>0</v>
      </c>
      <c r="FO85" s="277">
        <v>64</v>
      </c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7672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L86" s="277">
        <v>100</v>
      </c>
      <c r="EM86" s="277">
        <v>67</v>
      </c>
      <c r="EN86" s="277">
        <v>71</v>
      </c>
      <c r="EO86" s="277">
        <v>132</v>
      </c>
      <c r="EP86" s="277">
        <v>0</v>
      </c>
      <c r="EQ86" s="277">
        <v>0</v>
      </c>
      <c r="ER86" s="277">
        <v>83</v>
      </c>
      <c r="ES86" s="277">
        <v>63</v>
      </c>
      <c r="ET86" s="277">
        <v>102</v>
      </c>
      <c r="EU86" s="277">
        <v>0</v>
      </c>
      <c r="EV86" s="277">
        <v>0</v>
      </c>
      <c r="EW86" s="277">
        <v>0</v>
      </c>
      <c r="EX86" s="277">
        <v>46</v>
      </c>
      <c r="EY86" s="277">
        <v>41</v>
      </c>
      <c r="EZ86" s="277">
        <v>0</v>
      </c>
      <c r="FA86" s="277">
        <v>60</v>
      </c>
      <c r="FB86" s="277">
        <v>0</v>
      </c>
      <c r="FC86" s="277">
        <v>88</v>
      </c>
      <c r="FD86" s="277">
        <v>127</v>
      </c>
      <c r="FE86" s="277">
        <v>121</v>
      </c>
      <c r="FF86" s="49">
        <v>0</v>
      </c>
      <c r="FG86" s="277">
        <v>101</v>
      </c>
      <c r="FH86" s="49">
        <v>87</v>
      </c>
      <c r="FI86" s="277">
        <v>0</v>
      </c>
      <c r="FJ86" s="277">
        <v>93</v>
      </c>
      <c r="FK86" s="277">
        <v>70</v>
      </c>
      <c r="FL86" s="277">
        <v>94</v>
      </c>
      <c r="FM86" s="277">
        <v>0</v>
      </c>
      <c r="FN86" s="277">
        <v>128</v>
      </c>
      <c r="FO86" s="277">
        <v>119</v>
      </c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9072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L87" s="277">
        <v>0</v>
      </c>
      <c r="EM87" s="49">
        <v>10</v>
      </c>
      <c r="EN87" s="277">
        <v>110</v>
      </c>
      <c r="EO87" s="277">
        <v>99</v>
      </c>
      <c r="EP87" s="277">
        <v>77</v>
      </c>
      <c r="EQ87" s="277">
        <v>94</v>
      </c>
      <c r="ER87" s="277">
        <v>106</v>
      </c>
      <c r="ES87" s="277">
        <v>121</v>
      </c>
      <c r="ET87" s="277">
        <v>98</v>
      </c>
      <c r="EU87" s="277">
        <v>67</v>
      </c>
      <c r="EV87" s="277">
        <v>0</v>
      </c>
      <c r="EW87" s="277">
        <v>0</v>
      </c>
      <c r="EX87" s="277">
        <v>43</v>
      </c>
      <c r="EY87" s="277">
        <v>32</v>
      </c>
      <c r="EZ87" s="277">
        <v>0</v>
      </c>
      <c r="FA87" s="277">
        <v>93</v>
      </c>
      <c r="FB87" s="277">
        <v>0</v>
      </c>
      <c r="FC87" s="277">
        <v>71</v>
      </c>
      <c r="FD87" s="49">
        <v>18</v>
      </c>
      <c r="FE87" s="277">
        <v>76</v>
      </c>
      <c r="FF87" s="277">
        <v>134</v>
      </c>
      <c r="FG87" s="277">
        <v>75</v>
      </c>
      <c r="FH87" s="277">
        <v>0</v>
      </c>
      <c r="FI87" s="277">
        <v>0</v>
      </c>
      <c r="FJ87" s="277">
        <v>63</v>
      </c>
      <c r="FK87" s="277">
        <v>101</v>
      </c>
      <c r="FL87" s="277">
        <v>0</v>
      </c>
      <c r="FM87" s="277">
        <v>0</v>
      </c>
      <c r="FN87" s="277">
        <v>74</v>
      </c>
      <c r="FO87" s="277">
        <v>95</v>
      </c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9603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L88" s="277">
        <v>0</v>
      </c>
      <c r="EM88" s="277">
        <v>110</v>
      </c>
      <c r="EN88" s="277">
        <v>98</v>
      </c>
      <c r="EO88" s="277">
        <v>0</v>
      </c>
      <c r="EP88" s="277">
        <v>97</v>
      </c>
      <c r="EQ88" s="277">
        <v>128</v>
      </c>
      <c r="ER88" s="277">
        <v>40</v>
      </c>
      <c r="ES88" s="277">
        <v>50</v>
      </c>
      <c r="ET88" s="277">
        <v>101</v>
      </c>
      <c r="EU88" s="277">
        <v>131</v>
      </c>
      <c r="EV88" s="277">
        <v>0</v>
      </c>
      <c r="EW88" s="277">
        <v>0</v>
      </c>
      <c r="EX88" s="277">
        <v>118</v>
      </c>
      <c r="EY88" s="277">
        <v>129</v>
      </c>
      <c r="EZ88" s="277">
        <v>124</v>
      </c>
      <c r="FA88" s="277">
        <v>45</v>
      </c>
      <c r="FB88" s="277">
        <v>129</v>
      </c>
      <c r="FC88" s="277">
        <v>132</v>
      </c>
      <c r="FD88" s="277">
        <v>101</v>
      </c>
      <c r="FE88" s="277">
        <v>129</v>
      </c>
      <c r="FF88" s="277">
        <v>61</v>
      </c>
      <c r="FG88" s="277">
        <v>100</v>
      </c>
      <c r="FH88" s="277">
        <v>25</v>
      </c>
      <c r="FI88" s="277">
        <v>0</v>
      </c>
      <c r="FJ88" s="277">
        <v>81</v>
      </c>
      <c r="FK88" s="277">
        <v>0</v>
      </c>
      <c r="FL88" s="277">
        <v>61</v>
      </c>
      <c r="FM88" s="277">
        <v>0</v>
      </c>
      <c r="FN88" s="49">
        <v>0</v>
      </c>
      <c r="FO88" s="277">
        <v>99</v>
      </c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2707</v>
      </c>
      <c r="B89" s="3"/>
      <c r="C89" s="253"/>
      <c r="D89" s="56">
        <f>SUM(E89:HQ89)</f>
        <v>10147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L89" s="277">
        <v>0</v>
      </c>
      <c r="EM89" s="277">
        <v>103</v>
      </c>
      <c r="EN89" s="277">
        <v>62</v>
      </c>
      <c r="EO89" s="277">
        <v>0</v>
      </c>
      <c r="EP89" s="277">
        <v>0</v>
      </c>
      <c r="EQ89" s="277">
        <v>78</v>
      </c>
      <c r="ER89" s="277">
        <v>91</v>
      </c>
      <c r="ES89" s="277">
        <v>91</v>
      </c>
      <c r="ET89" s="277">
        <v>0</v>
      </c>
      <c r="EU89" s="277">
        <v>117</v>
      </c>
      <c r="EV89" s="277">
        <v>0</v>
      </c>
      <c r="EW89" s="277">
        <v>0</v>
      </c>
      <c r="EX89" s="277">
        <v>129</v>
      </c>
      <c r="EY89" s="277">
        <v>112</v>
      </c>
      <c r="EZ89" s="277">
        <v>110</v>
      </c>
      <c r="FA89" s="277">
        <v>107</v>
      </c>
      <c r="FB89" s="277">
        <v>136</v>
      </c>
      <c r="FC89" s="49">
        <v>86</v>
      </c>
      <c r="FD89" s="277">
        <v>57</v>
      </c>
      <c r="FE89" s="49">
        <v>7</v>
      </c>
      <c r="FF89" s="277">
        <v>123</v>
      </c>
      <c r="FG89" s="277">
        <v>0</v>
      </c>
      <c r="FH89" s="277">
        <v>46</v>
      </c>
      <c r="FI89" s="277">
        <v>0</v>
      </c>
      <c r="FJ89" s="277">
        <v>67</v>
      </c>
      <c r="FK89" s="277">
        <v>123</v>
      </c>
      <c r="FL89" s="277">
        <v>91</v>
      </c>
      <c r="FM89" s="277">
        <v>131</v>
      </c>
      <c r="FN89" s="49">
        <v>0</v>
      </c>
      <c r="FO89" s="277">
        <v>64</v>
      </c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2733</v>
      </c>
      <c r="B90" s="61"/>
      <c r="C90" s="252"/>
      <c r="D90" s="56">
        <f>SUM(E90:HQ90)</f>
        <v>9568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L90" s="277">
        <v>0</v>
      </c>
      <c r="EM90" s="277">
        <v>135</v>
      </c>
      <c r="EN90" s="277">
        <v>102</v>
      </c>
      <c r="EO90" s="277">
        <v>0</v>
      </c>
      <c r="EP90" s="277">
        <v>0</v>
      </c>
      <c r="EQ90" s="277">
        <v>0</v>
      </c>
      <c r="ER90" s="277">
        <v>114</v>
      </c>
      <c r="ES90" s="277">
        <v>24</v>
      </c>
      <c r="ET90" s="277">
        <v>129</v>
      </c>
      <c r="EU90" s="277">
        <v>55</v>
      </c>
      <c r="EV90" s="277">
        <v>0</v>
      </c>
      <c r="EW90" s="277">
        <v>0</v>
      </c>
      <c r="EX90" s="49">
        <v>0</v>
      </c>
      <c r="EY90" s="277">
        <v>37</v>
      </c>
      <c r="EZ90" s="277">
        <v>0</v>
      </c>
      <c r="FA90" s="277">
        <v>135</v>
      </c>
      <c r="FB90" s="277">
        <v>0</v>
      </c>
      <c r="FC90" s="277">
        <v>69</v>
      </c>
      <c r="FD90" s="277">
        <v>74</v>
      </c>
      <c r="FE90" s="277">
        <v>27</v>
      </c>
      <c r="FF90" s="277">
        <v>136</v>
      </c>
      <c r="FG90" s="277">
        <v>0</v>
      </c>
      <c r="FH90" s="277">
        <v>133</v>
      </c>
      <c r="FI90" s="277">
        <v>0</v>
      </c>
      <c r="FJ90" s="277">
        <v>0</v>
      </c>
      <c r="FK90" s="277">
        <v>67</v>
      </c>
      <c r="FL90" s="277">
        <v>112</v>
      </c>
      <c r="FM90" s="277">
        <v>0</v>
      </c>
      <c r="FN90" s="277">
        <v>115</v>
      </c>
      <c r="FO90" s="49">
        <v>0</v>
      </c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3633</v>
      </c>
      <c r="B91" s="3"/>
      <c r="C91" s="253"/>
      <c r="D91" s="56">
        <f>SUM(E91:HQ91)</f>
        <v>7556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L91" s="277">
        <v>0</v>
      </c>
      <c r="EM91" s="277">
        <v>72</v>
      </c>
      <c r="EN91" s="277">
        <v>119</v>
      </c>
      <c r="EO91" s="49">
        <v>0</v>
      </c>
      <c r="EP91" s="277">
        <v>58</v>
      </c>
      <c r="EQ91" s="277">
        <v>0</v>
      </c>
      <c r="ER91" s="277">
        <v>120</v>
      </c>
      <c r="ES91" s="277">
        <v>56</v>
      </c>
      <c r="ET91" s="277">
        <v>76</v>
      </c>
      <c r="EU91" s="277">
        <v>0</v>
      </c>
      <c r="EV91" s="277">
        <v>0</v>
      </c>
      <c r="EW91" s="277">
        <v>0</v>
      </c>
      <c r="EX91" s="277">
        <v>61</v>
      </c>
      <c r="EY91" s="277">
        <v>48</v>
      </c>
      <c r="EZ91" s="277">
        <v>0</v>
      </c>
      <c r="FA91" s="277">
        <v>62</v>
      </c>
      <c r="FB91" s="277">
        <v>0</v>
      </c>
      <c r="FC91" s="277">
        <v>40</v>
      </c>
      <c r="FD91" s="277">
        <v>63</v>
      </c>
      <c r="FE91" s="277">
        <v>32</v>
      </c>
      <c r="FF91" s="49">
        <v>0</v>
      </c>
      <c r="FG91" s="277">
        <v>129</v>
      </c>
      <c r="FH91" s="277">
        <v>116</v>
      </c>
      <c r="FI91" s="277">
        <v>0</v>
      </c>
      <c r="FJ91" s="277">
        <v>136</v>
      </c>
      <c r="FK91" s="277">
        <v>95</v>
      </c>
      <c r="FL91" s="277">
        <v>122</v>
      </c>
      <c r="FM91" s="277">
        <v>0</v>
      </c>
      <c r="FN91" s="49">
        <v>0</v>
      </c>
      <c r="FO91" s="277">
        <v>87</v>
      </c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3634</v>
      </c>
      <c r="B92" s="3"/>
      <c r="C92" s="253"/>
      <c r="D92" s="56">
        <f>SUM(E92:HQ92)</f>
        <v>10430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L92" s="277">
        <v>119</v>
      </c>
      <c r="EM92" s="277">
        <v>129</v>
      </c>
      <c r="EN92" s="277">
        <v>131</v>
      </c>
      <c r="EO92" s="49">
        <v>0</v>
      </c>
      <c r="EP92" s="277">
        <v>114</v>
      </c>
      <c r="EQ92" s="49">
        <v>0</v>
      </c>
      <c r="ER92" s="277">
        <v>121</v>
      </c>
      <c r="ES92" s="277">
        <v>84</v>
      </c>
      <c r="ET92" s="277">
        <v>105</v>
      </c>
      <c r="EU92" s="277">
        <v>59</v>
      </c>
      <c r="EV92" s="277">
        <v>0</v>
      </c>
      <c r="EW92" s="277">
        <v>0</v>
      </c>
      <c r="EX92" s="49">
        <v>0</v>
      </c>
      <c r="EY92" s="277">
        <v>63</v>
      </c>
      <c r="EZ92" s="277">
        <v>0</v>
      </c>
      <c r="FA92" s="277">
        <v>127</v>
      </c>
      <c r="FB92" s="277">
        <v>0</v>
      </c>
      <c r="FC92" s="277">
        <v>81</v>
      </c>
      <c r="FD92" s="277">
        <v>59</v>
      </c>
      <c r="FE92" s="277">
        <v>103</v>
      </c>
      <c r="FF92" s="277">
        <v>90</v>
      </c>
      <c r="FG92" s="277">
        <v>106</v>
      </c>
      <c r="FH92" s="277">
        <v>112</v>
      </c>
      <c r="FI92" s="277">
        <v>0</v>
      </c>
      <c r="FJ92" s="277">
        <v>129</v>
      </c>
      <c r="FK92" s="277">
        <v>98</v>
      </c>
      <c r="FL92" s="277">
        <v>136</v>
      </c>
      <c r="FM92" s="277">
        <v>0</v>
      </c>
      <c r="FN92" s="277">
        <v>121</v>
      </c>
      <c r="FO92" s="277">
        <v>131</v>
      </c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9724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L93" s="277">
        <v>0</v>
      </c>
      <c r="EM93" s="277">
        <v>90</v>
      </c>
      <c r="EN93" s="277">
        <v>97</v>
      </c>
      <c r="EO93" s="277">
        <v>0</v>
      </c>
      <c r="EP93" s="277">
        <v>0</v>
      </c>
      <c r="EQ93" s="277">
        <v>84</v>
      </c>
      <c r="ER93" s="277">
        <v>124</v>
      </c>
      <c r="ES93" s="277">
        <v>122</v>
      </c>
      <c r="ET93" s="277">
        <v>0</v>
      </c>
      <c r="EU93" s="277">
        <v>92</v>
      </c>
      <c r="EV93" s="277">
        <v>0</v>
      </c>
      <c r="EW93" s="277">
        <v>0</v>
      </c>
      <c r="EX93" s="277">
        <v>99</v>
      </c>
      <c r="EY93" s="277">
        <v>106</v>
      </c>
      <c r="EZ93" s="277">
        <v>0</v>
      </c>
      <c r="FA93" s="277">
        <v>98</v>
      </c>
      <c r="FB93" s="277">
        <v>107</v>
      </c>
      <c r="FC93" s="277">
        <v>105</v>
      </c>
      <c r="FD93" s="277">
        <v>33</v>
      </c>
      <c r="FE93" s="277">
        <v>100</v>
      </c>
      <c r="FF93" s="277">
        <v>131</v>
      </c>
      <c r="FG93" s="277">
        <v>84</v>
      </c>
      <c r="FH93" s="277">
        <v>76</v>
      </c>
      <c r="FI93" s="277">
        <v>0</v>
      </c>
      <c r="FJ93" s="277">
        <v>116</v>
      </c>
      <c r="FK93" s="277">
        <v>111</v>
      </c>
      <c r="FL93" s="277">
        <v>45</v>
      </c>
      <c r="FM93" s="277">
        <v>117</v>
      </c>
      <c r="FN93" s="49">
        <v>0</v>
      </c>
      <c r="FO93" s="277">
        <v>117</v>
      </c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10810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L94" s="277">
        <v>0</v>
      </c>
      <c r="EM94" s="277">
        <v>60</v>
      </c>
      <c r="EN94" s="277">
        <v>136</v>
      </c>
      <c r="EO94" s="277">
        <v>135</v>
      </c>
      <c r="EP94" s="277">
        <v>97</v>
      </c>
      <c r="EQ94" s="277">
        <v>121</v>
      </c>
      <c r="ER94" s="277">
        <v>93</v>
      </c>
      <c r="ES94" s="277">
        <v>41</v>
      </c>
      <c r="ET94" s="277">
        <v>0</v>
      </c>
      <c r="EU94" s="277">
        <v>105</v>
      </c>
      <c r="EV94" s="277">
        <v>0</v>
      </c>
      <c r="EW94" s="277">
        <v>0</v>
      </c>
      <c r="EX94" s="277">
        <v>112</v>
      </c>
      <c r="EY94" s="277">
        <v>85</v>
      </c>
      <c r="EZ94" s="277">
        <v>0</v>
      </c>
      <c r="FA94" s="277">
        <v>64</v>
      </c>
      <c r="FB94" s="277">
        <v>119</v>
      </c>
      <c r="FC94" s="277">
        <v>116</v>
      </c>
      <c r="FD94" s="277">
        <v>73</v>
      </c>
      <c r="FE94" s="277">
        <v>26</v>
      </c>
      <c r="FF94" s="277">
        <v>66</v>
      </c>
      <c r="FG94" s="277">
        <v>88</v>
      </c>
      <c r="FH94" s="277">
        <v>94</v>
      </c>
      <c r="FI94" s="277">
        <v>0</v>
      </c>
      <c r="FJ94" s="277">
        <v>81</v>
      </c>
      <c r="FK94" s="277">
        <v>67</v>
      </c>
      <c r="FL94" s="277">
        <v>65</v>
      </c>
      <c r="FM94" s="277">
        <v>0</v>
      </c>
      <c r="FN94" s="277">
        <v>105</v>
      </c>
      <c r="FO94" s="277">
        <v>99</v>
      </c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11134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L95" s="277">
        <v>134</v>
      </c>
      <c r="EM95" s="277">
        <v>109</v>
      </c>
      <c r="EN95" s="277">
        <v>20</v>
      </c>
      <c r="EO95" s="277">
        <v>0</v>
      </c>
      <c r="EP95" s="277">
        <v>87</v>
      </c>
      <c r="EQ95" s="277">
        <v>130</v>
      </c>
      <c r="ER95" s="277">
        <v>57</v>
      </c>
      <c r="ES95" s="277">
        <v>88</v>
      </c>
      <c r="ET95" s="277">
        <v>136</v>
      </c>
      <c r="EU95" s="277">
        <v>112</v>
      </c>
      <c r="EV95" s="277">
        <v>116</v>
      </c>
      <c r="EW95" s="277">
        <v>0</v>
      </c>
      <c r="EX95" s="277">
        <v>124</v>
      </c>
      <c r="EY95" s="277">
        <v>128</v>
      </c>
      <c r="EZ95" s="277">
        <v>0</v>
      </c>
      <c r="FA95" s="277">
        <v>0</v>
      </c>
      <c r="FB95" s="277">
        <v>135</v>
      </c>
      <c r="FC95" s="277">
        <v>115</v>
      </c>
      <c r="FD95" s="277">
        <v>79</v>
      </c>
      <c r="FE95" s="277">
        <v>127</v>
      </c>
      <c r="FF95" s="277">
        <v>40</v>
      </c>
      <c r="FG95" s="277">
        <v>62</v>
      </c>
      <c r="FH95" s="277">
        <v>82</v>
      </c>
      <c r="FI95" s="277">
        <v>0</v>
      </c>
      <c r="FJ95" s="277">
        <v>85</v>
      </c>
      <c r="FK95" s="277">
        <v>120</v>
      </c>
      <c r="FL95" s="277">
        <v>0</v>
      </c>
      <c r="FM95" s="277">
        <v>0</v>
      </c>
      <c r="FN95" s="49">
        <v>0</v>
      </c>
      <c r="FO95" s="49">
        <v>0</v>
      </c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2722</v>
      </c>
      <c r="B96" s="61"/>
      <c r="C96" s="252"/>
      <c r="D96" s="56">
        <f>SUM(E96:HQ96)</f>
        <v>9289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L96" s="277">
        <v>0</v>
      </c>
      <c r="EM96" s="277">
        <v>88</v>
      </c>
      <c r="EN96" s="277">
        <v>67</v>
      </c>
      <c r="EO96" s="277">
        <v>120</v>
      </c>
      <c r="EP96" s="277">
        <v>77</v>
      </c>
      <c r="EQ96" s="277">
        <v>68</v>
      </c>
      <c r="ER96" s="277">
        <v>64</v>
      </c>
      <c r="ES96" s="277">
        <v>126</v>
      </c>
      <c r="ET96" s="277">
        <v>111</v>
      </c>
      <c r="EU96" s="277">
        <v>67</v>
      </c>
      <c r="EV96" s="277">
        <v>0</v>
      </c>
      <c r="EW96" s="277">
        <v>0</v>
      </c>
      <c r="EX96" s="277">
        <v>39</v>
      </c>
      <c r="EY96" s="277">
        <v>30</v>
      </c>
      <c r="EZ96" s="277">
        <v>0</v>
      </c>
      <c r="FA96" s="277">
        <v>86</v>
      </c>
      <c r="FB96" s="277">
        <v>0</v>
      </c>
      <c r="FC96" s="277">
        <v>38</v>
      </c>
      <c r="FD96" s="49">
        <v>15</v>
      </c>
      <c r="FE96" s="49">
        <v>89</v>
      </c>
      <c r="FF96" s="277">
        <v>129</v>
      </c>
      <c r="FG96" s="277">
        <v>0</v>
      </c>
      <c r="FH96" s="277">
        <v>68</v>
      </c>
      <c r="FI96" s="277">
        <v>0</v>
      </c>
      <c r="FJ96" s="277">
        <v>55</v>
      </c>
      <c r="FK96" s="277">
        <v>128</v>
      </c>
      <c r="FL96" s="277">
        <v>0</v>
      </c>
      <c r="FM96" s="277">
        <v>0</v>
      </c>
      <c r="FN96" s="277">
        <v>71</v>
      </c>
      <c r="FO96" s="277">
        <v>54</v>
      </c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10244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L97" s="277">
        <v>0</v>
      </c>
      <c r="EM97" s="49">
        <v>86</v>
      </c>
      <c r="EN97" s="277">
        <v>128</v>
      </c>
      <c r="EO97" s="277">
        <v>120</v>
      </c>
      <c r="EP97" s="277">
        <v>0</v>
      </c>
      <c r="EQ97" s="277">
        <v>127</v>
      </c>
      <c r="ER97" s="277">
        <v>102</v>
      </c>
      <c r="ES97" s="277">
        <v>136</v>
      </c>
      <c r="ET97" s="277">
        <v>83</v>
      </c>
      <c r="EU97" s="277">
        <v>83</v>
      </c>
      <c r="EV97" s="277">
        <v>0</v>
      </c>
      <c r="EW97" s="277">
        <v>0</v>
      </c>
      <c r="EX97" s="277">
        <v>90</v>
      </c>
      <c r="EY97" s="277">
        <v>73</v>
      </c>
      <c r="EZ97" s="277">
        <v>0</v>
      </c>
      <c r="FA97" s="277">
        <v>88</v>
      </c>
      <c r="FB97" s="277">
        <v>96</v>
      </c>
      <c r="FC97" s="277">
        <v>104</v>
      </c>
      <c r="FD97" s="49">
        <v>13</v>
      </c>
      <c r="FE97" s="277">
        <v>87</v>
      </c>
      <c r="FF97" s="277">
        <v>43</v>
      </c>
      <c r="FG97" s="277">
        <v>113</v>
      </c>
      <c r="FH97" s="277">
        <v>0</v>
      </c>
      <c r="FI97" s="277">
        <v>0</v>
      </c>
      <c r="FJ97" s="277">
        <v>120</v>
      </c>
      <c r="FK97" s="277">
        <v>126</v>
      </c>
      <c r="FL97" s="277">
        <v>68</v>
      </c>
      <c r="FM97" s="277">
        <v>0</v>
      </c>
      <c r="FN97" s="277">
        <v>47</v>
      </c>
      <c r="FO97" s="277">
        <v>94</v>
      </c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8536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L98" s="277">
        <v>0</v>
      </c>
      <c r="EM98" s="277">
        <v>32</v>
      </c>
      <c r="EN98" s="277">
        <v>100</v>
      </c>
      <c r="EO98" s="277">
        <v>106</v>
      </c>
      <c r="EP98" s="277">
        <v>0</v>
      </c>
      <c r="EQ98" s="49">
        <v>88</v>
      </c>
      <c r="ER98" s="277">
        <v>101</v>
      </c>
      <c r="ES98" s="277">
        <v>36</v>
      </c>
      <c r="ET98" s="277">
        <v>0</v>
      </c>
      <c r="EU98" s="277">
        <v>0</v>
      </c>
      <c r="EV98" s="277">
        <v>0</v>
      </c>
      <c r="EW98" s="277">
        <v>0</v>
      </c>
      <c r="EX98" s="277">
        <v>39</v>
      </c>
      <c r="EY98" s="277">
        <v>58</v>
      </c>
      <c r="EZ98" s="277">
        <v>0</v>
      </c>
      <c r="FA98" s="277">
        <v>71</v>
      </c>
      <c r="FB98" s="277">
        <v>0</v>
      </c>
      <c r="FC98" s="277">
        <v>67</v>
      </c>
      <c r="FD98" s="49">
        <v>11</v>
      </c>
      <c r="FE98" s="277">
        <v>20</v>
      </c>
      <c r="FF98" s="277">
        <v>96</v>
      </c>
      <c r="FG98" s="277">
        <v>75</v>
      </c>
      <c r="FH98" s="49">
        <v>0</v>
      </c>
      <c r="FI98" s="277">
        <v>0</v>
      </c>
      <c r="FJ98" s="277">
        <v>63</v>
      </c>
      <c r="FK98" s="277">
        <v>56</v>
      </c>
      <c r="FL98" s="277">
        <v>50</v>
      </c>
      <c r="FM98" s="277">
        <v>0</v>
      </c>
      <c r="FN98" s="277">
        <v>53</v>
      </c>
      <c r="FO98" s="277">
        <v>87</v>
      </c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8421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L99" s="277">
        <v>0</v>
      </c>
      <c r="EM99" s="277">
        <v>47</v>
      </c>
      <c r="EN99" s="277">
        <v>76</v>
      </c>
      <c r="EO99" s="277">
        <v>134</v>
      </c>
      <c r="EP99" s="277">
        <v>105</v>
      </c>
      <c r="EQ99" s="277">
        <v>68</v>
      </c>
      <c r="ER99" s="277">
        <v>77</v>
      </c>
      <c r="ES99" s="277">
        <v>117</v>
      </c>
      <c r="ET99" s="277">
        <v>111</v>
      </c>
      <c r="EU99" s="277">
        <v>0</v>
      </c>
      <c r="EV99" s="277">
        <v>0</v>
      </c>
      <c r="EW99" s="277">
        <v>0</v>
      </c>
      <c r="EX99" s="49">
        <v>0</v>
      </c>
      <c r="EY99" s="49">
        <v>16</v>
      </c>
      <c r="EZ99" s="277">
        <v>0</v>
      </c>
      <c r="FA99" s="49">
        <v>0</v>
      </c>
      <c r="FB99" s="277">
        <v>0</v>
      </c>
      <c r="FC99" s="277">
        <v>91</v>
      </c>
      <c r="FD99" s="277">
        <v>40</v>
      </c>
      <c r="FE99" s="277">
        <v>48</v>
      </c>
      <c r="FF99" s="277">
        <v>90</v>
      </c>
      <c r="FG99" s="277">
        <v>75</v>
      </c>
      <c r="FH99" s="277">
        <v>68</v>
      </c>
      <c r="FI99" s="277">
        <v>0</v>
      </c>
      <c r="FJ99" s="277">
        <v>63</v>
      </c>
      <c r="FK99" s="49">
        <v>95</v>
      </c>
      <c r="FL99" s="277">
        <v>0</v>
      </c>
      <c r="FM99" s="277">
        <v>123</v>
      </c>
      <c r="FN99" s="49">
        <v>0</v>
      </c>
      <c r="FO99" s="277">
        <v>87</v>
      </c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2723</v>
      </c>
      <c r="B100" s="3"/>
      <c r="C100" s="253"/>
      <c r="D100" s="56">
        <f>SUM(E100:HQ100)</f>
        <v>10843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L100" s="277">
        <v>0</v>
      </c>
      <c r="EM100" s="277">
        <v>24</v>
      </c>
      <c r="EN100" s="277">
        <v>126</v>
      </c>
      <c r="EO100" s="277">
        <v>106</v>
      </c>
      <c r="EP100" s="277">
        <v>121</v>
      </c>
      <c r="EQ100" s="49">
        <v>0</v>
      </c>
      <c r="ER100" s="277">
        <v>75</v>
      </c>
      <c r="ES100" s="277">
        <v>48</v>
      </c>
      <c r="ET100" s="277">
        <v>0</v>
      </c>
      <c r="EU100" s="277">
        <v>83</v>
      </c>
      <c r="EV100" s="277">
        <v>109</v>
      </c>
      <c r="EW100" s="277">
        <v>0</v>
      </c>
      <c r="EX100" s="277">
        <v>101</v>
      </c>
      <c r="EY100" s="277">
        <v>115</v>
      </c>
      <c r="EZ100" s="277">
        <v>0</v>
      </c>
      <c r="FA100" s="277">
        <v>130</v>
      </c>
      <c r="FB100" s="277">
        <v>96</v>
      </c>
      <c r="FC100" s="277">
        <v>25</v>
      </c>
      <c r="FD100" s="277">
        <v>93</v>
      </c>
      <c r="FE100" s="277">
        <v>74</v>
      </c>
      <c r="FF100" s="277">
        <v>40</v>
      </c>
      <c r="FG100" s="277">
        <v>108</v>
      </c>
      <c r="FH100" s="277">
        <v>0</v>
      </c>
      <c r="FI100" s="277">
        <v>0</v>
      </c>
      <c r="FJ100" s="277">
        <v>114</v>
      </c>
      <c r="FK100" s="277">
        <v>95</v>
      </c>
      <c r="FL100" s="277">
        <v>125</v>
      </c>
      <c r="FM100" s="277">
        <v>128</v>
      </c>
      <c r="FN100" s="277">
        <v>116</v>
      </c>
      <c r="FO100" s="277">
        <v>114</v>
      </c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3635</v>
      </c>
      <c r="B101" s="61"/>
      <c r="C101" s="253"/>
      <c r="D101" s="56">
        <f>SUM(E101:HQ101)</f>
        <v>7598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L101" s="277">
        <v>0</v>
      </c>
      <c r="EM101" s="277">
        <v>38</v>
      </c>
      <c r="EN101" s="277">
        <v>112</v>
      </c>
      <c r="EO101" s="277">
        <v>131</v>
      </c>
      <c r="EP101" s="277">
        <v>131</v>
      </c>
      <c r="EQ101" s="49">
        <v>0</v>
      </c>
      <c r="ER101" s="277">
        <v>109</v>
      </c>
      <c r="ES101" s="277">
        <v>73</v>
      </c>
      <c r="ET101" s="277">
        <v>132</v>
      </c>
      <c r="EU101" s="277">
        <v>50</v>
      </c>
      <c r="EV101" s="277">
        <v>0</v>
      </c>
      <c r="EW101" s="277">
        <v>0</v>
      </c>
      <c r="EX101" s="49">
        <v>0</v>
      </c>
      <c r="EY101" s="49">
        <v>0</v>
      </c>
      <c r="EZ101" s="277">
        <v>0</v>
      </c>
      <c r="FA101" s="277">
        <v>105</v>
      </c>
      <c r="FB101" s="277">
        <v>0</v>
      </c>
      <c r="FC101" s="277">
        <v>112</v>
      </c>
      <c r="FD101" s="277">
        <v>129</v>
      </c>
      <c r="FE101" s="277">
        <v>119</v>
      </c>
      <c r="FF101" s="277">
        <v>32</v>
      </c>
      <c r="FG101" s="277">
        <v>126</v>
      </c>
      <c r="FH101" s="277">
        <v>56</v>
      </c>
      <c r="FI101" s="277">
        <v>0</v>
      </c>
      <c r="FJ101" s="277">
        <v>104</v>
      </c>
      <c r="FK101" s="277">
        <v>56</v>
      </c>
      <c r="FL101" s="277">
        <v>104</v>
      </c>
      <c r="FM101" s="277">
        <v>130</v>
      </c>
      <c r="FN101" s="49">
        <v>0</v>
      </c>
      <c r="FO101" s="277">
        <v>118</v>
      </c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7014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L102" s="277">
        <v>0</v>
      </c>
      <c r="EM102" s="277">
        <v>50</v>
      </c>
      <c r="EN102" s="49">
        <v>14</v>
      </c>
      <c r="EO102" s="277">
        <v>0</v>
      </c>
      <c r="EP102" s="277">
        <v>0</v>
      </c>
      <c r="EQ102" s="49">
        <v>0</v>
      </c>
      <c r="ER102" s="49">
        <v>12</v>
      </c>
      <c r="ES102" s="49">
        <v>7</v>
      </c>
      <c r="ET102" s="277">
        <v>0</v>
      </c>
      <c r="EU102" s="277">
        <v>93</v>
      </c>
      <c r="EV102" s="277">
        <v>0</v>
      </c>
      <c r="EW102" s="277">
        <v>0</v>
      </c>
      <c r="EX102" s="49">
        <v>0</v>
      </c>
      <c r="EY102" s="277">
        <v>56</v>
      </c>
      <c r="EZ102" s="277">
        <v>124</v>
      </c>
      <c r="FA102" s="277">
        <v>32</v>
      </c>
      <c r="FB102" s="277">
        <v>0</v>
      </c>
      <c r="FC102" s="277">
        <v>21</v>
      </c>
      <c r="FD102" s="277">
        <v>135</v>
      </c>
      <c r="FE102" s="49">
        <v>0</v>
      </c>
      <c r="FF102" s="277">
        <v>67</v>
      </c>
      <c r="FG102" s="277">
        <v>53</v>
      </c>
      <c r="FH102" s="49">
        <v>0</v>
      </c>
      <c r="FI102" s="277">
        <v>0</v>
      </c>
      <c r="FJ102" s="277">
        <v>28</v>
      </c>
      <c r="FK102" s="49">
        <v>0</v>
      </c>
      <c r="FL102" s="277">
        <v>0</v>
      </c>
      <c r="FM102" s="277">
        <v>0</v>
      </c>
      <c r="FN102" s="49">
        <v>0</v>
      </c>
      <c r="FO102" s="49">
        <v>0</v>
      </c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9398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L103" s="277">
        <v>0</v>
      </c>
      <c r="EM103" s="277">
        <v>125</v>
      </c>
      <c r="EN103" s="277">
        <v>27</v>
      </c>
      <c r="EO103" s="277">
        <v>0</v>
      </c>
      <c r="EP103" s="277">
        <v>117</v>
      </c>
      <c r="EQ103" s="277">
        <v>116</v>
      </c>
      <c r="ER103" s="277">
        <v>62</v>
      </c>
      <c r="ES103" s="277">
        <v>61</v>
      </c>
      <c r="ET103" s="277">
        <v>90</v>
      </c>
      <c r="EU103" s="277">
        <v>119</v>
      </c>
      <c r="EV103" s="277">
        <v>0</v>
      </c>
      <c r="EW103" s="277">
        <v>0</v>
      </c>
      <c r="EX103" s="277">
        <v>123</v>
      </c>
      <c r="EY103" s="277">
        <v>124</v>
      </c>
      <c r="EZ103" s="277">
        <v>0</v>
      </c>
      <c r="FA103" s="277">
        <v>77</v>
      </c>
      <c r="FB103" s="277">
        <v>107</v>
      </c>
      <c r="FC103" s="277">
        <v>22</v>
      </c>
      <c r="FD103" s="277">
        <v>115</v>
      </c>
      <c r="FE103" s="49">
        <v>86</v>
      </c>
      <c r="FF103" s="277">
        <v>118</v>
      </c>
      <c r="FG103" s="277">
        <v>0</v>
      </c>
      <c r="FH103" s="277">
        <v>113</v>
      </c>
      <c r="FI103" s="277">
        <v>0</v>
      </c>
      <c r="FJ103" s="277">
        <v>94</v>
      </c>
      <c r="FK103" s="277">
        <v>120</v>
      </c>
      <c r="FL103" s="277">
        <v>45</v>
      </c>
      <c r="FM103" s="277">
        <v>0</v>
      </c>
      <c r="FN103" s="277">
        <v>102</v>
      </c>
      <c r="FO103" s="49">
        <v>0</v>
      </c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7713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L104" s="277">
        <v>0</v>
      </c>
      <c r="EM104" s="49">
        <v>6</v>
      </c>
      <c r="EN104" s="49">
        <v>13</v>
      </c>
      <c r="EO104" s="277">
        <v>0</v>
      </c>
      <c r="EP104" s="277">
        <v>0</v>
      </c>
      <c r="EQ104" s="49">
        <v>0</v>
      </c>
      <c r="ER104" s="49">
        <v>10</v>
      </c>
      <c r="ES104" s="277">
        <v>66</v>
      </c>
      <c r="ET104" s="277">
        <v>98</v>
      </c>
      <c r="EU104" s="277">
        <v>0</v>
      </c>
      <c r="EV104" s="277">
        <v>0</v>
      </c>
      <c r="EW104" s="277">
        <v>0</v>
      </c>
      <c r="EX104" s="277">
        <v>56</v>
      </c>
      <c r="EY104" s="277">
        <v>71</v>
      </c>
      <c r="EZ104" s="277">
        <v>0</v>
      </c>
      <c r="FA104" s="277">
        <v>31</v>
      </c>
      <c r="FB104" s="277">
        <v>71</v>
      </c>
      <c r="FC104" s="49">
        <v>13</v>
      </c>
      <c r="FD104" s="49">
        <v>18</v>
      </c>
      <c r="FE104" s="277">
        <v>65</v>
      </c>
      <c r="FF104" s="277">
        <v>51</v>
      </c>
      <c r="FG104" s="277">
        <v>0</v>
      </c>
      <c r="FH104" s="49">
        <v>0</v>
      </c>
      <c r="FI104" s="277">
        <v>0</v>
      </c>
      <c r="FJ104" s="277">
        <v>37</v>
      </c>
      <c r="FK104" s="49">
        <v>0</v>
      </c>
      <c r="FL104" s="277">
        <v>109</v>
      </c>
      <c r="FM104" s="277">
        <v>0</v>
      </c>
      <c r="FN104" s="49">
        <v>0</v>
      </c>
      <c r="FO104" s="49">
        <v>0</v>
      </c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7152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L105" s="277">
        <v>0</v>
      </c>
      <c r="EM105" s="49">
        <v>8</v>
      </c>
      <c r="EN105" s="277">
        <v>47</v>
      </c>
      <c r="EO105" s="277">
        <v>0</v>
      </c>
      <c r="EP105" s="277">
        <v>0</v>
      </c>
      <c r="EQ105" s="277">
        <v>75</v>
      </c>
      <c r="ER105" s="277">
        <v>54</v>
      </c>
      <c r="ES105" s="277">
        <v>35</v>
      </c>
      <c r="ET105" s="277">
        <v>0</v>
      </c>
      <c r="EU105" s="277">
        <v>0</v>
      </c>
      <c r="EV105" s="277">
        <v>0</v>
      </c>
      <c r="EW105" s="277">
        <v>0</v>
      </c>
      <c r="EX105" s="49">
        <v>0</v>
      </c>
      <c r="EY105" s="49">
        <v>11</v>
      </c>
      <c r="EZ105" s="277">
        <v>0</v>
      </c>
      <c r="FA105" s="277">
        <v>121</v>
      </c>
      <c r="FB105" s="277">
        <v>0</v>
      </c>
      <c r="FC105" s="277">
        <v>70</v>
      </c>
      <c r="FD105" s="277">
        <v>69</v>
      </c>
      <c r="FE105" s="277">
        <v>50</v>
      </c>
      <c r="FF105" s="277">
        <v>115</v>
      </c>
      <c r="FG105" s="277">
        <v>0</v>
      </c>
      <c r="FH105" s="277">
        <v>122</v>
      </c>
      <c r="FI105" s="277">
        <v>0</v>
      </c>
      <c r="FJ105" s="277">
        <v>0</v>
      </c>
      <c r="FK105" s="277">
        <v>67</v>
      </c>
      <c r="FL105" s="277">
        <v>101</v>
      </c>
      <c r="FM105" s="277">
        <v>0</v>
      </c>
      <c r="FN105" s="277">
        <v>80</v>
      </c>
      <c r="FO105" s="277">
        <v>77</v>
      </c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9844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L106" s="277">
        <v>122</v>
      </c>
      <c r="EM106" s="277">
        <v>55</v>
      </c>
      <c r="EN106" s="277">
        <v>96</v>
      </c>
      <c r="EO106" s="277">
        <v>0</v>
      </c>
      <c r="EP106" s="277">
        <v>0</v>
      </c>
      <c r="EQ106" s="277">
        <v>84</v>
      </c>
      <c r="ER106" s="277">
        <v>73</v>
      </c>
      <c r="ES106" s="277">
        <v>54</v>
      </c>
      <c r="ET106" s="277">
        <v>0</v>
      </c>
      <c r="EU106" s="277">
        <v>105</v>
      </c>
      <c r="EV106" s="277">
        <v>0</v>
      </c>
      <c r="EW106" s="277">
        <v>0</v>
      </c>
      <c r="EX106" s="277">
        <v>109</v>
      </c>
      <c r="EY106" s="277">
        <v>85</v>
      </c>
      <c r="EZ106" s="277">
        <v>0</v>
      </c>
      <c r="FA106" s="277">
        <v>113</v>
      </c>
      <c r="FB106" s="277">
        <v>119</v>
      </c>
      <c r="FC106" s="277">
        <v>66</v>
      </c>
      <c r="FD106" s="277">
        <v>87</v>
      </c>
      <c r="FE106" s="277">
        <v>98</v>
      </c>
      <c r="FF106" s="277">
        <v>79</v>
      </c>
      <c r="FG106" s="277">
        <v>46</v>
      </c>
      <c r="FH106" s="277">
        <v>111</v>
      </c>
      <c r="FI106" s="277">
        <v>0</v>
      </c>
      <c r="FJ106" s="277">
        <v>32</v>
      </c>
      <c r="FK106" s="277">
        <v>67</v>
      </c>
      <c r="FL106" s="277">
        <v>68</v>
      </c>
      <c r="FM106" s="277">
        <v>0</v>
      </c>
      <c r="FN106" s="277">
        <v>74</v>
      </c>
      <c r="FO106" s="49">
        <v>0</v>
      </c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7761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L107" s="277">
        <v>0</v>
      </c>
      <c r="EM107" s="277">
        <v>132</v>
      </c>
      <c r="EN107" s="49">
        <v>7</v>
      </c>
      <c r="EO107" s="277">
        <v>0</v>
      </c>
      <c r="EP107" s="277">
        <v>110</v>
      </c>
      <c r="EQ107" s="277">
        <v>119</v>
      </c>
      <c r="ER107" s="277">
        <v>27</v>
      </c>
      <c r="ES107" s="277">
        <v>33</v>
      </c>
      <c r="ET107" s="277">
        <v>88</v>
      </c>
      <c r="EU107" s="277">
        <v>0</v>
      </c>
      <c r="EV107" s="277">
        <v>0</v>
      </c>
      <c r="EW107" s="277">
        <v>0</v>
      </c>
      <c r="EX107" s="49">
        <v>0</v>
      </c>
      <c r="EY107" s="49">
        <v>0</v>
      </c>
      <c r="EZ107" s="277">
        <v>0</v>
      </c>
      <c r="FA107" s="277">
        <v>110</v>
      </c>
      <c r="FB107" s="277">
        <v>0</v>
      </c>
      <c r="FC107" s="277">
        <v>52</v>
      </c>
      <c r="FD107" s="277">
        <v>100</v>
      </c>
      <c r="FE107" s="277">
        <v>49</v>
      </c>
      <c r="FF107" s="49">
        <v>90</v>
      </c>
      <c r="FG107" s="277">
        <v>0</v>
      </c>
      <c r="FH107" s="277">
        <v>133</v>
      </c>
      <c r="FI107" s="277">
        <v>0</v>
      </c>
      <c r="FJ107" s="277">
        <v>118</v>
      </c>
      <c r="FK107" s="277">
        <v>69</v>
      </c>
      <c r="FL107" s="277">
        <v>119</v>
      </c>
      <c r="FM107" s="277">
        <v>0</v>
      </c>
      <c r="FN107" s="277">
        <v>102</v>
      </c>
      <c r="FO107" s="277">
        <v>55</v>
      </c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2713</v>
      </c>
      <c r="B108" s="3"/>
      <c r="C108" s="253"/>
      <c r="D108" s="56">
        <f>SUM(E108:HQ108)</f>
        <v>7647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L108" s="277">
        <v>110</v>
      </c>
      <c r="EM108" s="277">
        <v>21</v>
      </c>
      <c r="EN108" s="277">
        <v>24</v>
      </c>
      <c r="EO108" s="277">
        <v>125</v>
      </c>
      <c r="EP108" s="277">
        <v>0</v>
      </c>
      <c r="EQ108" s="49">
        <v>0</v>
      </c>
      <c r="ER108" s="49">
        <v>13</v>
      </c>
      <c r="ES108" s="49">
        <v>16</v>
      </c>
      <c r="ET108" s="277">
        <v>0</v>
      </c>
      <c r="EU108" s="277">
        <v>55</v>
      </c>
      <c r="EV108" s="277">
        <v>105</v>
      </c>
      <c r="EW108" s="277">
        <v>0</v>
      </c>
      <c r="EX108" s="277">
        <v>32</v>
      </c>
      <c r="EY108" s="277">
        <v>37</v>
      </c>
      <c r="EZ108" s="277">
        <v>0</v>
      </c>
      <c r="FA108" s="277">
        <v>69</v>
      </c>
      <c r="FB108" s="277">
        <v>0</v>
      </c>
      <c r="FC108" s="277">
        <v>78</v>
      </c>
      <c r="FD108" s="277">
        <v>112</v>
      </c>
      <c r="FE108" s="277">
        <v>56</v>
      </c>
      <c r="FF108" s="277">
        <v>51</v>
      </c>
      <c r="FG108" s="277">
        <v>57</v>
      </c>
      <c r="FH108" s="277">
        <v>47</v>
      </c>
      <c r="FI108" s="277">
        <v>0</v>
      </c>
      <c r="FJ108" s="277">
        <v>0</v>
      </c>
      <c r="FK108" s="49">
        <v>0</v>
      </c>
      <c r="FL108" s="277">
        <v>94</v>
      </c>
      <c r="FM108" s="277">
        <v>0</v>
      </c>
      <c r="FN108" s="277">
        <v>63</v>
      </c>
      <c r="FO108" s="49">
        <v>0</v>
      </c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2831</v>
      </c>
      <c r="B109" s="3"/>
      <c r="C109" s="253"/>
      <c r="D109" s="56">
        <f>SUM(E109:HQ109)</f>
        <v>6805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L109" s="277">
        <v>99</v>
      </c>
      <c r="EM109" s="49">
        <v>7</v>
      </c>
      <c r="EN109" s="49">
        <v>6</v>
      </c>
      <c r="EO109" s="277">
        <v>0</v>
      </c>
      <c r="EP109" s="277">
        <v>0</v>
      </c>
      <c r="EQ109" s="49">
        <v>0</v>
      </c>
      <c r="ER109" s="277">
        <v>23</v>
      </c>
      <c r="ES109" s="49">
        <v>9</v>
      </c>
      <c r="ET109" s="277">
        <v>0</v>
      </c>
      <c r="EU109" s="277">
        <v>0</v>
      </c>
      <c r="EV109" s="277">
        <v>0</v>
      </c>
      <c r="EW109" s="277">
        <v>0</v>
      </c>
      <c r="EX109" s="277">
        <v>60</v>
      </c>
      <c r="EY109" s="277">
        <v>30</v>
      </c>
      <c r="EZ109" s="277">
        <v>0</v>
      </c>
      <c r="FA109" s="49">
        <v>0</v>
      </c>
      <c r="FB109" s="277">
        <v>0</v>
      </c>
      <c r="FC109" s="277">
        <v>102</v>
      </c>
      <c r="FD109" s="277">
        <v>94</v>
      </c>
      <c r="FE109" s="49">
        <v>15</v>
      </c>
      <c r="FF109" s="49">
        <v>0</v>
      </c>
      <c r="FG109" s="277">
        <v>92</v>
      </c>
      <c r="FH109" s="277">
        <v>89</v>
      </c>
      <c r="FI109" s="277">
        <v>0</v>
      </c>
      <c r="FJ109" s="277">
        <v>0</v>
      </c>
      <c r="FK109" s="49">
        <v>0</v>
      </c>
      <c r="FL109" s="277">
        <v>0</v>
      </c>
      <c r="FM109" s="277">
        <v>114</v>
      </c>
      <c r="FN109" s="277">
        <v>56</v>
      </c>
      <c r="FO109" s="49">
        <v>0</v>
      </c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3636</v>
      </c>
      <c r="B110" s="61"/>
      <c r="C110" s="253"/>
      <c r="D110" s="56">
        <f>SUM(E110:HQ110)</f>
        <v>5883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L110" s="277">
        <v>0</v>
      </c>
      <c r="EM110" s="277">
        <v>34</v>
      </c>
      <c r="EN110" s="49">
        <v>8</v>
      </c>
      <c r="EO110" s="277">
        <v>91</v>
      </c>
      <c r="EP110" s="277">
        <v>0</v>
      </c>
      <c r="EQ110" s="49">
        <v>0</v>
      </c>
      <c r="ER110" s="49">
        <v>0</v>
      </c>
      <c r="ES110" s="49">
        <v>2</v>
      </c>
      <c r="ET110" s="277">
        <v>0</v>
      </c>
      <c r="EU110" s="277">
        <v>0</v>
      </c>
      <c r="EV110" s="277">
        <v>0</v>
      </c>
      <c r="EW110" s="277">
        <v>0</v>
      </c>
      <c r="EX110" s="277">
        <v>46</v>
      </c>
      <c r="EY110" s="277">
        <v>41</v>
      </c>
      <c r="EZ110" s="277">
        <v>0</v>
      </c>
      <c r="FA110" s="49">
        <v>0</v>
      </c>
      <c r="FB110" s="277">
        <v>0</v>
      </c>
      <c r="FC110" s="277">
        <v>38</v>
      </c>
      <c r="FD110" s="277">
        <v>98</v>
      </c>
      <c r="FE110" s="277">
        <v>33</v>
      </c>
      <c r="FF110" s="277">
        <v>40</v>
      </c>
      <c r="FG110" s="277">
        <v>0</v>
      </c>
      <c r="FH110" s="277">
        <v>68</v>
      </c>
      <c r="FI110" s="277">
        <v>0</v>
      </c>
      <c r="FJ110" s="277">
        <v>32</v>
      </c>
      <c r="FK110" s="49">
        <v>0</v>
      </c>
      <c r="FL110" s="277">
        <v>0</v>
      </c>
      <c r="FM110" s="277">
        <v>0</v>
      </c>
      <c r="FN110" s="49">
        <v>0</v>
      </c>
      <c r="FO110" s="49">
        <v>0</v>
      </c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3637</v>
      </c>
      <c r="B111" s="3"/>
      <c r="C111" s="252"/>
      <c r="D111" s="56">
        <f>SUM(E111:HQ111)</f>
        <v>7851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L111" s="277">
        <v>0</v>
      </c>
      <c r="EM111" s="49">
        <v>16</v>
      </c>
      <c r="EN111" s="49">
        <v>17</v>
      </c>
      <c r="EO111" s="277">
        <v>133</v>
      </c>
      <c r="EP111" s="277">
        <v>0</v>
      </c>
      <c r="EQ111" s="49">
        <v>0</v>
      </c>
      <c r="ER111" s="277">
        <v>33</v>
      </c>
      <c r="ES111" s="49">
        <v>14</v>
      </c>
      <c r="ET111" s="277">
        <v>0</v>
      </c>
      <c r="EU111" s="277">
        <v>0</v>
      </c>
      <c r="EV111" s="277">
        <v>0</v>
      </c>
      <c r="EW111" s="277">
        <v>0</v>
      </c>
      <c r="EX111" s="277">
        <v>43</v>
      </c>
      <c r="EY111" s="277">
        <v>38</v>
      </c>
      <c r="EZ111" s="277">
        <v>0</v>
      </c>
      <c r="FA111" s="49">
        <v>0</v>
      </c>
      <c r="FB111" s="277">
        <v>73</v>
      </c>
      <c r="FC111" s="277">
        <v>32</v>
      </c>
      <c r="FD111" s="277">
        <v>60</v>
      </c>
      <c r="FE111" s="277">
        <v>22</v>
      </c>
      <c r="FF111" s="277">
        <v>32</v>
      </c>
      <c r="FG111" s="277">
        <v>51</v>
      </c>
      <c r="FH111" s="277">
        <v>40</v>
      </c>
      <c r="FI111" s="277">
        <v>0</v>
      </c>
      <c r="FJ111" s="277">
        <v>35</v>
      </c>
      <c r="FK111" s="49">
        <v>0</v>
      </c>
      <c r="FL111" s="277">
        <v>0</v>
      </c>
      <c r="FM111" s="277">
        <v>0</v>
      </c>
      <c r="FN111" s="277">
        <v>108</v>
      </c>
      <c r="FO111" s="49">
        <v>0</v>
      </c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8832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L112" s="277">
        <v>0</v>
      </c>
      <c r="EM112" s="277">
        <v>114</v>
      </c>
      <c r="EN112" s="49">
        <v>1</v>
      </c>
      <c r="EO112" s="277">
        <v>0</v>
      </c>
      <c r="EP112" s="277">
        <v>0</v>
      </c>
      <c r="EQ112" s="277">
        <v>123</v>
      </c>
      <c r="ER112" s="49">
        <v>6</v>
      </c>
      <c r="ES112" s="277">
        <v>106</v>
      </c>
      <c r="ET112" s="277">
        <v>83</v>
      </c>
      <c r="EU112" s="277">
        <v>134</v>
      </c>
      <c r="EV112" s="277">
        <v>0</v>
      </c>
      <c r="EW112" s="277">
        <v>0</v>
      </c>
      <c r="EX112" s="277">
        <v>126</v>
      </c>
      <c r="EY112" s="277">
        <v>87</v>
      </c>
      <c r="EZ112" s="277">
        <v>105</v>
      </c>
      <c r="FA112" s="49">
        <v>0</v>
      </c>
      <c r="FB112" s="49">
        <v>96</v>
      </c>
      <c r="FC112" s="277">
        <v>48</v>
      </c>
      <c r="FD112" s="277">
        <v>97</v>
      </c>
      <c r="FE112" s="277">
        <v>136</v>
      </c>
      <c r="FF112" s="277">
        <v>51</v>
      </c>
      <c r="FG112" s="277">
        <v>0</v>
      </c>
      <c r="FH112" s="49">
        <v>0</v>
      </c>
      <c r="FI112" s="277">
        <v>0</v>
      </c>
      <c r="FJ112" s="277">
        <v>88</v>
      </c>
      <c r="FK112" s="277">
        <v>42</v>
      </c>
      <c r="FL112" s="277">
        <v>0</v>
      </c>
      <c r="FM112" s="277">
        <v>110</v>
      </c>
      <c r="FN112" s="49">
        <v>0</v>
      </c>
      <c r="FO112" s="49">
        <v>0</v>
      </c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2717</v>
      </c>
      <c r="B113" s="61"/>
      <c r="C113" s="252"/>
      <c r="D113" s="56">
        <f>SUM(E113:HQ113)</f>
        <v>11513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L113" s="277">
        <v>0</v>
      </c>
      <c r="EM113" s="277">
        <v>136</v>
      </c>
      <c r="EN113" s="49">
        <v>2</v>
      </c>
      <c r="EO113" s="277">
        <v>81</v>
      </c>
      <c r="EP113" s="277">
        <v>97</v>
      </c>
      <c r="EQ113" s="277">
        <v>132</v>
      </c>
      <c r="ER113" s="277">
        <v>22</v>
      </c>
      <c r="ES113" s="49">
        <v>8</v>
      </c>
      <c r="ET113" s="277">
        <v>0</v>
      </c>
      <c r="EU113" s="277">
        <v>128</v>
      </c>
      <c r="EV113" s="277">
        <v>119</v>
      </c>
      <c r="EW113" s="277">
        <v>0</v>
      </c>
      <c r="EX113" s="277">
        <v>135</v>
      </c>
      <c r="EY113" s="277">
        <v>125</v>
      </c>
      <c r="EZ113" s="277">
        <v>135</v>
      </c>
      <c r="FA113" s="277">
        <v>98</v>
      </c>
      <c r="FB113" s="277">
        <v>129</v>
      </c>
      <c r="FC113" s="277">
        <v>43</v>
      </c>
      <c r="FD113" s="277">
        <v>37</v>
      </c>
      <c r="FE113" s="277">
        <v>29</v>
      </c>
      <c r="FF113" s="277">
        <v>101</v>
      </c>
      <c r="FG113" s="277">
        <v>0</v>
      </c>
      <c r="FH113" s="277">
        <v>103</v>
      </c>
      <c r="FI113" s="277">
        <v>0</v>
      </c>
      <c r="FJ113" s="277">
        <v>78</v>
      </c>
      <c r="FK113" s="277">
        <v>39</v>
      </c>
      <c r="FL113" s="277">
        <v>96</v>
      </c>
      <c r="FM113" s="277">
        <v>0</v>
      </c>
      <c r="FN113" s="277">
        <v>135</v>
      </c>
      <c r="FO113" s="277">
        <v>70</v>
      </c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11237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L114" s="277">
        <v>99</v>
      </c>
      <c r="EM114" s="277">
        <v>31</v>
      </c>
      <c r="EN114" s="277">
        <v>130</v>
      </c>
      <c r="EO114" s="277">
        <v>125</v>
      </c>
      <c r="EP114" s="277">
        <v>136</v>
      </c>
      <c r="EQ114" s="49">
        <v>0</v>
      </c>
      <c r="ER114" s="277">
        <v>136</v>
      </c>
      <c r="ES114" s="277">
        <v>127</v>
      </c>
      <c r="ET114" s="277">
        <v>124</v>
      </c>
      <c r="EU114" s="277">
        <v>118</v>
      </c>
      <c r="EV114" s="277">
        <v>127</v>
      </c>
      <c r="EW114" s="277">
        <v>0</v>
      </c>
      <c r="EX114" s="277">
        <v>90</v>
      </c>
      <c r="EY114" s="277">
        <v>105</v>
      </c>
      <c r="EZ114" s="277">
        <v>0</v>
      </c>
      <c r="FA114" s="277">
        <v>125</v>
      </c>
      <c r="FB114" s="277">
        <v>96</v>
      </c>
      <c r="FC114" s="277">
        <v>82</v>
      </c>
      <c r="FD114" s="277">
        <v>39</v>
      </c>
      <c r="FE114" s="277">
        <v>109</v>
      </c>
      <c r="FF114" s="49">
        <v>0</v>
      </c>
      <c r="FG114" s="277">
        <v>136</v>
      </c>
      <c r="FH114" s="277">
        <v>97</v>
      </c>
      <c r="FI114" s="277">
        <v>0</v>
      </c>
      <c r="FJ114" s="277">
        <v>114</v>
      </c>
      <c r="FK114" s="277">
        <v>130</v>
      </c>
      <c r="FL114" s="277">
        <v>134</v>
      </c>
      <c r="FM114" s="277">
        <v>0</v>
      </c>
      <c r="FN114" s="277">
        <v>129</v>
      </c>
      <c r="FO114" s="277">
        <v>123</v>
      </c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3638</v>
      </c>
      <c r="B115" s="3"/>
      <c r="C115" s="252"/>
      <c r="D115" s="56">
        <f>SUM(E115:HQ115)</f>
        <v>10258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L115" s="277">
        <v>0</v>
      </c>
      <c r="EM115" s="277">
        <v>77</v>
      </c>
      <c r="EN115" s="277">
        <v>124</v>
      </c>
      <c r="EO115" s="49">
        <v>0</v>
      </c>
      <c r="EP115" s="277">
        <v>68</v>
      </c>
      <c r="EQ115" s="277">
        <v>88</v>
      </c>
      <c r="ER115" s="277">
        <v>108</v>
      </c>
      <c r="ES115" s="277">
        <v>103</v>
      </c>
      <c r="ET115" s="277">
        <v>88</v>
      </c>
      <c r="EU115" s="277">
        <v>63</v>
      </c>
      <c r="EV115" s="277">
        <v>0</v>
      </c>
      <c r="EW115" s="277">
        <v>0</v>
      </c>
      <c r="EX115" s="49">
        <v>0</v>
      </c>
      <c r="EY115" s="49">
        <v>20</v>
      </c>
      <c r="EZ115" s="277">
        <v>0</v>
      </c>
      <c r="FA115" s="277">
        <v>104</v>
      </c>
      <c r="FB115" s="277">
        <v>69</v>
      </c>
      <c r="FC115" s="277">
        <v>122</v>
      </c>
      <c r="FD115" s="277">
        <v>122</v>
      </c>
      <c r="FE115" s="277">
        <v>41</v>
      </c>
      <c r="FF115" s="277">
        <v>35</v>
      </c>
      <c r="FG115" s="277">
        <v>75</v>
      </c>
      <c r="FH115" s="277">
        <v>130</v>
      </c>
      <c r="FI115" s="277">
        <v>0</v>
      </c>
      <c r="FJ115" s="277">
        <v>99</v>
      </c>
      <c r="FK115" s="49">
        <v>95</v>
      </c>
      <c r="FL115" s="277">
        <v>79</v>
      </c>
      <c r="FM115" s="277">
        <v>0</v>
      </c>
      <c r="FN115" s="277">
        <v>132</v>
      </c>
      <c r="FO115" s="277">
        <v>87</v>
      </c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3678</v>
      </c>
      <c r="B116" s="3"/>
      <c r="C116" s="252"/>
      <c r="D116" s="56">
        <f>SUM(E116:HQ116)</f>
        <v>9317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L116" s="277">
        <v>0</v>
      </c>
      <c r="EM116" s="277">
        <v>48</v>
      </c>
      <c r="EN116" s="277">
        <v>104</v>
      </c>
      <c r="EO116" s="49">
        <v>0</v>
      </c>
      <c r="EP116" s="277">
        <v>98</v>
      </c>
      <c r="EQ116" s="49">
        <v>0</v>
      </c>
      <c r="ER116" s="277">
        <v>38</v>
      </c>
      <c r="ES116" s="277">
        <v>46</v>
      </c>
      <c r="ET116" s="277">
        <v>135</v>
      </c>
      <c r="EU116" s="277">
        <v>0</v>
      </c>
      <c r="EV116" s="277">
        <v>0</v>
      </c>
      <c r="EW116" s="277">
        <v>0</v>
      </c>
      <c r="EX116" s="277">
        <v>73</v>
      </c>
      <c r="EY116" s="277">
        <v>30</v>
      </c>
      <c r="EZ116" s="277">
        <v>0</v>
      </c>
      <c r="FA116" s="277">
        <v>111</v>
      </c>
      <c r="FB116" s="277">
        <v>0</v>
      </c>
      <c r="FC116" s="277">
        <v>46</v>
      </c>
      <c r="FD116" s="277">
        <v>43</v>
      </c>
      <c r="FE116" s="277">
        <v>85</v>
      </c>
      <c r="FF116" s="277">
        <v>73</v>
      </c>
      <c r="FG116" s="277">
        <v>45</v>
      </c>
      <c r="FH116" s="277">
        <v>128</v>
      </c>
      <c r="FI116" s="277">
        <v>0</v>
      </c>
      <c r="FJ116" s="277">
        <v>0</v>
      </c>
      <c r="FK116" s="277">
        <v>102</v>
      </c>
      <c r="FL116" s="277">
        <v>113</v>
      </c>
      <c r="FM116" s="277">
        <v>0</v>
      </c>
      <c r="FN116" s="277">
        <v>88</v>
      </c>
      <c r="FO116" s="277">
        <v>48</v>
      </c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8283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7">
        <v>92</v>
      </c>
      <c r="EM117" s="277">
        <v>27</v>
      </c>
      <c r="EN117" s="277">
        <v>85</v>
      </c>
      <c r="EO117" s="277">
        <v>88</v>
      </c>
      <c r="EP117" s="277">
        <v>62</v>
      </c>
      <c r="EQ117" s="277">
        <v>106</v>
      </c>
      <c r="ER117" s="277">
        <v>29</v>
      </c>
      <c r="ES117" s="277">
        <v>80</v>
      </c>
      <c r="ET117" s="277">
        <v>101</v>
      </c>
      <c r="EU117" s="277">
        <v>75</v>
      </c>
      <c r="EV117" s="277">
        <v>0</v>
      </c>
      <c r="EW117" s="277">
        <v>0</v>
      </c>
      <c r="EX117" s="277">
        <v>91</v>
      </c>
      <c r="EY117" s="277">
        <v>132</v>
      </c>
      <c r="EZ117" s="277">
        <v>0</v>
      </c>
      <c r="FA117" s="49">
        <v>0</v>
      </c>
      <c r="FB117" s="277">
        <v>83</v>
      </c>
      <c r="FC117" s="277">
        <v>129</v>
      </c>
      <c r="FD117" s="277">
        <v>124</v>
      </c>
      <c r="FE117" s="277">
        <v>122</v>
      </c>
      <c r="FF117" s="49">
        <v>0</v>
      </c>
      <c r="FG117" s="277">
        <v>0</v>
      </c>
      <c r="FH117" s="277">
        <v>40</v>
      </c>
      <c r="FI117" s="277">
        <v>0</v>
      </c>
      <c r="FJ117" s="277">
        <v>109</v>
      </c>
      <c r="FK117" s="277">
        <v>82</v>
      </c>
      <c r="FL117" s="277">
        <v>85</v>
      </c>
      <c r="FM117" s="277">
        <v>0</v>
      </c>
      <c r="FN117" s="277">
        <v>118</v>
      </c>
      <c r="FO117" s="49">
        <v>0</v>
      </c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9150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L118" s="277">
        <v>0</v>
      </c>
      <c r="EM118" s="277">
        <v>97</v>
      </c>
      <c r="EN118" s="277">
        <v>63</v>
      </c>
      <c r="EO118" s="277">
        <v>0</v>
      </c>
      <c r="EP118" s="277">
        <v>0</v>
      </c>
      <c r="EQ118" s="277">
        <v>110</v>
      </c>
      <c r="ER118" s="277">
        <v>26</v>
      </c>
      <c r="ES118" s="277">
        <v>104</v>
      </c>
      <c r="ET118" s="277">
        <v>0</v>
      </c>
      <c r="EU118" s="277">
        <v>120</v>
      </c>
      <c r="EV118" s="277">
        <v>0</v>
      </c>
      <c r="EW118" s="277">
        <v>0</v>
      </c>
      <c r="EX118" s="277">
        <v>119</v>
      </c>
      <c r="EY118" s="277">
        <v>98</v>
      </c>
      <c r="EZ118" s="277">
        <v>0</v>
      </c>
      <c r="FA118" s="49">
        <v>0</v>
      </c>
      <c r="FB118" s="277">
        <v>108</v>
      </c>
      <c r="FC118" s="49">
        <v>16</v>
      </c>
      <c r="FD118" s="49">
        <v>11</v>
      </c>
      <c r="FE118" s="277">
        <v>57</v>
      </c>
      <c r="FF118" s="277">
        <v>103</v>
      </c>
      <c r="FG118" s="277">
        <v>0</v>
      </c>
      <c r="FH118" s="277">
        <v>68</v>
      </c>
      <c r="FI118" s="277">
        <v>0</v>
      </c>
      <c r="FJ118" s="277">
        <v>87</v>
      </c>
      <c r="FK118" s="277">
        <v>108</v>
      </c>
      <c r="FL118" s="277">
        <v>121</v>
      </c>
      <c r="FM118" s="277">
        <v>0</v>
      </c>
      <c r="FN118" s="49">
        <v>0</v>
      </c>
      <c r="FO118" s="277">
        <v>69</v>
      </c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9656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L119" s="277">
        <v>0</v>
      </c>
      <c r="EM119" s="277">
        <v>43</v>
      </c>
      <c r="EN119" s="277">
        <v>135</v>
      </c>
      <c r="EO119" s="277">
        <v>0</v>
      </c>
      <c r="EP119" s="277">
        <v>0</v>
      </c>
      <c r="EQ119" s="49">
        <v>90</v>
      </c>
      <c r="ER119" s="277">
        <v>131</v>
      </c>
      <c r="ES119" s="277">
        <v>39</v>
      </c>
      <c r="ET119" s="277">
        <v>0</v>
      </c>
      <c r="EU119" s="277">
        <v>129</v>
      </c>
      <c r="EV119" s="277">
        <v>0</v>
      </c>
      <c r="EW119" s="277">
        <v>0</v>
      </c>
      <c r="EX119" s="277">
        <v>110</v>
      </c>
      <c r="EY119" s="277">
        <v>122</v>
      </c>
      <c r="EZ119" s="277">
        <v>0</v>
      </c>
      <c r="FA119" s="277">
        <v>126</v>
      </c>
      <c r="FB119" s="277">
        <v>107</v>
      </c>
      <c r="FC119" s="277">
        <v>35</v>
      </c>
      <c r="FD119" s="49">
        <v>12</v>
      </c>
      <c r="FE119" s="277">
        <v>79</v>
      </c>
      <c r="FF119" s="277">
        <v>132</v>
      </c>
      <c r="FG119" s="277">
        <v>119</v>
      </c>
      <c r="FH119" s="277">
        <v>68</v>
      </c>
      <c r="FI119" s="277">
        <v>0</v>
      </c>
      <c r="FJ119" s="277">
        <v>96</v>
      </c>
      <c r="FK119" s="277">
        <v>49</v>
      </c>
      <c r="FL119" s="277">
        <v>70</v>
      </c>
      <c r="FM119" s="277">
        <v>123</v>
      </c>
      <c r="FN119" s="277">
        <v>80</v>
      </c>
      <c r="FO119" s="277">
        <v>129</v>
      </c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9808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L120" s="277">
        <v>131</v>
      </c>
      <c r="EM120" s="277">
        <v>124</v>
      </c>
      <c r="EN120" s="49">
        <v>16</v>
      </c>
      <c r="EO120" s="277">
        <v>0</v>
      </c>
      <c r="EP120" s="277">
        <v>0</v>
      </c>
      <c r="EQ120" s="277">
        <v>124</v>
      </c>
      <c r="ER120" s="49">
        <v>0</v>
      </c>
      <c r="ES120" s="277">
        <v>28</v>
      </c>
      <c r="ET120" s="277">
        <v>88</v>
      </c>
      <c r="EU120" s="277">
        <v>135</v>
      </c>
      <c r="EV120" s="277">
        <v>0</v>
      </c>
      <c r="EW120" s="277">
        <v>0</v>
      </c>
      <c r="EX120" s="277">
        <v>120</v>
      </c>
      <c r="EY120" s="277">
        <v>116</v>
      </c>
      <c r="EZ120" s="277">
        <v>103</v>
      </c>
      <c r="FA120" s="49">
        <v>0</v>
      </c>
      <c r="FB120" s="277">
        <v>119</v>
      </c>
      <c r="FC120" s="277">
        <v>45</v>
      </c>
      <c r="FD120" s="277">
        <v>104</v>
      </c>
      <c r="FE120" s="49">
        <v>14</v>
      </c>
      <c r="FF120" s="49">
        <v>86</v>
      </c>
      <c r="FG120" s="277">
        <v>0</v>
      </c>
      <c r="FH120" s="277">
        <v>76</v>
      </c>
      <c r="FI120" s="277">
        <v>0</v>
      </c>
      <c r="FJ120" s="277">
        <v>130</v>
      </c>
      <c r="FK120" s="277">
        <v>42</v>
      </c>
      <c r="FL120" s="277">
        <v>75</v>
      </c>
      <c r="FM120" s="277">
        <v>126</v>
      </c>
      <c r="FN120" s="49">
        <v>0</v>
      </c>
      <c r="FO120" s="49">
        <v>0</v>
      </c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3639</v>
      </c>
      <c r="B121" s="61"/>
      <c r="C121" s="253"/>
      <c r="D121" s="56">
        <f>SUM(E121:HQ121)</f>
        <v>10810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L121" s="277">
        <v>120</v>
      </c>
      <c r="EM121" s="277">
        <v>133</v>
      </c>
      <c r="EN121" s="277">
        <v>78</v>
      </c>
      <c r="EO121" s="277">
        <v>129</v>
      </c>
      <c r="EP121" s="277">
        <v>134</v>
      </c>
      <c r="EQ121" s="49">
        <v>0</v>
      </c>
      <c r="ER121" s="277">
        <v>69</v>
      </c>
      <c r="ES121" s="277">
        <v>30</v>
      </c>
      <c r="ET121" s="277">
        <v>130</v>
      </c>
      <c r="EU121" s="277">
        <v>136</v>
      </c>
      <c r="EV121" s="277">
        <v>117</v>
      </c>
      <c r="EW121" s="277">
        <v>0</v>
      </c>
      <c r="EX121" s="277">
        <v>136</v>
      </c>
      <c r="EY121" s="277">
        <v>117</v>
      </c>
      <c r="EZ121" s="277">
        <v>134</v>
      </c>
      <c r="FA121" s="49">
        <v>89</v>
      </c>
      <c r="FB121" s="277">
        <v>129</v>
      </c>
      <c r="FC121" s="277">
        <v>107</v>
      </c>
      <c r="FD121" s="277">
        <v>53</v>
      </c>
      <c r="FE121" s="277">
        <v>71</v>
      </c>
      <c r="FF121" s="277">
        <v>41</v>
      </c>
      <c r="FG121" s="277">
        <v>127</v>
      </c>
      <c r="FH121" s="277">
        <v>58</v>
      </c>
      <c r="FI121" s="277">
        <v>0</v>
      </c>
      <c r="FJ121" s="277">
        <v>95</v>
      </c>
      <c r="FK121" s="277">
        <v>0</v>
      </c>
      <c r="FL121" s="277">
        <v>110</v>
      </c>
      <c r="FM121" s="277">
        <v>0</v>
      </c>
      <c r="FN121" s="277">
        <v>82</v>
      </c>
      <c r="FO121" s="277">
        <v>101</v>
      </c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2720</v>
      </c>
      <c r="B122" s="3"/>
      <c r="C122" s="253"/>
      <c r="D122" s="56">
        <f>SUM(E122:HQ122)</f>
        <v>7730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L122" s="277">
        <v>0</v>
      </c>
      <c r="EM122" s="277">
        <v>118</v>
      </c>
      <c r="EN122" s="277">
        <v>48</v>
      </c>
      <c r="EO122" s="277">
        <v>99</v>
      </c>
      <c r="EP122" s="277">
        <v>81</v>
      </c>
      <c r="EQ122" s="277">
        <v>102</v>
      </c>
      <c r="ER122" s="277">
        <v>20</v>
      </c>
      <c r="ES122" s="49">
        <v>6</v>
      </c>
      <c r="ET122" s="277">
        <v>0</v>
      </c>
      <c r="EU122" s="49">
        <v>92</v>
      </c>
      <c r="EV122" s="277">
        <v>0</v>
      </c>
      <c r="EW122" s="277">
        <v>0</v>
      </c>
      <c r="EX122" s="277">
        <v>99</v>
      </c>
      <c r="EY122" s="277">
        <v>75</v>
      </c>
      <c r="EZ122" s="277">
        <v>0</v>
      </c>
      <c r="FA122" s="277">
        <v>101</v>
      </c>
      <c r="FB122" s="277">
        <v>107</v>
      </c>
      <c r="FC122" s="277">
        <v>111</v>
      </c>
      <c r="FD122" s="49">
        <v>86</v>
      </c>
      <c r="FE122" s="277">
        <v>92</v>
      </c>
      <c r="FF122" s="277">
        <v>99</v>
      </c>
      <c r="FG122" s="277">
        <v>0</v>
      </c>
      <c r="FH122" s="49">
        <v>0</v>
      </c>
      <c r="FI122" s="277">
        <v>0</v>
      </c>
      <c r="FJ122" s="277">
        <v>67</v>
      </c>
      <c r="FK122" s="277">
        <v>39</v>
      </c>
      <c r="FL122" s="277">
        <v>0</v>
      </c>
      <c r="FM122" s="277">
        <v>0</v>
      </c>
      <c r="FN122" s="277">
        <v>74</v>
      </c>
      <c r="FO122" s="49">
        <v>0</v>
      </c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9992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L123" s="277">
        <v>0</v>
      </c>
      <c r="EM123" s="277">
        <v>81</v>
      </c>
      <c r="EN123" s="277">
        <v>113</v>
      </c>
      <c r="EO123" s="277">
        <v>106</v>
      </c>
      <c r="EP123" s="277">
        <v>0</v>
      </c>
      <c r="EQ123" s="277">
        <v>111</v>
      </c>
      <c r="ER123" s="277">
        <v>112</v>
      </c>
      <c r="ES123" s="277">
        <v>57</v>
      </c>
      <c r="ET123" s="277">
        <v>0</v>
      </c>
      <c r="EU123" s="277">
        <v>75</v>
      </c>
      <c r="EV123" s="277">
        <v>0</v>
      </c>
      <c r="EW123" s="277">
        <v>0</v>
      </c>
      <c r="EX123" s="277">
        <v>81</v>
      </c>
      <c r="EY123" s="277">
        <v>77</v>
      </c>
      <c r="EZ123" s="277">
        <v>0</v>
      </c>
      <c r="FA123" s="277">
        <v>86</v>
      </c>
      <c r="FB123" s="277">
        <v>83</v>
      </c>
      <c r="FC123" s="277">
        <v>27</v>
      </c>
      <c r="FD123" s="49">
        <v>11</v>
      </c>
      <c r="FE123" s="49">
        <v>9</v>
      </c>
      <c r="FF123" s="277">
        <v>116</v>
      </c>
      <c r="FG123" s="277">
        <v>84</v>
      </c>
      <c r="FH123" s="277">
        <v>0</v>
      </c>
      <c r="FI123" s="277">
        <v>0</v>
      </c>
      <c r="FJ123" s="277">
        <v>116</v>
      </c>
      <c r="FK123" s="277">
        <v>107</v>
      </c>
      <c r="FL123" s="277">
        <v>53</v>
      </c>
      <c r="FM123" s="277">
        <v>0</v>
      </c>
      <c r="FN123" s="277">
        <v>53</v>
      </c>
      <c r="FO123" s="277">
        <v>93</v>
      </c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2721</v>
      </c>
      <c r="B124" s="3"/>
      <c r="C124" s="253"/>
      <c r="D124" s="56">
        <f>SUM(E124:HQ124)</f>
        <v>9249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L124" s="277">
        <v>0</v>
      </c>
      <c r="EM124" s="277">
        <v>67</v>
      </c>
      <c r="EN124" s="277">
        <v>59</v>
      </c>
      <c r="EO124" s="277">
        <v>120</v>
      </c>
      <c r="EP124" s="277">
        <v>77</v>
      </c>
      <c r="EQ124" s="277">
        <v>76</v>
      </c>
      <c r="ER124" s="277">
        <v>58</v>
      </c>
      <c r="ES124" s="277">
        <v>111</v>
      </c>
      <c r="ET124" s="277">
        <v>108</v>
      </c>
      <c r="EU124" s="277">
        <v>67</v>
      </c>
      <c r="EV124" s="277">
        <v>0</v>
      </c>
      <c r="EW124" s="277">
        <v>0</v>
      </c>
      <c r="EX124" s="49">
        <v>0</v>
      </c>
      <c r="EY124" s="49">
        <v>13</v>
      </c>
      <c r="EZ124" s="277">
        <v>0</v>
      </c>
      <c r="FA124" s="277">
        <v>77</v>
      </c>
      <c r="FB124" s="277">
        <v>0</v>
      </c>
      <c r="FC124" s="277">
        <v>30</v>
      </c>
      <c r="FD124" s="277">
        <v>46</v>
      </c>
      <c r="FE124" s="277">
        <v>46</v>
      </c>
      <c r="FF124" s="277">
        <v>109</v>
      </c>
      <c r="FG124" s="277">
        <v>48</v>
      </c>
      <c r="FH124" s="277">
        <v>68</v>
      </c>
      <c r="FI124" s="277">
        <v>0</v>
      </c>
      <c r="FJ124" s="277">
        <v>0</v>
      </c>
      <c r="FK124" s="277">
        <v>101</v>
      </c>
      <c r="FL124" s="277">
        <v>0</v>
      </c>
      <c r="FM124" s="277">
        <v>0</v>
      </c>
      <c r="FN124" s="277">
        <v>80</v>
      </c>
      <c r="FO124" s="277">
        <v>54</v>
      </c>
    </row>
    <row r="125" spans="1:198" ht="15.75">
      <c r="A125" s="284" t="s">
        <v>3640</v>
      </c>
      <c r="B125" s="61"/>
      <c r="C125" s="253"/>
      <c r="D125" s="56">
        <f>SUM(E125:HQ125)</f>
        <v>8848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L125" s="277">
        <v>0</v>
      </c>
      <c r="EM125" s="277">
        <v>87</v>
      </c>
      <c r="EN125" s="277">
        <v>84</v>
      </c>
      <c r="EO125" s="49">
        <v>0</v>
      </c>
      <c r="EP125" s="277">
        <v>0</v>
      </c>
      <c r="EQ125" s="277">
        <v>72</v>
      </c>
      <c r="ER125" s="277">
        <v>107</v>
      </c>
      <c r="ES125" s="277">
        <v>113</v>
      </c>
      <c r="ET125" s="277">
        <v>64</v>
      </c>
      <c r="EU125" s="277">
        <v>55</v>
      </c>
      <c r="EV125" s="277">
        <v>0</v>
      </c>
      <c r="EW125" s="277">
        <v>0</v>
      </c>
      <c r="EX125" s="49">
        <v>0</v>
      </c>
      <c r="EY125" s="277">
        <v>37</v>
      </c>
      <c r="EZ125" s="277">
        <v>0</v>
      </c>
      <c r="FA125" s="277">
        <v>103</v>
      </c>
      <c r="FB125" s="277">
        <v>0</v>
      </c>
      <c r="FC125" s="277">
        <v>121</v>
      </c>
      <c r="FD125" s="277">
        <v>65</v>
      </c>
      <c r="FE125" s="277">
        <v>126</v>
      </c>
      <c r="FF125" s="277">
        <v>105</v>
      </c>
      <c r="FG125" s="277">
        <v>115</v>
      </c>
      <c r="FH125" s="277">
        <v>111</v>
      </c>
      <c r="FI125" s="277">
        <v>0</v>
      </c>
      <c r="FJ125" s="277">
        <v>98</v>
      </c>
      <c r="FK125" s="277">
        <v>82</v>
      </c>
      <c r="FL125" s="277">
        <v>58</v>
      </c>
      <c r="FM125" s="277">
        <v>0</v>
      </c>
      <c r="FN125" s="277">
        <v>131</v>
      </c>
      <c r="FO125" s="277">
        <v>87</v>
      </c>
    </row>
    <row r="126" spans="1:198" ht="15.75">
      <c r="A126" s="107" t="s">
        <v>2726</v>
      </c>
      <c r="B126" s="3"/>
      <c r="C126" s="252"/>
      <c r="D126" s="56">
        <f>SUM(E126:HQ126)</f>
        <v>6082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L126" s="277">
        <v>0</v>
      </c>
      <c r="EM126" s="277">
        <v>76</v>
      </c>
      <c r="EN126" s="277">
        <v>60</v>
      </c>
      <c r="EO126" s="277">
        <v>127</v>
      </c>
      <c r="EP126" s="277">
        <v>0</v>
      </c>
      <c r="EQ126" s="49">
        <v>0</v>
      </c>
      <c r="ER126" s="277">
        <v>51</v>
      </c>
      <c r="ES126" s="277">
        <v>67</v>
      </c>
      <c r="ET126" s="277">
        <v>0</v>
      </c>
      <c r="EU126" s="277">
        <v>0</v>
      </c>
      <c r="EV126" s="277">
        <v>0</v>
      </c>
      <c r="EW126" s="277">
        <v>0</v>
      </c>
      <c r="EX126" s="277">
        <v>39</v>
      </c>
      <c r="EY126" s="277">
        <v>30</v>
      </c>
      <c r="EZ126" s="277">
        <v>0</v>
      </c>
      <c r="FA126" s="49">
        <v>0</v>
      </c>
      <c r="FB126" s="277">
        <v>0</v>
      </c>
      <c r="FC126" s="277">
        <v>124</v>
      </c>
      <c r="FD126" s="277">
        <v>134</v>
      </c>
      <c r="FE126" s="277">
        <v>43</v>
      </c>
      <c r="FF126" s="49">
        <v>0</v>
      </c>
      <c r="FG126" s="277">
        <v>58</v>
      </c>
      <c r="FH126" s="49">
        <v>0</v>
      </c>
      <c r="FI126" s="277">
        <v>0</v>
      </c>
      <c r="FJ126" s="277">
        <v>43</v>
      </c>
      <c r="FK126" s="277">
        <v>95</v>
      </c>
      <c r="FL126" s="277">
        <v>58</v>
      </c>
      <c r="FM126" s="277">
        <v>0</v>
      </c>
      <c r="FN126" s="49">
        <v>0</v>
      </c>
      <c r="FO126" s="49">
        <v>0</v>
      </c>
    </row>
    <row r="127" spans="1:198" ht="15.75">
      <c r="A127" s="285" t="s">
        <v>1671</v>
      </c>
      <c r="B127" s="3"/>
      <c r="C127" s="253"/>
      <c r="D127" s="56">
        <f>SUM(E127:HQ127)</f>
        <v>9998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L127" s="277">
        <v>0</v>
      </c>
      <c r="EM127" s="277">
        <v>104</v>
      </c>
      <c r="EN127" s="277">
        <v>121</v>
      </c>
      <c r="EO127" s="277">
        <v>0</v>
      </c>
      <c r="EP127" s="277">
        <v>0</v>
      </c>
      <c r="EQ127" s="277">
        <v>116</v>
      </c>
      <c r="ER127" s="277">
        <v>71</v>
      </c>
      <c r="ES127" s="277">
        <v>81</v>
      </c>
      <c r="ET127" s="277">
        <v>120</v>
      </c>
      <c r="EU127" s="277">
        <v>105</v>
      </c>
      <c r="EV127" s="277">
        <v>0</v>
      </c>
      <c r="EW127" s="277">
        <v>0</v>
      </c>
      <c r="EX127" s="277">
        <v>109</v>
      </c>
      <c r="EY127" s="277">
        <v>95</v>
      </c>
      <c r="EZ127" s="277">
        <v>124</v>
      </c>
      <c r="FA127" s="277">
        <v>118</v>
      </c>
      <c r="FB127" s="277">
        <v>119</v>
      </c>
      <c r="FC127" s="49">
        <v>17</v>
      </c>
      <c r="FD127" s="277">
        <v>130</v>
      </c>
      <c r="FE127" s="277">
        <v>123</v>
      </c>
      <c r="FF127" s="277">
        <v>127</v>
      </c>
      <c r="FG127" s="277">
        <v>53</v>
      </c>
      <c r="FH127" s="277">
        <v>44</v>
      </c>
      <c r="FI127" s="277">
        <v>0</v>
      </c>
      <c r="FJ127" s="277">
        <v>85</v>
      </c>
      <c r="FK127" s="277">
        <v>133</v>
      </c>
      <c r="FL127" s="277">
        <v>68</v>
      </c>
      <c r="FM127" s="277">
        <v>0</v>
      </c>
      <c r="FN127" s="277">
        <v>113</v>
      </c>
      <c r="FO127" s="277">
        <v>54</v>
      </c>
    </row>
    <row r="128" spans="1:198" ht="15.75">
      <c r="A128" s="107" t="s">
        <v>180</v>
      </c>
      <c r="B128" s="3"/>
      <c r="C128" s="253"/>
      <c r="D128" s="56">
        <f>SUM(E128:HQ128)</f>
        <v>8953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L128" s="277">
        <v>0</v>
      </c>
      <c r="EM128" s="49">
        <v>19</v>
      </c>
      <c r="EN128" s="277">
        <v>54</v>
      </c>
      <c r="EO128" s="277">
        <v>0</v>
      </c>
      <c r="EP128" s="277">
        <v>130</v>
      </c>
      <c r="EQ128" s="277">
        <v>69</v>
      </c>
      <c r="ER128" s="277">
        <v>41</v>
      </c>
      <c r="ES128" s="49">
        <v>13</v>
      </c>
      <c r="ET128" s="277">
        <v>131</v>
      </c>
      <c r="EU128" s="277">
        <v>92</v>
      </c>
      <c r="EV128" s="277">
        <v>0</v>
      </c>
      <c r="EW128" s="277">
        <v>0</v>
      </c>
      <c r="EX128" s="277">
        <v>99</v>
      </c>
      <c r="EY128" s="277">
        <v>75</v>
      </c>
      <c r="EZ128" s="277">
        <v>0</v>
      </c>
      <c r="FA128" s="277">
        <v>123</v>
      </c>
      <c r="FB128" s="277">
        <v>107</v>
      </c>
      <c r="FC128" s="277">
        <v>20</v>
      </c>
      <c r="FD128" s="277">
        <v>92</v>
      </c>
      <c r="FE128" s="49">
        <v>0</v>
      </c>
      <c r="FF128" s="277">
        <v>98</v>
      </c>
      <c r="FG128" s="277">
        <v>0</v>
      </c>
      <c r="FH128" s="49">
        <v>0</v>
      </c>
      <c r="FI128" s="277">
        <v>0</v>
      </c>
      <c r="FJ128" s="277">
        <v>0</v>
      </c>
      <c r="FK128" s="49">
        <v>0</v>
      </c>
      <c r="FL128" s="277">
        <v>70</v>
      </c>
      <c r="FM128" s="277">
        <v>0</v>
      </c>
      <c r="FN128" s="49">
        <v>0</v>
      </c>
      <c r="FO128" s="49">
        <v>0</v>
      </c>
    </row>
    <row r="129" spans="1:175" ht="15.75">
      <c r="A129" s="107" t="s">
        <v>2709</v>
      </c>
      <c r="B129" s="3"/>
      <c r="C129" s="253"/>
      <c r="D129" s="56">
        <f>SUM(E129:HQ129)</f>
        <v>10802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L129" s="277">
        <v>0</v>
      </c>
      <c r="EM129" s="277">
        <v>71</v>
      </c>
      <c r="EN129" s="277">
        <v>122</v>
      </c>
      <c r="EO129" s="277">
        <v>0</v>
      </c>
      <c r="EP129" s="277">
        <v>0</v>
      </c>
      <c r="EQ129" s="49">
        <v>0</v>
      </c>
      <c r="ER129" s="277">
        <v>103</v>
      </c>
      <c r="ES129" s="277">
        <v>108</v>
      </c>
      <c r="ET129" s="277">
        <v>70</v>
      </c>
      <c r="EU129" s="277">
        <v>126</v>
      </c>
      <c r="EV129" s="277">
        <v>0</v>
      </c>
      <c r="EW129" s="277">
        <v>0</v>
      </c>
      <c r="EX129" s="277">
        <v>99</v>
      </c>
      <c r="EY129" s="277">
        <v>124</v>
      </c>
      <c r="EZ129" s="277">
        <v>0</v>
      </c>
      <c r="FA129" s="277">
        <v>79</v>
      </c>
      <c r="FB129" s="277">
        <v>107</v>
      </c>
      <c r="FC129" s="277">
        <v>58</v>
      </c>
      <c r="FD129" s="277">
        <v>107</v>
      </c>
      <c r="FE129" s="277">
        <v>124</v>
      </c>
      <c r="FF129" s="277">
        <v>97</v>
      </c>
      <c r="FG129" s="277">
        <v>75</v>
      </c>
      <c r="FH129" s="277">
        <v>0</v>
      </c>
      <c r="FI129" s="277">
        <v>0</v>
      </c>
      <c r="FJ129" s="277">
        <v>63</v>
      </c>
      <c r="FK129" s="277">
        <v>82</v>
      </c>
      <c r="FL129" s="277">
        <v>77</v>
      </c>
      <c r="FM129" s="277">
        <v>0</v>
      </c>
      <c r="FN129" s="277">
        <v>58</v>
      </c>
      <c r="FO129" s="277">
        <v>107</v>
      </c>
    </row>
    <row r="130" spans="1:175" ht="15.75">
      <c r="A130" s="107" t="s">
        <v>2217</v>
      </c>
      <c r="B130" s="3"/>
      <c r="C130" s="253"/>
      <c r="D130" s="56">
        <f>SUM(E130:HQ130)</f>
        <v>6859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L130" s="277">
        <v>97</v>
      </c>
      <c r="EM130" s="277">
        <v>46</v>
      </c>
      <c r="EN130" s="49">
        <v>12</v>
      </c>
      <c r="EO130" s="49">
        <v>89</v>
      </c>
      <c r="EP130" s="277">
        <v>0</v>
      </c>
      <c r="EQ130" s="49">
        <v>0</v>
      </c>
      <c r="ER130" s="49">
        <v>0</v>
      </c>
      <c r="ES130" s="277">
        <v>26</v>
      </c>
      <c r="ET130" s="277">
        <v>57</v>
      </c>
      <c r="EU130" s="277">
        <v>67</v>
      </c>
      <c r="EV130" s="277">
        <v>0</v>
      </c>
      <c r="EW130" s="277">
        <v>136</v>
      </c>
      <c r="EX130" s="277">
        <v>39</v>
      </c>
      <c r="EY130" s="277">
        <v>30</v>
      </c>
      <c r="EZ130" s="277">
        <v>0</v>
      </c>
      <c r="FA130" s="277">
        <v>46</v>
      </c>
      <c r="FB130" s="277">
        <v>0</v>
      </c>
      <c r="FC130" s="49">
        <v>10</v>
      </c>
      <c r="FD130" s="277">
        <v>102</v>
      </c>
      <c r="FE130" s="277">
        <v>28</v>
      </c>
      <c r="FF130" s="277">
        <v>69</v>
      </c>
      <c r="FG130" s="277">
        <v>0</v>
      </c>
      <c r="FH130" s="277">
        <v>90</v>
      </c>
      <c r="FI130" s="277">
        <v>136</v>
      </c>
      <c r="FJ130" s="277">
        <v>0</v>
      </c>
      <c r="FK130" s="49">
        <v>0</v>
      </c>
      <c r="FL130" s="277">
        <v>91</v>
      </c>
      <c r="FM130" s="277">
        <v>0</v>
      </c>
      <c r="FN130" s="277">
        <v>123</v>
      </c>
      <c r="FO130" s="49">
        <v>0</v>
      </c>
    </row>
    <row r="131" spans="1:175" ht="15.75">
      <c r="A131" s="107" t="s">
        <v>2728</v>
      </c>
      <c r="B131" s="3"/>
      <c r="C131" s="253"/>
      <c r="D131" s="56">
        <f>SUM(E131:HQ131)</f>
        <v>9751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L131" s="277">
        <v>0</v>
      </c>
      <c r="EM131" s="277">
        <v>74</v>
      </c>
      <c r="EN131" s="277">
        <v>39</v>
      </c>
      <c r="EO131" s="277">
        <v>0</v>
      </c>
      <c r="EP131" s="277">
        <v>60</v>
      </c>
      <c r="EQ131" s="277">
        <v>133</v>
      </c>
      <c r="ER131" s="277">
        <v>28</v>
      </c>
      <c r="ES131" s="277">
        <v>59</v>
      </c>
      <c r="ET131" s="277">
        <v>0</v>
      </c>
      <c r="EU131" s="277">
        <v>95</v>
      </c>
      <c r="EV131" s="277">
        <v>109</v>
      </c>
      <c r="EW131" s="277">
        <v>0</v>
      </c>
      <c r="EX131" s="277">
        <v>63</v>
      </c>
      <c r="EY131" s="277">
        <v>70</v>
      </c>
      <c r="EZ131" s="277">
        <v>103</v>
      </c>
      <c r="FA131" s="277">
        <v>49</v>
      </c>
      <c r="FB131" s="277">
        <v>0</v>
      </c>
      <c r="FC131" s="277">
        <v>92</v>
      </c>
      <c r="FD131" s="277">
        <v>69</v>
      </c>
      <c r="FE131" s="277">
        <v>117</v>
      </c>
      <c r="FF131" s="277">
        <v>61</v>
      </c>
      <c r="FG131" s="277">
        <v>63</v>
      </c>
      <c r="FH131" s="277">
        <v>114</v>
      </c>
      <c r="FI131" s="277">
        <v>0</v>
      </c>
      <c r="FJ131" s="277">
        <v>49</v>
      </c>
      <c r="FK131" s="277">
        <v>0</v>
      </c>
      <c r="FL131" s="277">
        <v>115</v>
      </c>
      <c r="FM131" s="277">
        <v>120</v>
      </c>
      <c r="FN131" s="49">
        <v>0</v>
      </c>
      <c r="FO131" s="277">
        <v>74</v>
      </c>
    </row>
    <row r="132" spans="1:175" ht="15.75">
      <c r="A132" s="107" t="s">
        <v>155</v>
      </c>
      <c r="B132" s="3"/>
      <c r="C132" s="253"/>
      <c r="D132" s="56">
        <f>SUM(E132:HQ132)</f>
        <v>8492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L132" s="277">
        <v>0</v>
      </c>
      <c r="EM132" s="277">
        <v>38</v>
      </c>
      <c r="EN132" s="277">
        <v>43</v>
      </c>
      <c r="EO132" s="277">
        <v>0</v>
      </c>
      <c r="EP132" s="277">
        <v>102</v>
      </c>
      <c r="EQ132" s="277">
        <v>135</v>
      </c>
      <c r="ER132" s="49">
        <v>15</v>
      </c>
      <c r="ES132" s="277">
        <v>70</v>
      </c>
      <c r="ET132" s="277">
        <v>0</v>
      </c>
      <c r="EU132" s="277">
        <v>106</v>
      </c>
      <c r="EV132" s="277">
        <v>0</v>
      </c>
      <c r="EW132" s="277">
        <v>0</v>
      </c>
      <c r="EX132" s="277">
        <v>81</v>
      </c>
      <c r="EY132" s="277">
        <v>80</v>
      </c>
      <c r="EZ132" s="277">
        <v>0</v>
      </c>
      <c r="FA132" s="277">
        <v>59</v>
      </c>
      <c r="FB132" s="277">
        <v>84</v>
      </c>
      <c r="FC132" s="49">
        <v>2</v>
      </c>
      <c r="FD132" s="277">
        <v>21</v>
      </c>
      <c r="FE132" s="277">
        <v>62</v>
      </c>
      <c r="FF132" s="277">
        <v>62</v>
      </c>
      <c r="FG132" s="277">
        <v>0</v>
      </c>
      <c r="FH132" s="277">
        <v>76</v>
      </c>
      <c r="FI132" s="277">
        <v>0</v>
      </c>
      <c r="FJ132" s="277">
        <v>38</v>
      </c>
      <c r="FK132" s="49">
        <v>0</v>
      </c>
      <c r="FL132" s="277">
        <v>74</v>
      </c>
      <c r="FM132" s="277">
        <v>0</v>
      </c>
      <c r="FN132" s="49">
        <v>0</v>
      </c>
      <c r="FO132" s="49">
        <v>0</v>
      </c>
    </row>
    <row r="133" spans="1:175" ht="15.75">
      <c r="A133" s="284" t="s">
        <v>3641</v>
      </c>
      <c r="B133" s="61"/>
      <c r="C133" s="252"/>
      <c r="D133" s="56">
        <f>SUM(E133:HQ133)</f>
        <v>11239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L133" s="277">
        <v>0</v>
      </c>
      <c r="EM133" s="277">
        <v>62</v>
      </c>
      <c r="EN133" s="277">
        <v>83</v>
      </c>
      <c r="EO133" s="49">
        <v>0</v>
      </c>
      <c r="EP133" s="277">
        <v>97</v>
      </c>
      <c r="EQ133" s="49">
        <v>0</v>
      </c>
      <c r="ER133" s="277">
        <v>129</v>
      </c>
      <c r="ES133" s="277">
        <v>116</v>
      </c>
      <c r="ET133" s="277">
        <v>75</v>
      </c>
      <c r="EU133" s="277">
        <v>84</v>
      </c>
      <c r="EV133" s="277">
        <v>132</v>
      </c>
      <c r="EW133" s="277">
        <v>0</v>
      </c>
      <c r="EX133" s="277">
        <v>81</v>
      </c>
      <c r="EY133" s="277">
        <v>94</v>
      </c>
      <c r="EZ133" s="277">
        <v>117</v>
      </c>
      <c r="FA133" s="277">
        <v>109</v>
      </c>
      <c r="FB133" s="277">
        <v>133</v>
      </c>
      <c r="FC133" s="277">
        <v>113</v>
      </c>
      <c r="FD133" s="277">
        <v>80</v>
      </c>
      <c r="FE133" s="277">
        <v>101</v>
      </c>
      <c r="FF133" s="49">
        <v>0</v>
      </c>
      <c r="FG133" s="277">
        <v>132</v>
      </c>
      <c r="FH133" s="277">
        <v>111</v>
      </c>
      <c r="FI133" s="277">
        <v>0</v>
      </c>
      <c r="FJ133" s="277">
        <v>71</v>
      </c>
      <c r="FK133" s="277">
        <v>83</v>
      </c>
      <c r="FL133" s="277">
        <v>114</v>
      </c>
      <c r="FM133" s="277">
        <v>0</v>
      </c>
      <c r="FN133" s="277">
        <v>83</v>
      </c>
      <c r="FO133" s="277">
        <v>133</v>
      </c>
    </row>
    <row r="134" spans="1:175" ht="15.75">
      <c r="A134" s="107" t="s">
        <v>2729</v>
      </c>
      <c r="B134" s="3"/>
      <c r="C134" s="253"/>
      <c r="D134" s="56">
        <f>SUM(E134:HQ134)</f>
        <v>9704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L134" s="277">
        <v>0</v>
      </c>
      <c r="EM134" s="277">
        <v>128</v>
      </c>
      <c r="EN134" s="277">
        <v>75</v>
      </c>
      <c r="EO134" s="277">
        <v>111</v>
      </c>
      <c r="EP134" s="277">
        <v>0</v>
      </c>
      <c r="EQ134" s="49">
        <v>0</v>
      </c>
      <c r="ER134" s="277">
        <v>115</v>
      </c>
      <c r="ES134" s="277">
        <v>85</v>
      </c>
      <c r="ET134" s="277">
        <v>64</v>
      </c>
      <c r="EU134" s="277">
        <v>60</v>
      </c>
      <c r="EV134" s="277">
        <v>0</v>
      </c>
      <c r="EW134" s="277">
        <v>0</v>
      </c>
      <c r="EX134" s="49">
        <v>0</v>
      </c>
      <c r="EY134" s="277">
        <v>37</v>
      </c>
      <c r="EZ134" s="277">
        <v>118</v>
      </c>
      <c r="FA134" s="277">
        <v>133</v>
      </c>
      <c r="FB134" s="277">
        <v>0</v>
      </c>
      <c r="FC134" s="277">
        <v>60</v>
      </c>
      <c r="FD134" s="277">
        <v>70</v>
      </c>
      <c r="FE134" s="277">
        <v>118</v>
      </c>
      <c r="FF134" s="277">
        <v>104</v>
      </c>
      <c r="FG134" s="277">
        <v>104</v>
      </c>
      <c r="FH134" s="277">
        <v>134</v>
      </c>
      <c r="FI134" s="277">
        <v>0</v>
      </c>
      <c r="FJ134" s="277">
        <v>123</v>
      </c>
      <c r="FK134" s="277">
        <v>49</v>
      </c>
      <c r="FL134" s="277">
        <v>132</v>
      </c>
      <c r="FM134" s="277">
        <v>0</v>
      </c>
      <c r="FN134" s="277">
        <v>136</v>
      </c>
      <c r="FO134" s="277">
        <v>100</v>
      </c>
    </row>
    <row r="135" spans="1:175" ht="15.75">
      <c r="A135" s="107" t="s">
        <v>2727</v>
      </c>
      <c r="B135" s="3"/>
      <c r="C135" s="252"/>
      <c r="D135" s="56">
        <f>SUM(E135:HQ135)</f>
        <v>9265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L135" s="277">
        <v>0</v>
      </c>
      <c r="EM135" s="277">
        <v>44</v>
      </c>
      <c r="EN135" s="277">
        <v>65</v>
      </c>
      <c r="EO135" s="277">
        <v>0</v>
      </c>
      <c r="EP135" s="277">
        <v>105</v>
      </c>
      <c r="EQ135" s="49">
        <v>0</v>
      </c>
      <c r="ER135" s="277">
        <v>44</v>
      </c>
      <c r="ES135" s="277">
        <v>130</v>
      </c>
      <c r="ET135" s="277">
        <v>64</v>
      </c>
      <c r="EU135" s="277">
        <v>83</v>
      </c>
      <c r="EV135" s="277">
        <v>0</v>
      </c>
      <c r="EW135" s="277">
        <v>0</v>
      </c>
      <c r="EX135" s="277">
        <v>90</v>
      </c>
      <c r="EY135" s="277">
        <v>100</v>
      </c>
      <c r="EZ135" s="277">
        <v>0</v>
      </c>
      <c r="FA135" s="277">
        <v>34</v>
      </c>
      <c r="FB135" s="277">
        <v>96</v>
      </c>
      <c r="FC135" s="49">
        <v>20</v>
      </c>
      <c r="FD135" s="277">
        <v>42</v>
      </c>
      <c r="FE135" s="277">
        <v>60</v>
      </c>
      <c r="FF135" s="277">
        <v>93</v>
      </c>
      <c r="FG135" s="277">
        <v>0</v>
      </c>
      <c r="FH135" s="277">
        <v>68</v>
      </c>
      <c r="FI135" s="277">
        <v>0</v>
      </c>
      <c r="FJ135" s="277">
        <v>32</v>
      </c>
      <c r="FK135" s="277">
        <v>82</v>
      </c>
      <c r="FL135" s="277">
        <v>45</v>
      </c>
      <c r="FM135" s="277">
        <v>0</v>
      </c>
      <c r="FN135" s="277">
        <v>62</v>
      </c>
      <c r="FO135" s="277">
        <v>62</v>
      </c>
    </row>
    <row r="136" spans="1:175" ht="15.75">
      <c r="A136" s="107" t="s">
        <v>2708</v>
      </c>
      <c r="B136" s="61"/>
      <c r="C136" s="252"/>
      <c r="D136" s="56">
        <f>SUM(E136:HQ136)</f>
        <v>10086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L136" s="277">
        <v>0</v>
      </c>
      <c r="EM136" s="277">
        <v>89</v>
      </c>
      <c r="EN136" s="277">
        <v>129</v>
      </c>
      <c r="EO136" s="277">
        <v>0</v>
      </c>
      <c r="EP136" s="277">
        <v>102</v>
      </c>
      <c r="EQ136" s="277">
        <v>94</v>
      </c>
      <c r="ER136" s="277">
        <v>116</v>
      </c>
      <c r="ES136" s="277">
        <v>107</v>
      </c>
      <c r="ET136" s="277">
        <v>0</v>
      </c>
      <c r="EU136" s="277">
        <v>132</v>
      </c>
      <c r="EV136" s="277">
        <v>0</v>
      </c>
      <c r="EW136" s="277">
        <v>0</v>
      </c>
      <c r="EX136" s="277">
        <v>134</v>
      </c>
      <c r="EY136" s="277">
        <v>101</v>
      </c>
      <c r="EZ136" s="277">
        <v>100</v>
      </c>
      <c r="FA136" s="277">
        <v>86</v>
      </c>
      <c r="FB136" s="277">
        <v>119</v>
      </c>
      <c r="FC136" s="277">
        <v>34</v>
      </c>
      <c r="FD136" s="277">
        <v>58</v>
      </c>
      <c r="FE136" s="277">
        <v>81</v>
      </c>
      <c r="FF136" s="277">
        <v>133</v>
      </c>
      <c r="FG136" s="277">
        <v>109</v>
      </c>
      <c r="FH136" s="277">
        <v>99</v>
      </c>
      <c r="FI136" s="277">
        <v>0</v>
      </c>
      <c r="FJ136" s="277">
        <v>103</v>
      </c>
      <c r="FK136" s="277">
        <v>95</v>
      </c>
      <c r="FL136" s="277">
        <v>0</v>
      </c>
      <c r="FM136" s="277">
        <v>0</v>
      </c>
      <c r="FN136" s="277">
        <v>126</v>
      </c>
      <c r="FO136" s="277">
        <v>107</v>
      </c>
    </row>
    <row r="137" spans="1:175" ht="15.75">
      <c r="A137" s="107" t="s">
        <v>658</v>
      </c>
      <c r="B137" s="3"/>
      <c r="C137" s="253"/>
      <c r="D137" s="56">
        <f>SUM(E137:HQ137)</f>
        <v>7941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L137" s="277">
        <v>135</v>
      </c>
      <c r="EM137" s="277">
        <v>119</v>
      </c>
      <c r="EN137" s="277">
        <v>66</v>
      </c>
      <c r="EO137" s="277">
        <v>0</v>
      </c>
      <c r="EP137" s="277">
        <v>0</v>
      </c>
      <c r="EQ137" s="277">
        <v>95</v>
      </c>
      <c r="ER137" s="277">
        <v>35</v>
      </c>
      <c r="ES137" s="277">
        <v>93</v>
      </c>
      <c r="ET137" s="277">
        <v>98</v>
      </c>
      <c r="EU137" s="277">
        <v>0</v>
      </c>
      <c r="EV137" s="277">
        <v>115</v>
      </c>
      <c r="EW137" s="277">
        <v>0</v>
      </c>
      <c r="EX137" s="277">
        <v>70</v>
      </c>
      <c r="EY137" s="277">
        <v>61</v>
      </c>
      <c r="EZ137" s="277">
        <v>0</v>
      </c>
      <c r="FA137" s="277">
        <v>0</v>
      </c>
      <c r="FB137" s="277">
        <v>0</v>
      </c>
      <c r="FC137" s="277">
        <v>62</v>
      </c>
      <c r="FD137" s="277">
        <v>123</v>
      </c>
      <c r="FE137" s="277">
        <v>75</v>
      </c>
      <c r="FF137" s="277">
        <v>125</v>
      </c>
      <c r="FG137" s="277">
        <v>0</v>
      </c>
      <c r="FH137" s="277">
        <v>82</v>
      </c>
      <c r="FI137" s="277">
        <v>0</v>
      </c>
      <c r="FJ137" s="277">
        <v>105</v>
      </c>
      <c r="FK137" s="277">
        <v>129</v>
      </c>
      <c r="FL137" s="277">
        <v>0</v>
      </c>
      <c r="FM137" s="277">
        <v>0</v>
      </c>
      <c r="FN137" s="49">
        <v>0</v>
      </c>
      <c r="FO137" s="277">
        <v>67</v>
      </c>
    </row>
    <row r="138" spans="1:175" ht="15.75">
      <c r="A138" s="285" t="s">
        <v>1655</v>
      </c>
      <c r="B138" s="61"/>
      <c r="C138" s="252"/>
      <c r="D138" s="56">
        <f>SUM(E138:HQ138)</f>
        <v>9192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L138" s="277">
        <v>0</v>
      </c>
      <c r="EM138" s="277">
        <v>122</v>
      </c>
      <c r="EN138" s="277">
        <v>99</v>
      </c>
      <c r="EO138" s="277">
        <v>80</v>
      </c>
      <c r="EP138" s="277">
        <v>81</v>
      </c>
      <c r="EQ138" s="49">
        <v>0</v>
      </c>
      <c r="ER138" s="277">
        <v>60</v>
      </c>
      <c r="ES138" s="277">
        <v>77</v>
      </c>
      <c r="ET138" s="277">
        <v>0</v>
      </c>
      <c r="EU138" s="277">
        <v>0</v>
      </c>
      <c r="EV138" s="277">
        <v>118</v>
      </c>
      <c r="EW138" s="277">
        <v>0</v>
      </c>
      <c r="EX138" s="277">
        <v>0</v>
      </c>
      <c r="EY138" s="49">
        <v>0</v>
      </c>
      <c r="EZ138" s="277">
        <v>0</v>
      </c>
      <c r="FA138" s="277">
        <v>95</v>
      </c>
      <c r="FB138" s="277">
        <v>0</v>
      </c>
      <c r="FC138" s="277">
        <v>87</v>
      </c>
      <c r="FD138" s="277">
        <v>55</v>
      </c>
      <c r="FE138" s="277">
        <v>69</v>
      </c>
      <c r="FF138" s="277">
        <v>127</v>
      </c>
      <c r="FG138" s="277">
        <v>0</v>
      </c>
      <c r="FH138" s="277">
        <v>101</v>
      </c>
      <c r="FI138" s="277">
        <v>0</v>
      </c>
      <c r="FJ138" s="277">
        <v>76</v>
      </c>
      <c r="FK138" s="277">
        <v>114</v>
      </c>
      <c r="FL138" s="277">
        <v>0</v>
      </c>
      <c r="FM138" s="277">
        <v>0</v>
      </c>
      <c r="FN138" s="49">
        <v>88</v>
      </c>
      <c r="FO138" s="49">
        <v>0</v>
      </c>
    </row>
    <row r="139" spans="1:175" ht="15">
      <c r="FN139" s="284"/>
      <c r="FO139" s="61"/>
      <c r="FQ139" s="270"/>
      <c r="FR139" s="61"/>
      <c r="FS139" s="65"/>
    </row>
    <row r="140" spans="1:175" ht="15">
      <c r="FN140" s="107"/>
      <c r="FO140" s="61"/>
      <c r="FQ140" s="270"/>
      <c r="FR140" s="61"/>
      <c r="FS140" s="65"/>
    </row>
    <row r="141" spans="1:175" ht="15">
      <c r="FN141" s="285"/>
      <c r="FO141" s="61"/>
      <c r="FQ141" s="270"/>
      <c r="FR141" s="61"/>
      <c r="FS141" s="65"/>
    </row>
    <row r="142" spans="1:175" ht="15">
      <c r="FN142" s="285"/>
      <c r="FO142" s="61"/>
      <c r="FQ142" s="270"/>
      <c r="FR142" s="61"/>
      <c r="FS142" s="65"/>
    </row>
    <row r="143" spans="1:175" ht="15">
      <c r="FN143" s="107"/>
      <c r="FO143" s="61"/>
      <c r="FQ143" s="270"/>
      <c r="FR143" s="61"/>
      <c r="FS143" s="65"/>
    </row>
    <row r="144" spans="1:175" ht="15">
      <c r="FN144" s="285"/>
      <c r="FO144" s="61"/>
      <c r="FQ144" s="270"/>
      <c r="FR144" s="61"/>
      <c r="FS144" s="65"/>
    </row>
    <row r="145" spans="170:175" ht="15">
      <c r="FN145" s="106"/>
      <c r="FO145" s="61"/>
      <c r="FQ145" s="270"/>
      <c r="FR145" s="61"/>
      <c r="FS145" s="65"/>
    </row>
    <row r="146" spans="170:175" ht="15">
      <c r="FN146" s="107"/>
      <c r="FO146" s="61"/>
      <c r="FQ146" s="270"/>
      <c r="FR146" s="61"/>
      <c r="FS146" s="65"/>
    </row>
    <row r="147" spans="170:175" ht="15">
      <c r="FN147" s="285"/>
      <c r="FO147" s="61"/>
      <c r="FQ147" s="270"/>
      <c r="FR147" s="61"/>
      <c r="FS147" s="65"/>
    </row>
    <row r="148" spans="170:175" ht="15">
      <c r="FN148" s="107"/>
      <c r="FO148" s="61"/>
      <c r="FQ148" s="270"/>
      <c r="FR148" s="61"/>
      <c r="FS148" s="65"/>
    </row>
    <row r="149" spans="170:175" ht="15">
      <c r="FN149" s="284"/>
      <c r="FO149" s="61"/>
      <c r="FQ149" s="270"/>
      <c r="FR149" s="61"/>
      <c r="FS149" s="65"/>
    </row>
    <row r="150" spans="170:175" ht="15">
      <c r="FN150" s="107"/>
      <c r="FO150" s="61"/>
      <c r="FQ150" s="270"/>
      <c r="FR150" s="61"/>
      <c r="FS150" s="65"/>
    </row>
    <row r="151" spans="170:175" ht="15">
      <c r="FN151" s="107"/>
      <c r="FO151" s="61"/>
      <c r="FQ151" s="270"/>
      <c r="FR151" s="61"/>
      <c r="FS151" s="65"/>
    </row>
    <row r="152" spans="170:175" ht="15">
      <c r="FN152" s="284"/>
      <c r="FO152" s="61"/>
      <c r="FQ152" s="270"/>
      <c r="FR152" s="61"/>
      <c r="FS152" s="65"/>
    </row>
    <row r="153" spans="170:175" ht="15">
      <c r="FN153" s="285"/>
      <c r="FO153" s="61"/>
      <c r="FQ153" s="270"/>
      <c r="FR153" s="61"/>
      <c r="FS153" s="65"/>
    </row>
    <row r="154" spans="170:175" ht="15">
      <c r="FN154" s="107"/>
      <c r="FO154" s="61"/>
      <c r="FQ154" s="270"/>
      <c r="FR154" s="61"/>
      <c r="FS154" s="65"/>
    </row>
    <row r="155" spans="170:175" ht="15">
      <c r="FN155" s="284"/>
      <c r="FO155" s="61"/>
      <c r="FQ155" s="270"/>
      <c r="FR155" s="61"/>
      <c r="FS155" s="65"/>
    </row>
    <row r="156" spans="170:175" ht="15">
      <c r="FN156" s="107"/>
      <c r="FO156" s="61"/>
      <c r="FQ156" s="270"/>
      <c r="FR156" s="61"/>
      <c r="FS156" s="65"/>
    </row>
    <row r="157" spans="170:175" ht="15">
      <c r="FN157" s="284"/>
      <c r="FO157" s="61"/>
      <c r="FQ157" s="270"/>
      <c r="FR157" s="61"/>
      <c r="FS157" s="65"/>
    </row>
    <row r="158" spans="170:175" ht="15">
      <c r="FN158" s="285"/>
      <c r="FO158" s="61"/>
      <c r="FQ158" s="270"/>
      <c r="FR158" s="61"/>
      <c r="FS158" s="65"/>
    </row>
    <row r="159" spans="170:175" ht="15">
      <c r="FN159" s="285"/>
      <c r="FO159" s="61"/>
      <c r="FQ159" s="270"/>
      <c r="FR159" s="61"/>
      <c r="FS159" s="65"/>
    </row>
    <row r="160" spans="170:175" ht="15">
      <c r="FN160" s="284"/>
      <c r="FO160" s="61"/>
      <c r="FQ160" s="270"/>
      <c r="FR160" s="61"/>
      <c r="FS160" s="65"/>
    </row>
    <row r="161" spans="170:175" ht="15">
      <c r="FN161" s="107"/>
      <c r="FO161" s="61"/>
      <c r="FQ161" s="270"/>
      <c r="FR161" s="61"/>
      <c r="FS161" s="65"/>
    </row>
    <row r="162" spans="170:175" ht="15">
      <c r="FN162" s="107"/>
      <c r="FO162" s="61"/>
      <c r="FQ162" s="270"/>
      <c r="FR162" s="61"/>
      <c r="FS162" s="65"/>
    </row>
    <row r="163" spans="170:175" ht="15">
      <c r="FN163" s="284"/>
      <c r="FO163" s="61"/>
      <c r="FQ163" s="270"/>
      <c r="FR163" s="61"/>
      <c r="FS163" s="65"/>
    </row>
    <row r="164" spans="170:175" ht="15">
      <c r="FN164" s="107"/>
      <c r="FO164" s="61"/>
      <c r="FQ164" s="270"/>
      <c r="FR164" s="61"/>
      <c r="FS164" s="65"/>
    </row>
    <row r="165" spans="170:175" ht="15">
      <c r="FN165" s="107"/>
      <c r="FO165" s="61"/>
      <c r="FQ165" s="270"/>
      <c r="FR165" s="61"/>
      <c r="FS165" s="65"/>
    </row>
    <row r="166" spans="170:175" ht="15">
      <c r="FN166" s="107"/>
      <c r="FO166" s="61"/>
      <c r="FQ166" s="270"/>
      <c r="FR166" s="61"/>
      <c r="FS166" s="65"/>
    </row>
    <row r="167" spans="170:175" ht="15">
      <c r="FN167" s="284"/>
      <c r="FO167" s="61"/>
      <c r="FQ167" s="270"/>
      <c r="FR167" s="61"/>
      <c r="FS167" s="65"/>
    </row>
    <row r="168" spans="170:175" ht="15">
      <c r="FN168" s="107"/>
      <c r="FO168" s="61"/>
      <c r="FQ168" s="270"/>
      <c r="FR168" s="61"/>
      <c r="FS168" s="65"/>
    </row>
    <row r="169" spans="170:175" ht="15">
      <c r="FN169" s="284"/>
      <c r="FO169" s="61"/>
      <c r="FQ169" s="270"/>
      <c r="FR169" s="61"/>
      <c r="FS169" s="65"/>
    </row>
    <row r="170" spans="170:175" ht="15">
      <c r="FN170" s="107"/>
      <c r="FO170" s="61"/>
      <c r="FQ170" s="270"/>
      <c r="FR170" s="61"/>
      <c r="FS170" s="65"/>
    </row>
    <row r="171" spans="170:175" ht="15">
      <c r="FN171" s="107"/>
      <c r="FO171" s="61"/>
      <c r="FQ171" s="270"/>
      <c r="FR171" s="61"/>
      <c r="FS171" s="65"/>
    </row>
    <row r="172" spans="170:175" ht="15">
      <c r="FN172" s="107"/>
      <c r="FO172" s="61"/>
      <c r="FQ172" s="270"/>
      <c r="FR172" s="61"/>
      <c r="FS172" s="65"/>
    </row>
    <row r="173" spans="170:175" ht="15">
      <c r="FN173" s="285"/>
      <c r="FO173" s="61"/>
      <c r="FQ173" s="270"/>
      <c r="FR173" s="61"/>
      <c r="FS173" s="65"/>
    </row>
    <row r="174" spans="170:175" ht="15">
      <c r="FN174" s="107"/>
      <c r="FO174" s="61"/>
      <c r="FQ174" s="270"/>
      <c r="FR174" s="61"/>
      <c r="FS174" s="65"/>
    </row>
    <row r="175" spans="170:175" ht="15">
      <c r="FN175" s="107"/>
      <c r="FO175" s="61"/>
      <c r="FQ175" s="270"/>
      <c r="FR175" s="61"/>
      <c r="FS175" s="65"/>
    </row>
    <row r="176" spans="170:175" ht="15">
      <c r="FN176" s="107"/>
      <c r="FO176" s="61"/>
      <c r="FQ176" s="270"/>
      <c r="FR176" s="61"/>
      <c r="FS176" s="65"/>
    </row>
    <row r="177" spans="170:175" ht="15">
      <c r="FN177" s="284"/>
      <c r="FO177" s="61"/>
      <c r="FQ177" s="270"/>
      <c r="FR177" s="61"/>
      <c r="FS177" s="65"/>
    </row>
    <row r="178" spans="170:175" ht="15">
      <c r="FN178" s="107"/>
      <c r="FO178" s="61"/>
      <c r="FQ178" s="270"/>
      <c r="FR178" s="61"/>
      <c r="FS178" s="65"/>
    </row>
    <row r="179" spans="170:175" ht="15">
      <c r="FN179" s="107"/>
      <c r="FO179" s="61"/>
      <c r="FQ179" s="270"/>
      <c r="FR179" s="61"/>
      <c r="FS179" s="65"/>
    </row>
    <row r="180" spans="170:175" ht="15">
      <c r="FN180" s="285"/>
      <c r="FO180" s="61"/>
      <c r="FQ180" s="270"/>
      <c r="FR180" s="61"/>
      <c r="FS180" s="65"/>
    </row>
    <row r="181" spans="170:175" ht="15">
      <c r="FN181" s="284"/>
      <c r="FO181" s="61"/>
      <c r="FQ181" s="270"/>
      <c r="FR181" s="61"/>
      <c r="FS181" s="65"/>
    </row>
    <row r="182" spans="170:175" ht="15">
      <c r="FN182" s="107"/>
      <c r="FO182" s="61"/>
      <c r="FQ182" s="270"/>
      <c r="FR182" s="61"/>
      <c r="FS182" s="65"/>
    </row>
    <row r="183" spans="170:175" ht="15">
      <c r="FN183" s="107"/>
      <c r="FO183" s="61"/>
      <c r="FQ183" s="270"/>
      <c r="FR183" s="61"/>
      <c r="FS183" s="65"/>
    </row>
    <row r="184" spans="170:175" ht="15">
      <c r="FN184" s="285"/>
      <c r="FO184" s="61"/>
      <c r="FQ184" s="270"/>
      <c r="FR184" s="61"/>
      <c r="FS184" s="65"/>
    </row>
    <row r="185" spans="170:175" ht="15">
      <c r="FN185" s="284"/>
      <c r="FO185" s="61"/>
      <c r="FQ185" s="270"/>
      <c r="FR185" s="61"/>
      <c r="FS185" s="65"/>
    </row>
    <row r="186" spans="170:175" ht="15">
      <c r="FN186" s="284"/>
      <c r="FO186" s="61"/>
      <c r="FQ186" s="270"/>
      <c r="FR186" s="61"/>
      <c r="FS186" s="65"/>
    </row>
    <row r="187" spans="170:175" ht="15">
      <c r="FN187" s="107"/>
      <c r="FO187" s="61"/>
      <c r="FQ187" s="270"/>
      <c r="FR187" s="61"/>
      <c r="FS187" s="65"/>
    </row>
    <row r="188" spans="170:175" ht="15">
      <c r="FN188" s="107"/>
      <c r="FO188" s="61"/>
      <c r="FQ188" s="270"/>
      <c r="FR188" s="61"/>
      <c r="FS188" s="65"/>
    </row>
    <row r="189" spans="170:175" ht="15">
      <c r="FN189" s="107"/>
      <c r="FO189" s="61"/>
      <c r="FQ189" s="270"/>
      <c r="FR189" s="61"/>
      <c r="FS189" s="65"/>
    </row>
    <row r="190" spans="170:175" ht="15">
      <c r="FN190" s="107"/>
      <c r="FO190" s="61"/>
      <c r="FQ190" s="270"/>
      <c r="FR190" s="61"/>
      <c r="FS190" s="65"/>
    </row>
    <row r="191" spans="170:175" ht="15">
      <c r="FN191" s="107"/>
      <c r="FO191" s="61"/>
      <c r="FQ191" s="270"/>
      <c r="FR191" s="61"/>
      <c r="FS191" s="65"/>
    </row>
    <row r="192" spans="170:175" ht="15">
      <c r="FN192" s="285"/>
      <c r="FO192" s="61"/>
      <c r="FQ192" s="270"/>
      <c r="FR192" s="61"/>
      <c r="FS192" s="65"/>
    </row>
    <row r="193" spans="170:175" ht="15">
      <c r="FN193" s="285"/>
      <c r="FO193" s="61"/>
      <c r="FQ193" s="270"/>
      <c r="FR193" s="61"/>
      <c r="FS193" s="65"/>
    </row>
    <row r="194" spans="170:175" ht="15">
      <c r="FN194" s="107"/>
      <c r="FO194" s="61"/>
      <c r="FQ194" s="270"/>
      <c r="FR194" s="61"/>
      <c r="FS194" s="65"/>
    </row>
    <row r="195" spans="170:175" ht="15">
      <c r="FN195" s="106"/>
      <c r="FO195" s="61"/>
      <c r="FQ195" s="270"/>
      <c r="FR195" s="61"/>
      <c r="FS195" s="65"/>
    </row>
    <row r="196" spans="170:175" ht="15">
      <c r="FN196" s="106"/>
      <c r="FO196" s="61"/>
      <c r="FQ196" s="270"/>
      <c r="FR196" s="61"/>
      <c r="FS196" s="65"/>
    </row>
    <row r="197" spans="170:175" ht="15">
      <c r="FN197" s="107"/>
      <c r="FO197" s="61"/>
      <c r="FQ197" s="270"/>
      <c r="FR197" s="61"/>
      <c r="FS197" s="65"/>
    </row>
    <row r="198" spans="170:175" ht="15">
      <c r="FN198" s="284"/>
      <c r="FO198" s="61"/>
      <c r="FQ198" s="270"/>
      <c r="FR198" s="61"/>
      <c r="FS198" s="65"/>
    </row>
    <row r="199" spans="170:175" ht="15">
      <c r="FN199" s="284"/>
      <c r="FO199" s="61"/>
      <c r="FQ199" s="270"/>
      <c r="FR199" s="61"/>
      <c r="FS199" s="65"/>
    </row>
    <row r="200" spans="170:175" ht="15">
      <c r="FN200" s="107"/>
      <c r="FO200" s="61"/>
      <c r="FQ200" s="270"/>
      <c r="FR200" s="61"/>
      <c r="FS200" s="65"/>
    </row>
    <row r="201" spans="170:175" ht="15">
      <c r="FN201" s="107"/>
      <c r="FO201" s="61"/>
      <c r="FQ201" s="270"/>
      <c r="FR201" s="61"/>
      <c r="FS201" s="65"/>
    </row>
    <row r="202" spans="170:175" ht="15">
      <c r="FN202" s="107"/>
      <c r="FO202" s="61"/>
      <c r="FQ202" s="270"/>
      <c r="FR202" s="61"/>
      <c r="FS202" s="65"/>
    </row>
    <row r="203" spans="170:175" ht="15">
      <c r="FN203" s="107"/>
      <c r="FO203" s="61"/>
      <c r="FQ203" s="270"/>
      <c r="FR203" s="61"/>
      <c r="FS203" s="65"/>
    </row>
    <row r="204" spans="170:175" ht="15">
      <c r="FN204" s="107"/>
      <c r="FO204" s="61"/>
      <c r="FQ204" s="270"/>
      <c r="FR204" s="61"/>
      <c r="FS204" s="65"/>
    </row>
    <row r="205" spans="170:175" ht="15">
      <c r="FN205" s="284"/>
      <c r="FO205" s="61"/>
      <c r="FQ205" s="270"/>
      <c r="FR205" s="61"/>
      <c r="FS205" s="65"/>
    </row>
    <row r="206" spans="170:175" ht="15">
      <c r="FN206" s="284"/>
      <c r="FO206" s="61"/>
      <c r="FQ206" s="270"/>
      <c r="FR206" s="61"/>
      <c r="FS206" s="65"/>
    </row>
    <row r="207" spans="170:175" ht="15">
      <c r="FN207" s="107"/>
      <c r="FO207" s="61"/>
      <c r="FQ207" s="270"/>
      <c r="FR207" s="61"/>
      <c r="FS207" s="65"/>
    </row>
    <row r="208" spans="170:175" ht="15">
      <c r="FN208" s="107"/>
      <c r="FO208" s="61"/>
      <c r="FQ208" s="270"/>
      <c r="FR208" s="61"/>
      <c r="FS208" s="65"/>
    </row>
    <row r="209" spans="170:175" ht="15">
      <c r="FN209" s="107"/>
      <c r="FO209" s="61"/>
      <c r="FQ209" s="270"/>
      <c r="FR209" s="61"/>
      <c r="FS209" s="65"/>
    </row>
    <row r="210" spans="170:175" ht="15">
      <c r="FN210" s="107"/>
      <c r="FO210" s="61"/>
      <c r="FQ210" s="270"/>
      <c r="FR210" s="61"/>
      <c r="FS210" s="65"/>
    </row>
    <row r="211" spans="170:175" ht="15">
      <c r="FN211" s="284"/>
      <c r="FO211" s="61"/>
      <c r="FQ211" s="270"/>
      <c r="FR211" s="61"/>
      <c r="FS211" s="65"/>
    </row>
    <row r="212" spans="170:175" ht="15">
      <c r="FN212" s="106"/>
      <c r="FO212" s="61"/>
      <c r="FQ212" s="270"/>
      <c r="FR212" s="61"/>
      <c r="FS212" s="65"/>
    </row>
    <row r="213" spans="170:175" ht="15">
      <c r="FN213" s="107"/>
      <c r="FO213" s="61"/>
      <c r="FQ213" s="270"/>
      <c r="FR213" s="61"/>
      <c r="FS213" s="65"/>
    </row>
    <row r="214" spans="170:175" ht="15">
      <c r="FN214" s="107"/>
      <c r="FO214" s="61"/>
      <c r="FQ214" s="270"/>
      <c r="FR214" s="61"/>
      <c r="FS214" s="65"/>
    </row>
    <row r="215" spans="170:175" ht="15">
      <c r="FN215" s="284"/>
      <c r="FO215" s="61"/>
      <c r="FQ215" s="270"/>
      <c r="FR215" s="61"/>
      <c r="FS215" s="65"/>
    </row>
    <row r="216" spans="170:175" ht="15">
      <c r="FN216" s="285"/>
      <c r="FO216" s="61"/>
      <c r="FQ216" s="270"/>
      <c r="FR216" s="61"/>
      <c r="FS216" s="65"/>
    </row>
    <row r="217" spans="170:175" ht="15">
      <c r="FN217" s="107"/>
      <c r="FO217" s="61"/>
      <c r="FQ217" s="270"/>
      <c r="FR217" s="61"/>
      <c r="FS217" s="65"/>
    </row>
    <row r="218" spans="170:175" ht="15">
      <c r="FN218" s="107"/>
      <c r="FO218" s="61"/>
      <c r="FQ218" s="270"/>
      <c r="FR218" s="61"/>
      <c r="FS218" s="65"/>
    </row>
    <row r="219" spans="170:175" ht="15">
      <c r="FN219" s="285"/>
      <c r="FO219" s="61"/>
      <c r="FQ219" s="270"/>
      <c r="FR219" s="61"/>
      <c r="FS219" s="65"/>
    </row>
    <row r="220" spans="170:175" ht="15">
      <c r="FN220" s="107"/>
      <c r="FO220" s="61"/>
      <c r="FQ220" s="270"/>
      <c r="FR220" s="61"/>
      <c r="FS220" s="65"/>
    </row>
    <row r="221" spans="170:175" ht="15">
      <c r="FN221" s="285"/>
      <c r="FO221" s="61"/>
      <c r="FQ221" s="270"/>
      <c r="FR221" s="61"/>
      <c r="FS221" s="65"/>
    </row>
    <row r="222" spans="170:175" ht="15">
      <c r="FN222" s="107"/>
      <c r="FO222" s="61"/>
      <c r="FQ222" s="270"/>
      <c r="FR222" s="61"/>
      <c r="FS222" s="65"/>
    </row>
    <row r="223" spans="170:175" ht="15">
      <c r="FN223" s="107"/>
      <c r="FO223" s="61"/>
      <c r="FQ223" s="270"/>
      <c r="FR223" s="61"/>
      <c r="FS223" s="65"/>
    </row>
    <row r="224" spans="170:175" ht="15">
      <c r="FN224" s="284"/>
      <c r="FO224" s="61"/>
      <c r="FQ224" s="270"/>
      <c r="FR224" s="61"/>
      <c r="FS224" s="65"/>
    </row>
    <row r="225" spans="170:175" ht="15">
      <c r="FN225" s="284"/>
      <c r="FO225" s="61"/>
      <c r="FQ225" s="270"/>
      <c r="FR225" s="61"/>
      <c r="FS225" s="65"/>
    </row>
    <row r="226" spans="170:175" ht="15">
      <c r="FN226" s="285"/>
      <c r="FO226" s="61"/>
      <c r="FQ226" s="270"/>
      <c r="FR226" s="61"/>
      <c r="FS226" s="65"/>
    </row>
    <row r="227" spans="170:175" ht="15">
      <c r="FN227" s="107"/>
      <c r="FO227" s="61"/>
      <c r="FQ227" s="270"/>
      <c r="FR227" s="61"/>
      <c r="FS227" s="65"/>
    </row>
    <row r="228" spans="170:175" ht="15">
      <c r="FN228" s="107"/>
      <c r="FO228" s="61"/>
      <c r="FQ228" s="270"/>
      <c r="FR228" s="61"/>
      <c r="FS228" s="65"/>
    </row>
    <row r="229" spans="170:175" ht="15">
      <c r="FN229" s="284"/>
      <c r="FO229" s="61"/>
      <c r="FQ229" s="270"/>
      <c r="FR229" s="61"/>
      <c r="FS229" s="65"/>
    </row>
    <row r="230" spans="170:175" ht="15">
      <c r="FN230" s="107"/>
      <c r="FO230" s="61"/>
      <c r="FQ230" s="270"/>
      <c r="FR230" s="61"/>
      <c r="FS230" s="65"/>
    </row>
    <row r="231" spans="170:175" ht="15">
      <c r="FN231" s="107"/>
      <c r="FO231" s="61"/>
      <c r="FQ231" s="270"/>
      <c r="FR231" s="61"/>
      <c r="FS231" s="65"/>
    </row>
    <row r="232" spans="170:175" ht="15">
      <c r="FN232" s="285"/>
      <c r="FO232" s="61"/>
      <c r="FQ232" s="270"/>
      <c r="FR232" s="61"/>
      <c r="FS232" s="65"/>
    </row>
    <row r="233" spans="170:175" ht="15">
      <c r="FN233" s="285"/>
      <c r="FO233" s="61"/>
      <c r="FQ233" s="270"/>
      <c r="FR233" s="61"/>
      <c r="FS233" s="65"/>
    </row>
    <row r="234" spans="170:175" ht="15">
      <c r="FN234" s="284"/>
      <c r="FO234" s="61"/>
      <c r="FQ234" s="270"/>
      <c r="FR234" s="61"/>
      <c r="FS234" s="65"/>
    </row>
    <row r="235" spans="170:175" ht="15">
      <c r="FN235" s="284"/>
      <c r="FO235" s="61"/>
      <c r="FQ235" s="270"/>
      <c r="FR235" s="61"/>
      <c r="FS235" s="65"/>
    </row>
    <row r="236" spans="170:175" ht="15">
      <c r="FN236" s="107"/>
      <c r="FO236" s="61"/>
      <c r="FQ236" s="270"/>
      <c r="FR236" s="61"/>
      <c r="FS236" s="65"/>
    </row>
    <row r="237" spans="170:175" ht="15">
      <c r="FN237" s="106"/>
      <c r="FO237" s="61"/>
      <c r="FQ237" s="270"/>
      <c r="FR237" s="61"/>
      <c r="FS237" s="65"/>
    </row>
    <row r="238" spans="170:175" ht="15">
      <c r="FN238" s="107"/>
      <c r="FO238" s="61"/>
      <c r="FQ238" s="270"/>
      <c r="FR238" s="61"/>
      <c r="FS238" s="65"/>
    </row>
    <row r="239" spans="170:175" ht="15">
      <c r="FN239" s="284"/>
      <c r="FO239" s="61"/>
      <c r="FQ239" s="270"/>
      <c r="FR239" s="61"/>
      <c r="FS239" s="65"/>
    </row>
    <row r="240" spans="170:175" ht="15">
      <c r="FN240" s="107"/>
      <c r="FO240" s="61"/>
      <c r="FQ240" s="270"/>
      <c r="FR240" s="61"/>
      <c r="FS240" s="65"/>
    </row>
    <row r="241" spans="170:175" ht="15">
      <c r="FN241" s="285"/>
      <c r="FO241" s="61"/>
      <c r="FQ241" s="270"/>
      <c r="FR241" s="61"/>
      <c r="FS241" s="65"/>
    </row>
    <row r="242" spans="170:175" ht="15">
      <c r="FN242" s="107"/>
      <c r="FO242" s="61"/>
      <c r="FQ242" s="270"/>
      <c r="FR242" s="61"/>
      <c r="FS242" s="65"/>
    </row>
    <row r="243" spans="170:175" ht="15">
      <c r="FN243" s="107"/>
      <c r="FO243" s="61"/>
      <c r="FQ243" s="270"/>
      <c r="FR243" s="61"/>
      <c r="FS243" s="65"/>
    </row>
    <row r="244" spans="170:175" ht="15">
      <c r="FN244" s="107"/>
      <c r="FO244" s="61"/>
      <c r="FQ244" s="270"/>
      <c r="FR244" s="61"/>
      <c r="FS244" s="65"/>
    </row>
    <row r="245" spans="170:175" ht="15">
      <c r="FN245" s="107"/>
      <c r="FO245" s="61"/>
      <c r="FQ245" s="270"/>
      <c r="FR245" s="61"/>
      <c r="FS245" s="65"/>
    </row>
    <row r="246" spans="170:175" ht="15">
      <c r="FN246" s="107"/>
      <c r="FO246" s="61"/>
      <c r="FQ246" s="270"/>
      <c r="FR246" s="61"/>
      <c r="FS246" s="65"/>
    </row>
    <row r="247" spans="170:175" ht="15">
      <c r="FN247" s="284"/>
      <c r="FO247" s="61"/>
      <c r="FQ247" s="270"/>
      <c r="FR247" s="61"/>
      <c r="FS247" s="65"/>
    </row>
    <row r="248" spans="170:175" ht="15">
      <c r="FN248" s="107"/>
      <c r="FO248" s="61"/>
      <c r="FQ248" s="270"/>
      <c r="FR248" s="61"/>
      <c r="FS248" s="65"/>
    </row>
    <row r="249" spans="170:175" ht="15">
      <c r="FN249" s="107"/>
      <c r="FO249" s="61"/>
      <c r="FQ249" s="270"/>
      <c r="FR249" s="61"/>
      <c r="FS249" s="65"/>
    </row>
    <row r="250" spans="170:175" ht="15">
      <c r="FN250" s="107"/>
      <c r="FO250" s="61"/>
      <c r="FQ250" s="270"/>
      <c r="FR250" s="61"/>
      <c r="FS250" s="65"/>
    </row>
    <row r="251" spans="170:175" ht="15">
      <c r="FN251" s="107"/>
      <c r="FO251" s="61"/>
      <c r="FQ251" s="270"/>
      <c r="FR251" s="61"/>
      <c r="FS251" s="65"/>
    </row>
    <row r="252" spans="170:175" ht="15">
      <c r="FN252" s="285"/>
      <c r="FO252" s="61"/>
      <c r="FQ252" s="270"/>
      <c r="FR252" s="61"/>
      <c r="FS252" s="65"/>
    </row>
  </sheetData>
  <sortState xmlns:xlrd2="http://schemas.microsoft.com/office/spreadsheetml/2017/richdata2" ref="FQ3:FW138">
    <sortCondition ref="FQ3:FQ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2989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2988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2709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2831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2732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2729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2727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2721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2711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2708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2728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2712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2714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2713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2707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2717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2733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2683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2684</v>
      </c>
      <c r="B139" s="61" t="s">
        <v>2722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2685</v>
      </c>
      <c r="B140" s="61" t="s">
        <v>2720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2686</v>
      </c>
      <c r="B141" s="61" t="s">
        <v>2723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2687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2688</v>
      </c>
      <c r="B143" s="61" t="s">
        <v>2706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2689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2690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2691</v>
      </c>
      <c r="B146" s="61" t="s">
        <v>2710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2692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2693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2694</v>
      </c>
      <c r="B149" s="61" t="s">
        <v>2718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2695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2696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2697</v>
      </c>
      <c r="B152" s="61" t="s">
        <v>2724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2698</v>
      </c>
      <c r="B153" s="61" t="s">
        <v>2847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2699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2700</v>
      </c>
      <c r="B155" s="61" t="s">
        <v>2716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2701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2702</v>
      </c>
      <c r="B157" s="61" t="s">
        <v>2725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2703</v>
      </c>
      <c r="B158" s="61" t="s">
        <v>2735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2704</v>
      </c>
      <c r="B159" s="61" t="s">
        <v>2726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2705</v>
      </c>
      <c r="B160" s="61" t="s">
        <v>2731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2734</v>
      </c>
      <c r="B161" s="61" t="s">
        <v>2730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2832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2849</v>
      </c>
      <c r="B163" s="61" t="s">
        <v>2715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2899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2900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2901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2902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2903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3584</v>
      </c>
      <c r="B169" s="28" t="s">
        <v>3613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3585</v>
      </c>
      <c r="B170" s="28" t="s">
        <v>3614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3586</v>
      </c>
      <c r="B171" s="61" t="s">
        <v>3615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3587</v>
      </c>
      <c r="B172" s="28" t="s">
        <v>3616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3588</v>
      </c>
      <c r="B173" s="28" t="s">
        <v>3617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3589</v>
      </c>
      <c r="B174" s="28" t="s">
        <v>3618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3590</v>
      </c>
      <c r="B175" s="28" t="s">
        <v>3619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3591</v>
      </c>
      <c r="B176" s="28" t="s">
        <v>3648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3592</v>
      </c>
      <c r="B177" s="28" t="s">
        <v>3620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3593</v>
      </c>
      <c r="B178" s="28" t="s">
        <v>3621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3594</v>
      </c>
      <c r="B179" s="28" t="s">
        <v>3622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3595</v>
      </c>
      <c r="B180" s="28" t="s">
        <v>3623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3596</v>
      </c>
      <c r="B181" s="28" t="s">
        <v>3624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3601</v>
      </c>
      <c r="B182" s="28" t="s">
        <v>3625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3683</v>
      </c>
      <c r="B183" s="61" t="s">
        <v>3626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4211</v>
      </c>
      <c r="B184" s="28" t="s">
        <v>3627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4212</v>
      </c>
      <c r="B185" s="28" t="s">
        <v>3628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4213</v>
      </c>
      <c r="B186" s="28" t="s">
        <v>3629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4214</v>
      </c>
      <c r="B187" s="61" t="s">
        <v>3630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4215</v>
      </c>
      <c r="B188" s="28" t="s">
        <v>3631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4216</v>
      </c>
      <c r="B189" s="28" t="s">
        <v>3632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4217</v>
      </c>
      <c r="B190" s="28" t="s">
        <v>3633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4218</v>
      </c>
      <c r="B191" s="28" t="s">
        <v>3634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4219</v>
      </c>
      <c r="B192" s="28" t="s">
        <v>3635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4220</v>
      </c>
      <c r="B193" s="28" t="s">
        <v>3636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4221</v>
      </c>
      <c r="B194" s="28" t="s">
        <v>3637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4222</v>
      </c>
      <c r="B195" s="28" t="s">
        <v>3638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4223</v>
      </c>
      <c r="B196" s="61" t="s">
        <v>3678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4224</v>
      </c>
      <c r="B197" s="28" t="s">
        <v>3639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4225</v>
      </c>
      <c r="B198" s="28" t="s">
        <v>3640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4226</v>
      </c>
      <c r="B199" s="28" t="s">
        <v>3641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2977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2711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2729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2731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2714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2724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2730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2717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2728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2732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2709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2712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2719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2683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2684</v>
      </c>
      <c r="B335" s="61" t="s">
        <v>2831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2685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2686</v>
      </c>
      <c r="B337" s="61" t="s">
        <v>2721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2687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2688</v>
      </c>
      <c r="B339" s="61" t="s">
        <v>2727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2689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2690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2691</v>
      </c>
      <c r="B342" s="61" t="s">
        <v>2733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2692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2693</v>
      </c>
      <c r="B344" s="61" t="s">
        <v>2722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2694</v>
      </c>
      <c r="B345" s="61" t="s">
        <v>2716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2695</v>
      </c>
      <c r="B346" s="61" t="s">
        <v>2735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2696</v>
      </c>
      <c r="B347" s="61" t="s">
        <v>2718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2697</v>
      </c>
      <c r="B348" s="61" t="s">
        <v>2713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2698</v>
      </c>
      <c r="B349" s="61" t="s">
        <v>2706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2699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2700</v>
      </c>
      <c r="B351" s="61" t="s">
        <v>2720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2701</v>
      </c>
      <c r="B352" s="61" t="s">
        <v>2708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2702</v>
      </c>
      <c r="B353" s="61" t="s">
        <v>2847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2703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2704</v>
      </c>
      <c r="B355" s="61" t="s">
        <v>2710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2705</v>
      </c>
      <c r="B356" s="61" t="s">
        <v>2723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2734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2832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2849</v>
      </c>
      <c r="B359" s="61" t="s">
        <v>2715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2899</v>
      </c>
      <c r="B360" s="61" t="s">
        <v>2725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2900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2901</v>
      </c>
      <c r="B362" s="61" t="s">
        <v>2707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2902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2903</v>
      </c>
      <c r="B364" s="61" t="s">
        <v>2726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3584</v>
      </c>
      <c r="B365" s="28" t="s">
        <v>3613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3585</v>
      </c>
      <c r="B366" s="28" t="s">
        <v>3614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3586</v>
      </c>
      <c r="B367" s="61" t="s">
        <v>3615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3587</v>
      </c>
      <c r="B368" s="28" t="s">
        <v>3616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3588</v>
      </c>
      <c r="B369" s="28" t="s">
        <v>3617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3589</v>
      </c>
      <c r="B370" s="28" t="s">
        <v>3618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3590</v>
      </c>
      <c r="B371" s="28" t="s">
        <v>3619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3591</v>
      </c>
      <c r="B372" s="28" t="s">
        <v>3648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3592</v>
      </c>
      <c r="B373" s="28" t="s">
        <v>3620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3593</v>
      </c>
      <c r="B374" s="28" t="s">
        <v>3621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3594</v>
      </c>
      <c r="B375" s="28" t="s">
        <v>3622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3595</v>
      </c>
      <c r="B376" s="28" t="s">
        <v>3623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3596</v>
      </c>
      <c r="B377" s="28" t="s">
        <v>3624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3601</v>
      </c>
      <c r="B378" s="28" t="s">
        <v>3625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3683</v>
      </c>
      <c r="B379" s="61" t="s">
        <v>3626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4211</v>
      </c>
      <c r="B380" s="28" t="s">
        <v>3627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4212</v>
      </c>
      <c r="B381" s="28" t="s">
        <v>3628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4213</v>
      </c>
      <c r="B382" s="28" t="s">
        <v>3629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4214</v>
      </c>
      <c r="B383" s="61" t="s">
        <v>3630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4215</v>
      </c>
      <c r="B384" s="28" t="s">
        <v>3631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4216</v>
      </c>
      <c r="B385" s="28" t="s">
        <v>3632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4217</v>
      </c>
      <c r="B386" s="28" t="s">
        <v>3633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4218</v>
      </c>
      <c r="B387" s="28" t="s">
        <v>3634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4219</v>
      </c>
      <c r="B388" s="28" t="s">
        <v>3635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4220</v>
      </c>
      <c r="B389" s="28" t="s">
        <v>3636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4221</v>
      </c>
      <c r="B390" s="28" t="s">
        <v>3637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4222</v>
      </c>
      <c r="B391" s="28" t="s">
        <v>3638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4223</v>
      </c>
      <c r="B392" s="61" t="s">
        <v>3678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4224</v>
      </c>
      <c r="B393" s="28" t="s">
        <v>3639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4225</v>
      </c>
      <c r="B394" s="28" t="s">
        <v>3640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4226</v>
      </c>
      <c r="B395" s="28" t="s">
        <v>3641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3143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3144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3145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2715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2719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2709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2708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2727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2710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2712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2683</v>
      </c>
      <c r="B532" s="61" t="s">
        <v>2716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2684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2685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2686</v>
      </c>
      <c r="B535" s="61" t="s">
        <v>2728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2687</v>
      </c>
      <c r="B536" s="61" t="s">
        <v>2724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2688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2689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2690</v>
      </c>
      <c r="B539" s="61" t="s">
        <v>2735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2691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2692</v>
      </c>
      <c r="B541" s="61" t="s">
        <v>2730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2693</v>
      </c>
      <c r="B542" s="61" t="s">
        <v>2733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2694</v>
      </c>
      <c r="B543" s="61" t="s">
        <v>2722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2695</v>
      </c>
      <c r="B544" s="61" t="s">
        <v>2831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2696</v>
      </c>
      <c r="B545" s="61" t="s">
        <v>2713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2697</v>
      </c>
      <c r="B546" s="61" t="s">
        <v>2847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2698</v>
      </c>
      <c r="B547" s="61" t="s">
        <v>2718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2699</v>
      </c>
      <c r="B548" s="61" t="s">
        <v>2706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2700</v>
      </c>
      <c r="B549" s="61" t="s">
        <v>2721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2701</v>
      </c>
      <c r="B550" s="61" t="s">
        <v>2732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2702</v>
      </c>
      <c r="B551" s="61" t="s">
        <v>2717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2703</v>
      </c>
      <c r="B552" s="61" t="s">
        <v>2729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2704</v>
      </c>
      <c r="B553" s="61" t="s">
        <v>2720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2705</v>
      </c>
      <c r="B554" s="61" t="s">
        <v>2707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2734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2832</v>
      </c>
      <c r="B556" s="61" t="s">
        <v>2714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2849</v>
      </c>
      <c r="B557" s="61" t="s">
        <v>2723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2899</v>
      </c>
      <c r="B558" s="61" t="s">
        <v>2726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2900</v>
      </c>
      <c r="B559" s="61" t="s">
        <v>2711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2901</v>
      </c>
      <c r="B560" s="61" t="s">
        <v>2725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2902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2903</v>
      </c>
      <c r="B562" s="61" t="s">
        <v>2731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3584</v>
      </c>
      <c r="B563" s="28" t="s">
        <v>3613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3585</v>
      </c>
      <c r="B564" s="28" t="s">
        <v>3614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3586</v>
      </c>
      <c r="B565" s="61" t="s">
        <v>3615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3587</v>
      </c>
      <c r="B566" s="28" t="s">
        <v>3616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3588</v>
      </c>
      <c r="B567" s="28" t="s">
        <v>3617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3589</v>
      </c>
      <c r="B568" s="28" t="s">
        <v>3618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3590</v>
      </c>
      <c r="B569" s="28" t="s">
        <v>3619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3591</v>
      </c>
      <c r="B570" s="28" t="s">
        <v>3648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3592</v>
      </c>
      <c r="B571" s="28" t="s">
        <v>3620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3593</v>
      </c>
      <c r="B572" s="28" t="s">
        <v>3621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3594</v>
      </c>
      <c r="B573" s="28" t="s">
        <v>3622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3595</v>
      </c>
      <c r="B574" s="28" t="s">
        <v>3623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3596</v>
      </c>
      <c r="B575" s="28" t="s">
        <v>3624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3601</v>
      </c>
      <c r="B576" s="28" t="s">
        <v>3625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3683</v>
      </c>
      <c r="B577" s="61" t="s">
        <v>3626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4211</v>
      </c>
      <c r="B578" s="28" t="s">
        <v>3627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4212</v>
      </c>
      <c r="B579" s="28" t="s">
        <v>3628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4213</v>
      </c>
      <c r="B580" s="28" t="s">
        <v>3629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4214</v>
      </c>
      <c r="B581" s="61" t="s">
        <v>3630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4215</v>
      </c>
      <c r="B582" s="28" t="s">
        <v>3631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4216</v>
      </c>
      <c r="B583" s="28" t="s">
        <v>3632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4217</v>
      </c>
      <c r="B584" s="28" t="s">
        <v>3633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4218</v>
      </c>
      <c r="B585" s="28" t="s">
        <v>3634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4219</v>
      </c>
      <c r="B586" s="28" t="s">
        <v>3635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4220</v>
      </c>
      <c r="B587" s="28" t="s">
        <v>3636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4221</v>
      </c>
      <c r="B588" s="28" t="s">
        <v>3637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4222</v>
      </c>
      <c r="B589" s="28" t="s">
        <v>3638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4223</v>
      </c>
      <c r="B590" s="61" t="s">
        <v>3678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4224</v>
      </c>
      <c r="B591" s="28" t="s">
        <v>3639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4225</v>
      </c>
      <c r="B592" s="28" t="s">
        <v>3640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4226</v>
      </c>
      <c r="B593" s="28" t="s">
        <v>3641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2732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2706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2735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2715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2726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2847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2727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2713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2723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2710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2717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2708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2733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2683</v>
      </c>
      <c r="B730" s="61" t="s">
        <v>2831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2684</v>
      </c>
      <c r="B731" s="61" t="s">
        <v>2709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2685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2686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2687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2688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2689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2690</v>
      </c>
      <c r="B737" s="61" t="s">
        <v>2718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2691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2692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2693</v>
      </c>
      <c r="B740" s="61" t="s">
        <v>2719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2694</v>
      </c>
      <c r="B741" s="61" t="s">
        <v>2716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2695</v>
      </c>
      <c r="B742" s="61" t="s">
        <v>2707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2696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2697</v>
      </c>
      <c r="B744" s="61" t="s">
        <v>2729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2698</v>
      </c>
      <c r="B745" s="61" t="s">
        <v>2711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2699</v>
      </c>
      <c r="B746" s="61" t="s">
        <v>2722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2700</v>
      </c>
      <c r="B747" s="61" t="s">
        <v>2712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2701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2702</v>
      </c>
      <c r="B749" s="61" t="s">
        <v>2721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2703</v>
      </c>
      <c r="B750" s="61" t="s">
        <v>2720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2704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2705</v>
      </c>
      <c r="B752" s="61" t="s">
        <v>2725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2734</v>
      </c>
      <c r="B753" s="61" t="s">
        <v>2728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2832</v>
      </c>
      <c r="B754" s="61" t="s">
        <v>2714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2849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2899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2900</v>
      </c>
      <c r="B757" s="61" t="s">
        <v>2724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2901</v>
      </c>
      <c r="B758" s="61" t="s">
        <v>2731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2902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2903</v>
      </c>
      <c r="B760" s="61" t="s">
        <v>2730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3584</v>
      </c>
      <c r="B761" s="28" t="s">
        <v>3613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3585</v>
      </c>
      <c r="B762" s="28" t="s">
        <v>3614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3586</v>
      </c>
      <c r="B763" s="61" t="s">
        <v>3615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3587</v>
      </c>
      <c r="B764" s="28" t="s">
        <v>3616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3588</v>
      </c>
      <c r="B765" s="28" t="s">
        <v>3617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3589</v>
      </c>
      <c r="B766" s="28" t="s">
        <v>3618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3590</v>
      </c>
      <c r="B767" s="28" t="s">
        <v>3619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3591</v>
      </c>
      <c r="B768" s="28" t="s">
        <v>3648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3592</v>
      </c>
      <c r="B769" s="28" t="s">
        <v>3620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3593</v>
      </c>
      <c r="B770" s="28" t="s">
        <v>3621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3594</v>
      </c>
      <c r="B771" s="28" t="s">
        <v>3622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3595</v>
      </c>
      <c r="B772" s="28" t="s">
        <v>3623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3596</v>
      </c>
      <c r="B773" s="28" t="s">
        <v>3624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3601</v>
      </c>
      <c r="B774" s="28" t="s">
        <v>3625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3683</v>
      </c>
      <c r="B775" s="61" t="s">
        <v>3626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4211</v>
      </c>
      <c r="B776" s="28" t="s">
        <v>3627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4212</v>
      </c>
      <c r="B777" s="28" t="s">
        <v>3628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4213</v>
      </c>
      <c r="B778" s="28" t="s">
        <v>3629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4214</v>
      </c>
      <c r="B779" s="61" t="s">
        <v>3630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4215</v>
      </c>
      <c r="B780" s="28" t="s">
        <v>3631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4216</v>
      </c>
      <c r="B781" s="28" t="s">
        <v>3632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4217</v>
      </c>
      <c r="B782" s="28" t="s">
        <v>3633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4218</v>
      </c>
      <c r="B783" s="28" t="s">
        <v>3634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4219</v>
      </c>
      <c r="B784" s="28" t="s">
        <v>3635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4220</v>
      </c>
      <c r="B785" s="28" t="s">
        <v>3636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4221</v>
      </c>
      <c r="B786" s="28" t="s">
        <v>3637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4222</v>
      </c>
      <c r="B787" s="28" t="s">
        <v>3638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4223</v>
      </c>
      <c r="B788" s="61" t="s">
        <v>3678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4224</v>
      </c>
      <c r="B789" s="28" t="s">
        <v>3639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4225</v>
      </c>
      <c r="B790" s="28" t="s">
        <v>3640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4226</v>
      </c>
      <c r="B791" s="28" t="s">
        <v>3641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2731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2847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2733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2723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2728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2718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2713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2717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2735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2725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2707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2721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2720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2683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2684</v>
      </c>
      <c r="B929" s="61" t="s">
        <v>2730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2685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2686</v>
      </c>
      <c r="B931" s="61" t="s">
        <v>2722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2687</v>
      </c>
      <c r="B932" s="61" t="s">
        <v>2715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2688</v>
      </c>
      <c r="B933" s="61" t="s">
        <v>2726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2689</v>
      </c>
      <c r="B934" s="61" t="s">
        <v>2716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2690</v>
      </c>
      <c r="B935" s="61" t="s">
        <v>2727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2691</v>
      </c>
      <c r="B936" s="61" t="s">
        <v>2709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2692</v>
      </c>
      <c r="B937" s="61" t="s">
        <v>2719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2693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2694</v>
      </c>
      <c r="B939" s="61" t="s">
        <v>2714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2695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2696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2697</v>
      </c>
      <c r="B942" s="61" t="s">
        <v>2729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2698</v>
      </c>
      <c r="B943" s="61" t="s">
        <v>2732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2699</v>
      </c>
      <c r="B944" s="61" t="s">
        <v>2706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2700</v>
      </c>
      <c r="B945" s="61" t="s">
        <v>2724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2701</v>
      </c>
      <c r="B946" s="61" t="s">
        <v>2712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2702</v>
      </c>
      <c r="B947" s="61" t="s">
        <v>2831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2703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2704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2705</v>
      </c>
      <c r="B950" s="61" t="s">
        <v>2711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2734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2832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2849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2899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2900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2901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2902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2903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3150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3149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2728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2711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2714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2725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2721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2847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2715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2831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2731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2718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2683</v>
      </c>
      <c r="B1093" s="61" t="s">
        <v>2722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2684</v>
      </c>
      <c r="B1094" s="61" t="s">
        <v>2730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2685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2686</v>
      </c>
      <c r="B1096" s="61" t="s">
        <v>2707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2687</v>
      </c>
      <c r="B1097" s="61" t="s">
        <v>2710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2688</v>
      </c>
      <c r="B1098" s="61" t="s">
        <v>2727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2689</v>
      </c>
      <c r="B1099" s="61" t="s">
        <v>2716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2690</v>
      </c>
      <c r="B1100" s="61" t="s">
        <v>2717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2691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2692</v>
      </c>
      <c r="B1102" s="61" t="s">
        <v>2709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2693</v>
      </c>
      <c r="B1103" s="61" t="s">
        <v>2719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2694</v>
      </c>
      <c r="B1104" s="61" t="s">
        <v>2724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2695</v>
      </c>
      <c r="B1105" s="61" t="s">
        <v>2726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2696</v>
      </c>
      <c r="B1106" s="61" t="s">
        <v>2708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2697</v>
      </c>
      <c r="B1107" s="61" t="s">
        <v>2712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2698</v>
      </c>
      <c r="B1108" s="61" t="s">
        <v>2706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2699</v>
      </c>
      <c r="B1109" s="61" t="s">
        <v>2720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2700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2701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2702</v>
      </c>
      <c r="B1112" s="61" t="s">
        <v>2733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2703</v>
      </c>
      <c r="B1113" s="61" t="s">
        <v>2723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2704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2705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2734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2832</v>
      </c>
      <c r="B1117" s="61" t="s">
        <v>2735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2849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2899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2900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2901</v>
      </c>
      <c r="B1121" s="61" t="s">
        <v>2713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2902</v>
      </c>
      <c r="B1122" s="61" t="s">
        <v>2729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2903</v>
      </c>
      <c r="B1123" s="61" t="s">
        <v>2732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3152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3153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3151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2727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2729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2721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2709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2707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2724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2725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2714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2712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2831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2711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2719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2728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2706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2720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2683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2684</v>
      </c>
      <c r="B1259" s="61" t="s">
        <v>2717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2685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2686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2687</v>
      </c>
      <c r="B1262" s="61" t="s">
        <v>2733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2688</v>
      </c>
      <c r="B1263" s="61" t="s">
        <v>2722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2689</v>
      </c>
      <c r="B1264" s="61" t="s">
        <v>2847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2690</v>
      </c>
      <c r="B1265" s="61" t="s">
        <v>2718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2691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2692</v>
      </c>
      <c r="B1267" s="61" t="s">
        <v>2732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2693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2694</v>
      </c>
      <c r="B1269" s="61" t="s">
        <v>2710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2695</v>
      </c>
      <c r="B1270" s="61" t="s">
        <v>2731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2696</v>
      </c>
      <c r="B1271" s="61" t="s">
        <v>2715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2697</v>
      </c>
      <c r="B1272" s="61" t="s">
        <v>2730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2698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2699</v>
      </c>
      <c r="B1274" s="61" t="s">
        <v>2708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2700</v>
      </c>
      <c r="B1275" s="61" t="s">
        <v>2723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2701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2702</v>
      </c>
      <c r="B1277" s="61" t="s">
        <v>2726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2703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2704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2705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2734</v>
      </c>
      <c r="B1281" s="61" t="s">
        <v>2735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2832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2849</v>
      </c>
      <c r="B1283" s="61" t="s">
        <v>2713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2899</v>
      </c>
      <c r="B1284" s="61" t="s">
        <v>2716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2900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2901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2902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2903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2723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2733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2726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2710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2730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2847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2719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2725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2732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2716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2721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2683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2684</v>
      </c>
      <c r="B1424" s="61" t="s">
        <v>2728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2685</v>
      </c>
      <c r="B1425" s="61" t="s">
        <v>2722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2686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2687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2688</v>
      </c>
      <c r="B1428" s="61" t="s">
        <v>2717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2689</v>
      </c>
      <c r="B1429" s="61" t="s">
        <v>2735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2690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2691</v>
      </c>
      <c r="B1431" s="61" t="s">
        <v>2729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2692</v>
      </c>
      <c r="B1432" s="61" t="s">
        <v>2831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2693</v>
      </c>
      <c r="B1433" s="61" t="s">
        <v>2718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2694</v>
      </c>
      <c r="B1434" s="61" t="s">
        <v>2713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2695</v>
      </c>
      <c r="B1435" s="61" t="s">
        <v>2709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2696</v>
      </c>
      <c r="B1436" s="61" t="s">
        <v>2707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2697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2698</v>
      </c>
      <c r="B1438" s="61" t="s">
        <v>2720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2699</v>
      </c>
      <c r="B1439" s="61" t="s">
        <v>2724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2700</v>
      </c>
      <c r="B1440" s="61" t="s">
        <v>2706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2701</v>
      </c>
      <c r="B1441" s="61" t="s">
        <v>2708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2702</v>
      </c>
      <c r="B1442" s="61" t="s">
        <v>2727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2703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2704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2705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2734</v>
      </c>
      <c r="B1446" s="61" t="s">
        <v>2714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2832</v>
      </c>
      <c r="B1447" s="61" t="s">
        <v>2731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2849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2899</v>
      </c>
      <c r="B1449" s="61" t="s">
        <v>2711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2900</v>
      </c>
      <c r="B1450" s="61" t="s">
        <v>2715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2901</v>
      </c>
      <c r="B1451" s="61" t="s">
        <v>2712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2902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2903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3171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2724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2716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3172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2729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2719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2707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2718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2733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2727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2732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2710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2847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2725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2683</v>
      </c>
      <c r="B1588" s="61" t="s">
        <v>2723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2684</v>
      </c>
      <c r="B1589" s="61" t="s">
        <v>2720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2685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2686</v>
      </c>
      <c r="B1591" s="61" t="s">
        <v>2730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2687</v>
      </c>
      <c r="B1592" s="61" t="s">
        <v>2706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2688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2689</v>
      </c>
      <c r="B1594" s="61" t="s">
        <v>2722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2690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2691</v>
      </c>
      <c r="B1596" s="61" t="s">
        <v>2717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2692</v>
      </c>
      <c r="B1597" s="61" t="s">
        <v>2726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2693</v>
      </c>
      <c r="B1598" s="61" t="s">
        <v>2728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2694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2695</v>
      </c>
      <c r="B1600" s="61" t="s">
        <v>2721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2696</v>
      </c>
      <c r="B1601" s="61" t="s">
        <v>2709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2697</v>
      </c>
      <c r="B1602" s="61" t="s">
        <v>2708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2698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2699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2700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2701</v>
      </c>
      <c r="B1606" s="61" t="s">
        <v>2735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2702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2703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2704</v>
      </c>
      <c r="B1609" s="61" t="s">
        <v>2711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2705</v>
      </c>
      <c r="B1610" s="61" t="s">
        <v>2714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2734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2832</v>
      </c>
      <c r="B1612" s="61" t="s">
        <v>2831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2849</v>
      </c>
      <c r="B1613" s="61" t="s">
        <v>2712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2899</v>
      </c>
      <c r="B1614" s="61" t="s">
        <v>2731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2900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2901</v>
      </c>
      <c r="B1616" s="61" t="s">
        <v>2715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2902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2903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3173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3174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3175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3176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2728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2718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2731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2720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2711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2727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2724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2714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2725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2712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2847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2708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2722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2723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2721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2715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2709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2719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2732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2683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2684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2685</v>
      </c>
      <c r="B1755" s="61" t="s">
        <v>2831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2686</v>
      </c>
      <c r="B1756" s="61" t="s">
        <v>2707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2687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2688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2689</v>
      </c>
      <c r="B1759" s="61" t="s">
        <v>2726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2690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2691</v>
      </c>
      <c r="B1761" s="61" t="s">
        <v>2716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2692</v>
      </c>
      <c r="B1762" s="61" t="s">
        <v>2729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2693</v>
      </c>
      <c r="B1763" s="61" t="s">
        <v>2735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2694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2695</v>
      </c>
      <c r="B1765" s="61" t="s">
        <v>2717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2696</v>
      </c>
      <c r="B1766" s="61" t="s">
        <v>2706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2697</v>
      </c>
      <c r="B1767" s="61" t="s">
        <v>2713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2698</v>
      </c>
      <c r="B1768" s="61" t="s">
        <v>2733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2699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2700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2701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2702</v>
      </c>
      <c r="B1772" s="61" t="s">
        <v>2730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2703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2704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2705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2734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2832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2849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2899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2900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2901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2902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2903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3177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3178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2732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2711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2717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2715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2707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2706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2733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2720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2710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2713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2712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2719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2708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2709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2683</v>
      </c>
      <c r="B1918" s="61" t="s">
        <v>2731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2684</v>
      </c>
      <c r="B1919" s="61" t="s">
        <v>2847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2685</v>
      </c>
      <c r="B1920" s="61" t="s">
        <v>2718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2686</v>
      </c>
      <c r="B1921" s="61" t="s">
        <v>2725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2687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2688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2689</v>
      </c>
      <c r="B1924" s="61" t="s">
        <v>2726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2690</v>
      </c>
      <c r="B1925" s="61" t="s">
        <v>2727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2691</v>
      </c>
      <c r="B1926" s="61" t="s">
        <v>2729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2692</v>
      </c>
      <c r="B1927" s="61" t="s">
        <v>2735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2693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2694</v>
      </c>
      <c r="B1929" s="61" t="s">
        <v>2831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2695</v>
      </c>
      <c r="B1930" s="61" t="s">
        <v>2730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2696</v>
      </c>
      <c r="B1931" s="61" t="s">
        <v>2716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2697</v>
      </c>
      <c r="B1932" s="61" t="s">
        <v>2728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2698</v>
      </c>
      <c r="B1933" s="61" t="s">
        <v>2722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2699</v>
      </c>
      <c r="B1934" s="61" t="s">
        <v>2714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2700</v>
      </c>
      <c r="B1935" s="61" t="s">
        <v>2723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2701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2702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2703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2704</v>
      </c>
      <c r="B1939" s="61" t="s">
        <v>2724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2705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2734</v>
      </c>
      <c r="B1941" s="61" t="s">
        <v>2721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2832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2849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2899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2900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2901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2902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2903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2710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2716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2729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2732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2713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2730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2733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2719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2706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2720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2725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2724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2709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2708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2847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2723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2717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2728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2726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2683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2684</v>
      </c>
      <c r="B2084" s="61" t="s">
        <v>2714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2685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2686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2687</v>
      </c>
      <c r="B2087" s="61" t="s">
        <v>2707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2688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2689</v>
      </c>
      <c r="B2089" s="61" t="s">
        <v>2718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2690</v>
      </c>
      <c r="B2090" s="61" t="s">
        <v>2711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2691</v>
      </c>
      <c r="B2091" s="61" t="s">
        <v>2831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2692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2693</v>
      </c>
      <c r="B2093" s="61" t="s">
        <v>2727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2694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2695</v>
      </c>
      <c r="B2095" s="61" t="s">
        <v>2712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2696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2697</v>
      </c>
      <c r="B2097" s="61" t="s">
        <v>2722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2698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2699</v>
      </c>
      <c r="B2099" s="61" t="s">
        <v>2721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2700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2701</v>
      </c>
      <c r="B2101" s="61" t="s">
        <v>2735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2702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2703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2704</v>
      </c>
      <c r="B2104" s="61" t="s">
        <v>2731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2705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2734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2832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2849</v>
      </c>
      <c r="B2108" s="61" t="s">
        <v>2715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2899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2900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2901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2902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2903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3201</v>
      </c>
      <c r="U2126" s="3" t="s">
        <v>3202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3172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2847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2716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2726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2732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2730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2718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2725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2711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2724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2710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2713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2712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2706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2723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2683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2684</v>
      </c>
      <c r="B2249" s="61" t="s">
        <v>2707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2685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2686</v>
      </c>
      <c r="B2251" s="61" t="s">
        <v>2720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2687</v>
      </c>
      <c r="B2252" s="61" t="s">
        <v>2728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2688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2689</v>
      </c>
      <c r="B2254" s="61" t="s">
        <v>2715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2690</v>
      </c>
      <c r="B2255" s="61" t="s">
        <v>2831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2691</v>
      </c>
      <c r="B2256" s="61" t="s">
        <v>2721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2692</v>
      </c>
      <c r="B2257" s="61" t="s">
        <v>2714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2693</v>
      </c>
      <c r="B2258" s="61" t="s">
        <v>2733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2694</v>
      </c>
      <c r="B2259" s="61" t="s">
        <v>2717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2695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2696</v>
      </c>
      <c r="B2261" s="61" t="s">
        <v>2729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2697</v>
      </c>
      <c r="B2262" s="61" t="s">
        <v>2735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2698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2699</v>
      </c>
      <c r="B2264" s="61" t="s">
        <v>2722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2700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2701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2702</v>
      </c>
      <c r="B2267" s="61" t="s">
        <v>2708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2703</v>
      </c>
      <c r="B2268" s="61" t="s">
        <v>2709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2704</v>
      </c>
      <c r="B2269" s="61" t="s">
        <v>2727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2705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2734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2832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2849</v>
      </c>
      <c r="B2273" s="61" t="s">
        <v>2731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2899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2900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2901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2902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2903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3204</v>
      </c>
      <c r="U2307" s="3" t="s">
        <v>3205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2726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2847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2710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2735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2706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2723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2729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2683</v>
      </c>
      <c r="B2413" s="61" t="s">
        <v>2730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2684</v>
      </c>
      <c r="B2414" s="61" t="s">
        <v>2728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2685</v>
      </c>
      <c r="B2415" s="61" t="s">
        <v>2714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2686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2687</v>
      </c>
      <c r="B2417" s="61" t="s">
        <v>2733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2688</v>
      </c>
      <c r="B2418" s="61" t="s">
        <v>2725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2689</v>
      </c>
      <c r="B2419" s="61" t="s">
        <v>2717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2690</v>
      </c>
      <c r="B2420" s="61" t="s">
        <v>2720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2691</v>
      </c>
      <c r="B2421" s="61" t="s">
        <v>2711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2692</v>
      </c>
      <c r="B2422" s="61" t="s">
        <v>2724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2693</v>
      </c>
      <c r="B2423" s="61" t="s">
        <v>2708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2694</v>
      </c>
      <c r="B2424" s="61" t="s">
        <v>2719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2695</v>
      </c>
      <c r="B2425" s="61" t="s">
        <v>2831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2696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2697</v>
      </c>
      <c r="B2427" s="61" t="s">
        <v>2712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2698</v>
      </c>
      <c r="B2428" s="61" t="s">
        <v>2731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2699</v>
      </c>
      <c r="B2429" s="61" t="s">
        <v>2722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2700</v>
      </c>
      <c r="B2430" s="61" t="s">
        <v>2718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2701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2702</v>
      </c>
      <c r="B2432" s="61" t="s">
        <v>2727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2703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2704</v>
      </c>
      <c r="B2434" s="61" t="s">
        <v>2707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2705</v>
      </c>
      <c r="B2435" s="61" t="s">
        <v>2713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2734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2832</v>
      </c>
      <c r="B2437" s="61" t="s">
        <v>2716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2849</v>
      </c>
      <c r="B2438" s="61" t="s">
        <v>2709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2899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2900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2901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2902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2903</v>
      </c>
      <c r="B2443" s="61" t="s">
        <v>2721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3207</v>
      </c>
      <c r="U2450" s="3" t="s">
        <v>3208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2712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2727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2707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2714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2709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2725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2711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2831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2721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2729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2717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2720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2724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2731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2719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2706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2728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2683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2684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2685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2686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2687</v>
      </c>
      <c r="B2582" s="61" t="s">
        <v>2715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2688</v>
      </c>
      <c r="B2583" s="61" t="s">
        <v>2708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2689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2690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2691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2692</v>
      </c>
      <c r="B2587" s="61" t="s">
        <v>2710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2693</v>
      </c>
      <c r="B2588" s="61" t="s">
        <v>2722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2694</v>
      </c>
      <c r="B2589" s="61" t="s">
        <v>2847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2695</v>
      </c>
      <c r="B2590" s="61" t="s">
        <v>2723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2696</v>
      </c>
      <c r="B2591" s="61" t="s">
        <v>2726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2697</v>
      </c>
      <c r="B2592" s="61" t="s">
        <v>2730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2698</v>
      </c>
      <c r="B2593" s="61" t="s">
        <v>2718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2699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2700</v>
      </c>
      <c r="B2595" s="61" t="s">
        <v>2735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2701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2702</v>
      </c>
      <c r="B2597" s="61" t="s">
        <v>2733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2703</v>
      </c>
      <c r="B2598" s="61" t="s">
        <v>2713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2704</v>
      </c>
      <c r="B2599" s="61" t="s">
        <v>2732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2705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2734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2832</v>
      </c>
      <c r="B2602" s="61" t="s">
        <v>2716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2849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2899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2900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2901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2902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2903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2726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2732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2710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2716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2719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2725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2733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2717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2723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2728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2729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2730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2713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2847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2683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2684</v>
      </c>
      <c r="B2744" s="61" t="s">
        <v>2709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2685</v>
      </c>
      <c r="B2745" s="61" t="s">
        <v>2707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2686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2687</v>
      </c>
      <c r="B2747" s="61" t="s">
        <v>2724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2688</v>
      </c>
      <c r="B2748" s="61" t="s">
        <v>2708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2689</v>
      </c>
      <c r="B2749" s="61" t="s">
        <v>2720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2690</v>
      </c>
      <c r="B2750" s="61" t="s">
        <v>2735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2691</v>
      </c>
      <c r="B2751" s="61" t="s">
        <v>2715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2692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2693</v>
      </c>
      <c r="B2753" s="61" t="s">
        <v>2712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2694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2695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2696</v>
      </c>
      <c r="B2756" s="61" t="s">
        <v>2727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2697</v>
      </c>
      <c r="B2757" s="61" t="s">
        <v>2711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2698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2699</v>
      </c>
      <c r="B2759" s="61" t="s">
        <v>2731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2700</v>
      </c>
      <c r="B2760" s="61" t="s">
        <v>2831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2701</v>
      </c>
      <c r="B2761" s="61" t="s">
        <v>2722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2702</v>
      </c>
      <c r="B2762" s="61" t="s">
        <v>2718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2703</v>
      </c>
      <c r="B2763" s="61" t="s">
        <v>2714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2704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2705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2734</v>
      </c>
      <c r="B2766" s="61" t="s">
        <v>2721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2832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2849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2899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2900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2901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2902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2903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2978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3219</v>
      </c>
      <c r="U2792" t="s">
        <v>3220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3221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2831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3222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2730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2735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2710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2728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2722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2711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2847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2726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2716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2713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2707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2683</v>
      </c>
      <c r="B2908" s="61" t="s">
        <v>2733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2684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2685</v>
      </c>
      <c r="B2910" s="61" t="s">
        <v>2714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2686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2687</v>
      </c>
      <c r="B2912" s="61" t="s">
        <v>2717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2688</v>
      </c>
      <c r="B2913" s="61" t="s">
        <v>2715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2689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2690</v>
      </c>
      <c r="B2915" s="61" t="s">
        <v>2729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2691</v>
      </c>
      <c r="B2916" s="61" t="s">
        <v>2725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2692</v>
      </c>
      <c r="B2917" s="61" t="s">
        <v>2718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2693</v>
      </c>
      <c r="B2918" s="61" t="s">
        <v>2706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2694</v>
      </c>
      <c r="B2919" s="61" t="s">
        <v>2721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2695</v>
      </c>
      <c r="B2920" s="61" t="s">
        <v>2727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2696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2697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2698</v>
      </c>
      <c r="B2923" s="61" t="s">
        <v>2719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2699</v>
      </c>
      <c r="B2924" s="61" t="s">
        <v>2724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2700</v>
      </c>
      <c r="B2925" s="61" t="s">
        <v>2709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2701</v>
      </c>
      <c r="B2926" s="61" t="s">
        <v>2720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2702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2703</v>
      </c>
      <c r="B2928" s="61" t="s">
        <v>2708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2704</v>
      </c>
      <c r="B2929" s="61" t="s">
        <v>2712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2705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2734</v>
      </c>
      <c r="B2931" s="61" t="s">
        <v>2731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2832</v>
      </c>
      <c r="B2932" s="61" t="s">
        <v>2732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2849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2899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2900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2901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2902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2903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2979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3225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3226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3227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3228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2707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2709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2712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2722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2725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2730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2723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2721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2706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2683</v>
      </c>
      <c r="B3073" s="61" t="s">
        <v>2720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2684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2685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2686</v>
      </c>
      <c r="B3076" s="61" t="s">
        <v>2717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2687</v>
      </c>
      <c r="B3077" s="61" t="s">
        <v>2728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2688</v>
      </c>
      <c r="B3078" s="61" t="s">
        <v>2714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2689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2690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2691</v>
      </c>
      <c r="B3081" s="61" t="s">
        <v>2735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2692</v>
      </c>
      <c r="B3082" s="61" t="s">
        <v>2831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2693</v>
      </c>
      <c r="B3083" s="61" t="s">
        <v>2847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2694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2695</v>
      </c>
      <c r="B3085" s="61" t="s">
        <v>2733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2696</v>
      </c>
      <c r="B3086" s="61" t="s">
        <v>2718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2697</v>
      </c>
      <c r="B3087" s="61" t="s">
        <v>2716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2698</v>
      </c>
      <c r="B3088" s="61" t="s">
        <v>2713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2699</v>
      </c>
      <c r="B3089" s="61" t="s">
        <v>2708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2700</v>
      </c>
      <c r="B3090" s="61" t="s">
        <v>2710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2701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2702</v>
      </c>
      <c r="B3092" s="61" t="s">
        <v>2711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2703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2704</v>
      </c>
      <c r="B3094" s="61" t="s">
        <v>2724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2705</v>
      </c>
      <c r="B3095" s="61" t="s">
        <v>2726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2734</v>
      </c>
      <c r="B3096" s="61" t="s">
        <v>2729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2832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2849</v>
      </c>
      <c r="B3098" s="61" t="s">
        <v>2719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2899</v>
      </c>
      <c r="B3099" s="61" t="s">
        <v>2731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2900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2901</v>
      </c>
      <c r="B3101" s="61" t="s">
        <v>2732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2902</v>
      </c>
      <c r="B3102" s="61" t="s">
        <v>2727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2903</v>
      </c>
      <c r="B3103" s="61" t="s">
        <v>2715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3229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3230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3231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2730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2707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2713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2710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2723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2728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2847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2718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2722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2735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2831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2726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2720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2683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2684</v>
      </c>
      <c r="B3239" s="61" t="s">
        <v>2719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2685</v>
      </c>
      <c r="B3240" s="61" t="s">
        <v>2711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2686</v>
      </c>
      <c r="B3241" s="61" t="s">
        <v>2717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2687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2688</v>
      </c>
      <c r="B3243" s="61" t="s">
        <v>2714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2689</v>
      </c>
      <c r="B3244" s="61" t="s">
        <v>2709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2690</v>
      </c>
      <c r="B3245" s="61" t="s">
        <v>2731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2691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2692</v>
      </c>
      <c r="B3247" s="61" t="s">
        <v>2715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2693</v>
      </c>
      <c r="B3248" s="61" t="s">
        <v>2706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2694</v>
      </c>
      <c r="B3249" s="61" t="s">
        <v>2733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2695</v>
      </c>
      <c r="B3250" s="61" t="s">
        <v>2724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2696</v>
      </c>
      <c r="B3251" s="61" t="s">
        <v>2725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2697</v>
      </c>
      <c r="B3252" s="61" t="s">
        <v>2729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2698</v>
      </c>
      <c r="B3253" s="61" t="s">
        <v>2716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2699</v>
      </c>
      <c r="B3254" s="61" t="s">
        <v>2721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2700</v>
      </c>
      <c r="B3255" s="61" t="s">
        <v>2727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2701</v>
      </c>
      <c r="B3256" s="61" t="s">
        <v>2708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2702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2703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2704</v>
      </c>
      <c r="B3259" s="61" t="s">
        <v>2732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2705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2734</v>
      </c>
      <c r="B3261" s="61" t="s">
        <v>2712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2832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2849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2899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2900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2901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2902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2903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3243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3244</v>
      </c>
      <c r="U3276" t="s">
        <v>3245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3246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3247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3248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3249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2727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2720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2711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2725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2722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2724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2709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2721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2719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2731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2831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2718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2714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2712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2706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2708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2728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2707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2710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2847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2733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2729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2683</v>
      </c>
      <c r="B3403" s="61" t="s">
        <v>2716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2684</v>
      </c>
      <c r="B3404" s="61" t="s">
        <v>2723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2685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2686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2687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2688</v>
      </c>
      <c r="B3408" s="61" t="s">
        <v>2717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2689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2690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2691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2692</v>
      </c>
      <c r="B3412" s="61" t="s">
        <v>2732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2693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2694</v>
      </c>
      <c r="B3414" s="61" t="s">
        <v>2735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2695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2696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2697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2698</v>
      </c>
      <c r="B3418" s="61" t="s">
        <v>2726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2699</v>
      </c>
      <c r="B3419" s="61" t="s">
        <v>2715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2700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2701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2702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2703</v>
      </c>
      <c r="B3423" s="61" t="s">
        <v>2730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2704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2705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2734</v>
      </c>
      <c r="B3426" s="61" t="s">
        <v>2713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2832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2849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2899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2900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2901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2902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2903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2730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2722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2718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2728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2713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2711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2708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2721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2709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2717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2733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2716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2710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2731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2712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2683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2684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2685</v>
      </c>
      <c r="B3570" s="61" t="s">
        <v>2719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2686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2687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2688</v>
      </c>
      <c r="B3573" s="61" t="s">
        <v>2715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2689</v>
      </c>
      <c r="B3574" s="61" t="s">
        <v>2726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2690</v>
      </c>
      <c r="B3575" s="61" t="s">
        <v>2831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2691</v>
      </c>
      <c r="B3576" s="61" t="s">
        <v>2714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2692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2693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2694</v>
      </c>
      <c r="B3579" s="61" t="s">
        <v>2847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2695</v>
      </c>
      <c r="B3580" s="61" t="s">
        <v>2732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2696</v>
      </c>
      <c r="B3581" s="61" t="s">
        <v>2725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2697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2698</v>
      </c>
      <c r="B3583" s="61" t="s">
        <v>2720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2699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2700</v>
      </c>
      <c r="B3585" s="61" t="s">
        <v>2735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2701</v>
      </c>
      <c r="B3586" s="61" t="s">
        <v>2706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2702</v>
      </c>
      <c r="B3587" s="61" t="s">
        <v>2724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2703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2704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2705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2734</v>
      </c>
      <c r="B3591" s="61" t="s">
        <v>2707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2832</v>
      </c>
      <c r="B3592" s="61" t="s">
        <v>2723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2849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2899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2900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2901</v>
      </c>
      <c r="B3596" s="61" t="s">
        <v>2729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2902</v>
      </c>
      <c r="B3597" s="61" t="s">
        <v>2727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2903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3300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2980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3301</v>
      </c>
      <c r="U3607" t="s">
        <v>3302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2980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2714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2721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2724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2727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2718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2722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2706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2732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2716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2719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2729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2733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2720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2717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2847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2728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2712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2683</v>
      </c>
      <c r="B3733" s="61" t="s">
        <v>2730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2684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2685</v>
      </c>
      <c r="B3735" s="61" t="s">
        <v>2713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2686</v>
      </c>
      <c r="B3736" s="61" t="s">
        <v>2708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2687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2688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2689</v>
      </c>
      <c r="B3739" s="61" t="s">
        <v>2723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2690</v>
      </c>
      <c r="B3740" s="61" t="s">
        <v>2711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2691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2692</v>
      </c>
      <c r="B3742" s="61" t="s">
        <v>2710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2693</v>
      </c>
      <c r="B3743" s="61" t="s">
        <v>2715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2694</v>
      </c>
      <c r="B3744" s="61" t="s">
        <v>2709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2695</v>
      </c>
      <c r="B3745" s="61" t="s">
        <v>2735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2696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2697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2698</v>
      </c>
      <c r="B3748" s="61" t="s">
        <v>2731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2699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2700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2701</v>
      </c>
      <c r="B3751" s="61" t="s">
        <v>2707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2702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2703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2704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2705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2734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2832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2849</v>
      </c>
      <c r="B3758" s="61" t="s">
        <v>2726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2899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2900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2901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2902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2903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2735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2716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2847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2706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2719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2715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2718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2710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2730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2732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2731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2714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2711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2712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2707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2733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2722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2683</v>
      </c>
      <c r="B3898" s="61" t="s">
        <v>2723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2684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2685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2686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2687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2688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2689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2690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2691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2692</v>
      </c>
      <c r="B3907" s="61" t="s">
        <v>2713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2693</v>
      </c>
      <c r="B3908" s="61" t="s">
        <v>2831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2694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2695</v>
      </c>
      <c r="B3910" s="61" t="s">
        <v>2717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2696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2697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2698</v>
      </c>
      <c r="B3913" s="61" t="s">
        <v>2720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2699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2700</v>
      </c>
      <c r="B3915" s="61" t="s">
        <v>2721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2701</v>
      </c>
      <c r="B3916" s="61" t="s">
        <v>2726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2702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2703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2704</v>
      </c>
      <c r="B3919" s="61" t="s">
        <v>2709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2705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2734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2832</v>
      </c>
      <c r="B3922" s="61" t="s">
        <v>2728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2849</v>
      </c>
      <c r="B3923" s="61" t="s">
        <v>2729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2899</v>
      </c>
      <c r="B3924" s="61" t="s">
        <v>2727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2900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2901</v>
      </c>
      <c r="B3926" s="61" t="s">
        <v>2708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2902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2903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3353</v>
      </c>
      <c r="U3937" t="s">
        <v>3354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3355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2711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2847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2722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2718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2724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2714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2717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2707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2720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2727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2706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2712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2683</v>
      </c>
      <c r="B4065" s="61" t="s">
        <v>2715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2684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2685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2686</v>
      </c>
      <c r="B4068" s="61" t="s">
        <v>2831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2687</v>
      </c>
      <c r="B4069" s="61" t="s">
        <v>2726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2688</v>
      </c>
      <c r="B4070" s="61" t="s">
        <v>2721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2689</v>
      </c>
      <c r="B4071" s="61" t="s">
        <v>2725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2690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2691</v>
      </c>
      <c r="B4073" s="61" t="s">
        <v>2729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2692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2693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2694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2695</v>
      </c>
      <c r="B4077" s="61" t="s">
        <v>2723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2696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2697</v>
      </c>
      <c r="B4079" s="61" t="s">
        <v>2716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2698</v>
      </c>
      <c r="B4080" s="61" t="s">
        <v>2719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2699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2700</v>
      </c>
      <c r="B4082" s="61" t="s">
        <v>2713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2701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2702</v>
      </c>
      <c r="B4084" s="61" t="s">
        <v>2731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2703</v>
      </c>
      <c r="B4085" s="61" t="s">
        <v>2710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2704</v>
      </c>
      <c r="B4086" s="61" t="s">
        <v>2733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2705</v>
      </c>
      <c r="B4087" s="61" t="s">
        <v>2735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2734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2832</v>
      </c>
      <c r="B4089" s="61" t="s">
        <v>2709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2849</v>
      </c>
      <c r="B4090" s="61" t="s">
        <v>2708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2899</v>
      </c>
      <c r="B4091" s="61" t="s">
        <v>2728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2900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2901</v>
      </c>
      <c r="B4093" s="61" t="s">
        <v>2730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2902</v>
      </c>
      <c r="B4094" s="61" t="s">
        <v>2732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2903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3356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3357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3358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2731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2728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2712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2727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2714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2725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2722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2721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2709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2719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2718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2847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2707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2683</v>
      </c>
      <c r="B4230" s="61" t="s">
        <v>2708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2684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2685</v>
      </c>
      <c r="B4232" s="61" t="s">
        <v>2831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2686</v>
      </c>
      <c r="B4233" s="61" t="s">
        <v>2720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2687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2688</v>
      </c>
      <c r="B4235" s="61" t="s">
        <v>2710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2689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2690</v>
      </c>
      <c r="B4237" s="61" t="s">
        <v>2726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2691</v>
      </c>
      <c r="B4238" s="61" t="s">
        <v>2732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2692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2693</v>
      </c>
      <c r="B4240" s="61" t="s">
        <v>2711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2694</v>
      </c>
      <c r="B4241" s="61" t="s">
        <v>2729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2695</v>
      </c>
      <c r="B4242" s="61" t="s">
        <v>2735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2696</v>
      </c>
      <c r="B4243" s="61" t="s">
        <v>2724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2697</v>
      </c>
      <c r="B4244" s="61" t="s">
        <v>2730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2698</v>
      </c>
      <c r="B4245" s="61" t="s">
        <v>2723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2699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2700</v>
      </c>
      <c r="B4247" s="61" t="s">
        <v>2733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2701</v>
      </c>
      <c r="B4248" s="61" t="s">
        <v>2717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2702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2703</v>
      </c>
      <c r="B4250" s="61" t="s">
        <v>2715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2704</v>
      </c>
      <c r="B4251" s="61" t="s">
        <v>2706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2705</v>
      </c>
      <c r="B4252" s="61" t="s">
        <v>2713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2734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2832</v>
      </c>
      <c r="B4254" s="61" t="s">
        <v>2716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2849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2899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2900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2901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2902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2903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3448</v>
      </c>
      <c r="U4268" t="s">
        <v>3449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3450</v>
      </c>
      <c r="U4284" t="s">
        <v>3449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3451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2711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2707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2722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2727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2709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2719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2718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2724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2733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2721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2847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2714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2708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2710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2729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2683</v>
      </c>
      <c r="B4395" s="61" t="s">
        <v>2716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2684</v>
      </c>
      <c r="B4396" s="61" t="s">
        <v>2706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2685</v>
      </c>
      <c r="B4397" s="61" t="s">
        <v>2725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2686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2687</v>
      </c>
      <c r="B4399" s="61" t="s">
        <v>2728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2688</v>
      </c>
      <c r="B4400" s="61" t="s">
        <v>2712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2689</v>
      </c>
      <c r="B4401" s="61" t="s">
        <v>2720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2690</v>
      </c>
      <c r="B4402" s="61" t="s">
        <v>2735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2691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2692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2693</v>
      </c>
      <c r="B4405" s="61" t="s">
        <v>2726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2694</v>
      </c>
      <c r="B4406" s="61" t="s">
        <v>2731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2695</v>
      </c>
      <c r="B4407" s="61" t="s">
        <v>2730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2696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2697</v>
      </c>
      <c r="B4409" s="61" t="s">
        <v>2831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2698</v>
      </c>
      <c r="B4410" s="61" t="s">
        <v>2715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2699</v>
      </c>
      <c r="B4411" s="61" t="s">
        <v>2732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2700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2701</v>
      </c>
      <c r="B4413" s="61" t="s">
        <v>2723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2702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2703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2704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2705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2734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2832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2849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2899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2900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2901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2902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2903</v>
      </c>
      <c r="B4425" s="61" t="s">
        <v>2713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2981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3467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2728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2715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2722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2719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2831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2711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2730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2714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2712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2726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2723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2717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2709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2683</v>
      </c>
      <c r="B4694" s="61" t="s">
        <v>2727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2684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2685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2686</v>
      </c>
      <c r="B4697" s="61" t="s">
        <v>2716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2687</v>
      </c>
      <c r="B4698" s="61" t="s">
        <v>2710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2688</v>
      </c>
      <c r="B4699" s="61" t="s">
        <v>2735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2689</v>
      </c>
      <c r="B4700" s="61" t="s">
        <v>2732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2690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2691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2692</v>
      </c>
      <c r="B4703" s="61" t="s">
        <v>2721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2693</v>
      </c>
      <c r="B4704" s="61" t="s">
        <v>2847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2694</v>
      </c>
      <c r="B4705" s="61" t="s">
        <v>2720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2695</v>
      </c>
      <c r="B4706" s="61" t="s">
        <v>2725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2696</v>
      </c>
      <c r="B4707" s="61" t="s">
        <v>2713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2697</v>
      </c>
      <c r="B4708" s="61" t="s">
        <v>2708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2698</v>
      </c>
      <c r="B4709" s="61" t="s">
        <v>2733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2699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2700</v>
      </c>
      <c r="B4711" s="61" t="s">
        <v>2731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2701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2702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2703</v>
      </c>
      <c r="B4714" s="61" t="s">
        <v>2718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2704</v>
      </c>
      <c r="B4715" s="61" t="s">
        <v>2707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2705</v>
      </c>
      <c r="B4716" s="61" t="s">
        <v>2706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2734</v>
      </c>
      <c r="B4717" s="61" t="s">
        <v>2724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2832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2849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2899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2900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2901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2902</v>
      </c>
      <c r="B4723" s="61" t="s">
        <v>2729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2903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3475</v>
      </c>
      <c r="U4732" t="s">
        <v>3476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3477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3478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3479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2731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2712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2714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2707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2719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2708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2709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2722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2733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2729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2725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2720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2716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2847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2732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2711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2715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2724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2683</v>
      </c>
      <c r="B4859" s="61" t="s">
        <v>2723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2684</v>
      </c>
      <c r="B4860" s="61" t="s">
        <v>2713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2685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2686</v>
      </c>
      <c r="B4862" s="61" t="s">
        <v>2718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2687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2688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2689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2690</v>
      </c>
      <c r="B4866" s="61" t="s">
        <v>2728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2691</v>
      </c>
      <c r="B4867" s="61" t="s">
        <v>2721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2692</v>
      </c>
      <c r="B4868" s="61" t="s">
        <v>2730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2693</v>
      </c>
      <c r="B4869" s="61" t="s">
        <v>2831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2694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2695</v>
      </c>
      <c r="B4871" s="61" t="s">
        <v>2710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2696</v>
      </c>
      <c r="B4872" s="61" t="s">
        <v>2726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2697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2698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2699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2700</v>
      </c>
      <c r="B4876" s="61" t="s">
        <v>2735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2701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2702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2703</v>
      </c>
      <c r="B4879" s="61" t="s">
        <v>2727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2704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2705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2734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2832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2849</v>
      </c>
      <c r="B4884" s="61" t="s">
        <v>2717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2899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2900</v>
      </c>
      <c r="B4886" s="61" t="s">
        <v>2706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2901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2902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2903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2732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2847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2723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2719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2724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2728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2716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2715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2706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2717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2733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2708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2727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2707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2725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2714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2721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2683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2684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2685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2686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2687</v>
      </c>
      <c r="B5028" s="61" t="s">
        <v>2735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2688</v>
      </c>
      <c r="B5029" s="61" t="s">
        <v>2726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2689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2690</v>
      </c>
      <c r="B5031" s="61" t="s">
        <v>2712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2691</v>
      </c>
      <c r="B5032" s="61" t="s">
        <v>2730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2692</v>
      </c>
      <c r="B5033" s="61" t="s">
        <v>2710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2693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2694</v>
      </c>
      <c r="B5035" s="61" t="s">
        <v>2718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2695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2696</v>
      </c>
      <c r="B5037" s="61" t="s">
        <v>2731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2697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2698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2699</v>
      </c>
      <c r="B5040" s="61" t="s">
        <v>2713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2700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2701</v>
      </c>
      <c r="B5042" s="61" t="s">
        <v>2722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2702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2703</v>
      </c>
      <c r="B5044" s="61" t="s">
        <v>2729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2704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2705</v>
      </c>
      <c r="B5046" s="61" t="s">
        <v>2709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2734</v>
      </c>
      <c r="B5047" s="61" t="s">
        <v>2711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2832</v>
      </c>
      <c r="B5048" s="61" t="s">
        <v>2831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2849</v>
      </c>
      <c r="B5049" s="61" t="s">
        <v>2720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2899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2900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2901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2902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2903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3500</v>
      </c>
      <c r="U5061" t="s">
        <v>2982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2716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2713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2729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2710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2724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2733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2730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2706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2717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2708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2720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2723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2711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2714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2728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2709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2719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2831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2847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2718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2712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2683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2684</v>
      </c>
      <c r="B5190" s="61" t="s">
        <v>2732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2685</v>
      </c>
      <c r="B5191" s="61" t="s">
        <v>2721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2686</v>
      </c>
      <c r="B5192" s="61" t="s">
        <v>2722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2687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2688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2689</v>
      </c>
      <c r="B5195" s="61" t="s">
        <v>2726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2690</v>
      </c>
      <c r="B5196" s="61" t="s">
        <v>2727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2691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2692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2693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2694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2695</v>
      </c>
      <c r="B5201" s="61" t="s">
        <v>2707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2696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2697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2698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2699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2700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2701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2702</v>
      </c>
      <c r="B5208" s="61" t="s">
        <v>2735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2703</v>
      </c>
      <c r="B5209" s="61" t="s">
        <v>2731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2704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2705</v>
      </c>
      <c r="B5211" s="61" t="s">
        <v>2715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2734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2832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2849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2899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2900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2901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2902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2903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2681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3583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2678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2680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2679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2682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2831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2711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2722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2727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2721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2712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2715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2706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2729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2718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2714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2720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2724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2683</v>
      </c>
      <c r="B5354" s="61" t="s">
        <v>2719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2684</v>
      </c>
      <c r="B5355" s="61" t="s">
        <v>2725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2685</v>
      </c>
      <c r="B5356" s="61" t="s">
        <v>2717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2686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2687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2688</v>
      </c>
      <c r="B5359" s="61" t="s">
        <v>2731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2689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2690</v>
      </c>
      <c r="B5361" s="61" t="s">
        <v>2735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2691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2692</v>
      </c>
      <c r="B5363" s="61" t="s">
        <v>2708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2693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2694</v>
      </c>
      <c r="B5365" s="61" t="s">
        <v>2710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2695</v>
      </c>
      <c r="B5366" s="61" t="s">
        <v>2728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2696</v>
      </c>
      <c r="B5367" s="61" t="s">
        <v>2732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2697</v>
      </c>
      <c r="B5368" s="61" t="s">
        <v>2733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2698</v>
      </c>
      <c r="B5369" s="61" t="s">
        <v>2716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2699</v>
      </c>
      <c r="B5370" s="61" t="s">
        <v>2847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2700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2701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2702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2703</v>
      </c>
      <c r="B5374" s="61" t="s">
        <v>2713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2704</v>
      </c>
      <c r="B5375" s="61" t="s">
        <v>2709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2705</v>
      </c>
      <c r="B5376" s="61" t="s">
        <v>2726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2734</v>
      </c>
      <c r="B5377" s="61" t="s">
        <v>2707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2832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2849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2899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2900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2901</v>
      </c>
      <c r="B5382" s="61" t="s">
        <v>2723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2902</v>
      </c>
      <c r="B5383" s="61" t="s">
        <v>2730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2903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3501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3502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2722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2716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2723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2831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2711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2847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2732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2728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2715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2714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2730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2706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2725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2713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2726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2718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2683</v>
      </c>
      <c r="B5519" s="61" t="s">
        <v>2733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2684</v>
      </c>
      <c r="B5520" s="61" t="s">
        <v>2724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2685</v>
      </c>
      <c r="B5521" s="61" t="s">
        <v>2709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2686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2687</v>
      </c>
      <c r="B5523" s="61" t="s">
        <v>2721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2688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2689</v>
      </c>
      <c r="B5525" s="61" t="s">
        <v>2707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2690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2691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2692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2693</v>
      </c>
      <c r="B5529" s="61" t="s">
        <v>2708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2694</v>
      </c>
      <c r="B5530" s="61" t="s">
        <v>2712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2695</v>
      </c>
      <c r="B5531" s="61" t="s">
        <v>2735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2696</v>
      </c>
      <c r="B5532" s="61" t="s">
        <v>2720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2697</v>
      </c>
      <c r="B5533" s="61" t="s">
        <v>2717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2698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2699</v>
      </c>
      <c r="B5535" s="61" t="s">
        <v>2719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2700</v>
      </c>
      <c r="B5536" s="61" t="s">
        <v>2727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2701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2702</v>
      </c>
      <c r="B5538" s="61" t="s">
        <v>2731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2703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2704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2705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2734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2832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2849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2899</v>
      </c>
      <c r="B5545" s="61" t="s">
        <v>2710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2900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2901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2902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2903</v>
      </c>
      <c r="B5549" s="61" t="s">
        <v>2729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3357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2723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2722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2733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2716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2831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2721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2708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2712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2714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2706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2732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2735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2727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2709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2728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2720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2683</v>
      </c>
      <c r="B5684" s="61" t="s">
        <v>2713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2684</v>
      </c>
      <c r="B5685" s="61" t="s">
        <v>2724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2685</v>
      </c>
      <c r="B5686" s="61" t="s">
        <v>2710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2686</v>
      </c>
      <c r="B5687" s="61" t="s">
        <v>2707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2687</v>
      </c>
      <c r="B5688" s="61" t="s">
        <v>2719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2688</v>
      </c>
      <c r="B5689" s="61" t="s">
        <v>2730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2689</v>
      </c>
      <c r="B5690" s="61" t="s">
        <v>2847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2690</v>
      </c>
      <c r="B5691" s="61" t="s">
        <v>2711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2691</v>
      </c>
      <c r="B5692" s="61" t="s">
        <v>2725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2692</v>
      </c>
      <c r="B5693" s="61" t="s">
        <v>2717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2693</v>
      </c>
      <c r="B5694" s="61" t="s">
        <v>2726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2694</v>
      </c>
      <c r="B5695" s="61" t="s">
        <v>2718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2695</v>
      </c>
      <c r="B5696" s="61" t="s">
        <v>2729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2696</v>
      </c>
      <c r="B5697" s="61" t="s">
        <v>2715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2697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2698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2699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2700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2701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2702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2703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2704</v>
      </c>
      <c r="B5705" s="61" t="s">
        <v>2731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2705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2734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2832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2849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2899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2900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2901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2902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2903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2735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2716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2847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2706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2719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2715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2724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2718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2710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2730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2732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2731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2714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2725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2711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2712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2707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2733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2722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2723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2713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2831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2683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2684</v>
      </c>
      <c r="B5850" s="61" t="s">
        <v>2717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2685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2686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2687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2688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2689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2690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2691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2692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2693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2694</v>
      </c>
      <c r="B5860" s="61" t="s">
        <v>2720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2695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2696</v>
      </c>
      <c r="B5862" s="61" t="s">
        <v>2721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2697</v>
      </c>
      <c r="B5863" s="61" t="s">
        <v>2726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2698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2699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2700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2701</v>
      </c>
      <c r="B5867" s="61" t="s">
        <v>2709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2702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2703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2704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2705</v>
      </c>
      <c r="B5871" s="61" t="s">
        <v>2728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2734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2832</v>
      </c>
      <c r="B5873" s="61" t="s">
        <v>2729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2849</v>
      </c>
      <c r="B5874" s="61" t="s">
        <v>2727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2899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2900</v>
      </c>
      <c r="B5876" s="61" t="s">
        <v>2708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2901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2902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2903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2735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2716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2847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2706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2719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2715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2724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2718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2710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2730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2732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2731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2714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2725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2711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2712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2707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2733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2722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2683</v>
      </c>
      <c r="B6014" s="61" t="s">
        <v>2723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2684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2685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2686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2687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2688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2689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2690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2691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2692</v>
      </c>
      <c r="B6023" s="61" t="s">
        <v>2713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2693</v>
      </c>
      <c r="B6024" s="61" t="s">
        <v>2831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2694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2695</v>
      </c>
      <c r="B6026" s="61" t="s">
        <v>2717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2696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2697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2698</v>
      </c>
      <c r="B6029" s="61" t="s">
        <v>2720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2699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2700</v>
      </c>
      <c r="B6031" s="61" t="s">
        <v>2721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2701</v>
      </c>
      <c r="B6032" s="61" t="s">
        <v>2726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2702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2703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2704</v>
      </c>
      <c r="B6035" s="61" t="s">
        <v>2709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2705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2734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2832</v>
      </c>
      <c r="B6038" s="61" t="s">
        <v>2728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2849</v>
      </c>
      <c r="B6039" s="61" t="s">
        <v>2729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2899</v>
      </c>
      <c r="B6040" s="61" t="s">
        <v>2727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2900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2901</v>
      </c>
      <c r="B6042" s="61" t="s">
        <v>2708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2902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2903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2659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3518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3519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3520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2719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2714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2730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2722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2724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2727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2728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2726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2711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2708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2707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2712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2715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2731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2721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2717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2706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2831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2710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2683</v>
      </c>
      <c r="B6179" s="61" t="s">
        <v>2709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2684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2685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2686</v>
      </c>
      <c r="B6182" s="61" t="s">
        <v>2718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2687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2688</v>
      </c>
      <c r="B6184" s="61" t="s">
        <v>2735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2689</v>
      </c>
      <c r="B6185" s="61" t="s">
        <v>2733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2690</v>
      </c>
      <c r="B6186" s="61" t="s">
        <v>2729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2691</v>
      </c>
      <c r="B6187" s="61" t="s">
        <v>2720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2692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2693</v>
      </c>
      <c r="B6189" s="61" t="s">
        <v>2847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2694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2695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2696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2697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2698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2699</v>
      </c>
      <c r="B6195" s="61" t="s">
        <v>2716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2700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2701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2702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2703</v>
      </c>
      <c r="B6199" s="61" t="s">
        <v>2725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2704</v>
      </c>
      <c r="B6200" s="61" t="s">
        <v>2732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2705</v>
      </c>
      <c r="B6201" s="61" t="s">
        <v>2713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2734</v>
      </c>
      <c r="B6202" s="61" t="s">
        <v>2723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2832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2849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2899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2900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2901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2902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2903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3521</v>
      </c>
      <c r="U6216" t="s">
        <v>3522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3173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3523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3524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2730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3525</v>
      </c>
    </row>
    <row r="6292" spans="1:18" ht="15">
      <c r="A6292" s="28" t="s">
        <v>791</v>
      </c>
      <c r="B6292" s="61" t="s">
        <v>2709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3526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2706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2712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2732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2715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2714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2718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2731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2708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2728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2729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2717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2721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2831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2713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2707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2847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2719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2683</v>
      </c>
      <c r="B6344" s="61" t="s">
        <v>2723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2684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2685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2686</v>
      </c>
      <c r="B6347" s="61" t="s">
        <v>2711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2687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2688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2689</v>
      </c>
      <c r="B6350" s="61" t="s">
        <v>2710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2690</v>
      </c>
      <c r="B6351" s="61" t="s">
        <v>2724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2691</v>
      </c>
      <c r="B6352" s="61" t="s">
        <v>2725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2692</v>
      </c>
      <c r="B6353" s="61" t="s">
        <v>2716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2693</v>
      </c>
      <c r="B6354" s="61" t="s">
        <v>2733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2694</v>
      </c>
      <c r="B6355" s="61" t="s">
        <v>2722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2695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2696</v>
      </c>
      <c r="B6357" s="61" t="s">
        <v>2727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2697</v>
      </c>
      <c r="B6358" s="61" t="s">
        <v>2726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2698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2699</v>
      </c>
      <c r="B6360" s="61" t="s">
        <v>2720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2700</v>
      </c>
      <c r="B6361" s="61" t="s">
        <v>2735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2701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2702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2703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2704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2705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2734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2832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2849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2899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2900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2901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2902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2903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2671</v>
      </c>
      <c r="T6381" s="3"/>
      <c r="U6381" s="3" t="s">
        <v>2983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2673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2672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2670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3570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3571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3572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3573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2726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2710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2847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2715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2719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2735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2717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2724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2733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2728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2730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2732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2720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2709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2706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2683</v>
      </c>
      <c r="B6509" s="61" t="s">
        <v>2707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2684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2685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2686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2687</v>
      </c>
      <c r="B6513" s="61" t="s">
        <v>2711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2688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2689</v>
      </c>
      <c r="B6515" s="61" t="s">
        <v>2722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2690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2691</v>
      </c>
      <c r="B6517" s="61" t="s">
        <v>2831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2692</v>
      </c>
      <c r="B6518" s="61" t="s">
        <v>2718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2693</v>
      </c>
      <c r="B6519" s="61" t="s">
        <v>2727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2694</v>
      </c>
      <c r="B6520" s="61" t="s">
        <v>2716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2695</v>
      </c>
      <c r="B6521" s="61" t="s">
        <v>2714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2696</v>
      </c>
      <c r="B6522" s="61" t="s">
        <v>2708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2697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2698</v>
      </c>
      <c r="B6524" s="61" t="s">
        <v>2723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2699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2700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2701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2702</v>
      </c>
      <c r="B6528" s="61" t="s">
        <v>2721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2703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2704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2705</v>
      </c>
      <c r="B6531" s="61" t="s">
        <v>2713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2734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2832</v>
      </c>
      <c r="B6533" s="61" t="s">
        <v>2712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2849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2899</v>
      </c>
      <c r="B6535" s="61" t="s">
        <v>2731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2900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2901</v>
      </c>
      <c r="B6537" s="61" t="s">
        <v>2725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2902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2903</v>
      </c>
      <c r="B6539" s="61" t="s">
        <v>2729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3574</v>
      </c>
      <c r="T6546" s="3"/>
      <c r="U6546" s="3" t="s">
        <v>3575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3576</v>
      </c>
      <c r="T6548" s="3"/>
      <c r="U6548" s="3" t="s">
        <v>3575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3577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3578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2831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2715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2722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2719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2714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2709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2711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2731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2728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2730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2727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2708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2735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2683</v>
      </c>
      <c r="B6674" s="61" t="s">
        <v>2847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2684</v>
      </c>
      <c r="B6675" s="61" t="s">
        <v>2718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2685</v>
      </c>
      <c r="B6676" s="61" t="s">
        <v>2716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2686</v>
      </c>
      <c r="B6677" s="61" t="s">
        <v>2732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2687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2688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2689</v>
      </c>
      <c r="B6680" s="61" t="s">
        <v>2706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2690</v>
      </c>
      <c r="B6681" s="61" t="s">
        <v>2717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2691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2692</v>
      </c>
      <c r="B6683" s="61" t="s">
        <v>2710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2693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2694</v>
      </c>
      <c r="B6685" s="61" t="s">
        <v>2707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2695</v>
      </c>
      <c r="B6686" s="61" t="s">
        <v>2713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2696</v>
      </c>
      <c r="B6687" s="61" t="s">
        <v>2720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2697</v>
      </c>
      <c r="B6688" s="61" t="s">
        <v>2721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2698</v>
      </c>
      <c r="B6689" s="61" t="s">
        <v>2733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2699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2700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2701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2702</v>
      </c>
      <c r="B6693" s="61" t="s">
        <v>2724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2703</v>
      </c>
      <c r="B6694" s="61" t="s">
        <v>2712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2704</v>
      </c>
      <c r="B6695" s="61" t="s">
        <v>2726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2705</v>
      </c>
      <c r="B6696" s="61" t="s">
        <v>2723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2734</v>
      </c>
      <c r="B6697" s="61" t="s">
        <v>2729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2832</v>
      </c>
      <c r="B6698" s="61" t="s">
        <v>2725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2849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2899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2900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2901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2902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2903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3579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2674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2728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2730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2719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2732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2726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2710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2712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2731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2723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2725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2683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2684</v>
      </c>
      <c r="B6840" s="61" t="s">
        <v>2724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2685</v>
      </c>
      <c r="B6841" s="61" t="s">
        <v>2707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2686</v>
      </c>
      <c r="B6842" s="61" t="s">
        <v>2733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2687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2688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2689</v>
      </c>
      <c r="B6845" s="61" t="s">
        <v>2720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2690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2691</v>
      </c>
      <c r="B6847" s="61" t="s">
        <v>2715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2692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2693</v>
      </c>
      <c r="B6849" s="61" t="s">
        <v>2709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2694</v>
      </c>
      <c r="B6850" s="61" t="s">
        <v>2717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2695</v>
      </c>
      <c r="B6851" s="61" t="s">
        <v>2831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2696</v>
      </c>
      <c r="B6852" s="61" t="s">
        <v>2711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2697</v>
      </c>
      <c r="B6853" s="61" t="s">
        <v>2714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2698</v>
      </c>
      <c r="B6854" s="61" t="s">
        <v>2847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2699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2700</v>
      </c>
      <c r="B6856" s="61" t="s">
        <v>2716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2701</v>
      </c>
      <c r="B6857" s="61" t="s">
        <v>2718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2702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2703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2704</v>
      </c>
      <c r="B6860" s="61" t="s">
        <v>2706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2705</v>
      </c>
      <c r="B6861" s="61" t="s">
        <v>2722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2734</v>
      </c>
      <c r="B6862" s="61" t="s">
        <v>2708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2832</v>
      </c>
      <c r="B6863" s="61" t="s">
        <v>2721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2849</v>
      </c>
      <c r="B6864" s="61" t="s">
        <v>2713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2899</v>
      </c>
      <c r="B6865" s="61" t="s">
        <v>2727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2900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2901</v>
      </c>
      <c r="B6867" s="61" t="s">
        <v>2735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2902</v>
      </c>
      <c r="B6868" s="61" t="s">
        <v>2729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2903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3580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3581</v>
      </c>
      <c r="U6888" s="3" t="s">
        <v>3582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2675</v>
      </c>
      <c r="U6890" s="3" t="s">
        <v>2984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2733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2728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2716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2707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2723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2710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2721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2708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2711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2847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2683</v>
      </c>
      <c r="B7004" s="61" t="s">
        <v>2717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2684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2685</v>
      </c>
      <c r="B7006" s="61" t="s">
        <v>2831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2686</v>
      </c>
      <c r="B7007" s="61" t="s">
        <v>2727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2687</v>
      </c>
      <c r="B7008" s="61" t="s">
        <v>2714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2688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2689</v>
      </c>
      <c r="B7010" s="61" t="s">
        <v>2726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2690</v>
      </c>
      <c r="B7011" s="61" t="s">
        <v>2706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2691</v>
      </c>
      <c r="B7012" s="61" t="s">
        <v>2730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2692</v>
      </c>
      <c r="B7013" s="61" t="s">
        <v>2725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2693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2694</v>
      </c>
      <c r="B7015" s="61" t="s">
        <v>2724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2695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2696</v>
      </c>
      <c r="B7017" s="61" t="s">
        <v>2731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2697</v>
      </c>
      <c r="B7018" s="61" t="s">
        <v>2719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2698</v>
      </c>
      <c r="B7019" s="61" t="s">
        <v>2718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2699</v>
      </c>
      <c r="B7020" s="61" t="s">
        <v>2729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2700</v>
      </c>
      <c r="B7021" s="61" t="s">
        <v>2713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2701</v>
      </c>
      <c r="B7022" s="61" t="s">
        <v>2722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2702</v>
      </c>
      <c r="B7023" s="61" t="s">
        <v>2709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2703</v>
      </c>
      <c r="B7024" s="61" t="s">
        <v>2732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2704</v>
      </c>
      <c r="B7025" s="61" t="s">
        <v>2735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2705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2734</v>
      </c>
      <c r="B7027" s="61" t="s">
        <v>2712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2832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2849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2899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2900</v>
      </c>
      <c r="B7031" s="61" t="s">
        <v>2715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2901</v>
      </c>
      <c r="B7032" s="61" t="s">
        <v>2720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2902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2903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2847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2723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2716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2713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2708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2735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2732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2710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2726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2715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2727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2721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2719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2831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2711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2707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2709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2722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2728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2714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2718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2717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2733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2730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2706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2683</v>
      </c>
      <c r="B7169" s="61" t="s">
        <v>2725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2684</v>
      </c>
      <c r="B7170" s="61" t="s">
        <v>2712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2685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2686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2687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2688</v>
      </c>
      <c r="B7174" s="61" t="s">
        <v>2731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2689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2690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2691</v>
      </c>
      <c r="B7177" s="61" t="s">
        <v>2724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2692</v>
      </c>
      <c r="B7178" s="61" t="s">
        <v>2720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2693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2694</v>
      </c>
      <c r="B7180" s="61" t="s">
        <v>2729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2695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2696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2697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2698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2699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2700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2701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2702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2703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2704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2705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2734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2832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2849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2899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2900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2901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2902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2903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2710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2728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2726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2730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2707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2715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2735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2724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2831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2732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2711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2847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2709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2718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2720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2712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2706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2719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2727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2708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2733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2722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2714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2717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2716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2683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2684</v>
      </c>
      <c r="B7335" s="61" t="s">
        <v>2721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2685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2686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2687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2688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2689</v>
      </c>
      <c r="B7340" s="61" t="s">
        <v>2713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2690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2691</v>
      </c>
      <c r="B7342" s="61" t="s">
        <v>2731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2692</v>
      </c>
      <c r="B7343" s="61" t="s">
        <v>2723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2693</v>
      </c>
      <c r="B7344" s="61" t="s">
        <v>2725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2694</v>
      </c>
      <c r="B7345" s="61" t="s">
        <v>2729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2695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2696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2697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2698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2699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2700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2701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2702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2703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2704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2705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2734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2832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2849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2899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2900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2901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2902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2903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582" zoomScale="90" zoomScaleNormal="90" workbookViewId="0">
      <selection activeCell="B597" sqref="B597:G60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2711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2723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2707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2709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3639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2707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2722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2831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3627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2727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2709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2708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2719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2716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3618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2718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2726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2727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3639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3623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2724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2729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2710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2733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3631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2721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2722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3626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3395</v>
      </c>
      <c r="AI61" s="10">
        <v>4761.2</v>
      </c>
    </row>
    <row r="62" spans="1:35" ht="12.75" customHeight="1">
      <c r="A62" s="18" t="s">
        <v>706</v>
      </c>
      <c r="B62" s="34" t="s">
        <v>3637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2711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3396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3397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3398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3399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3400</v>
      </c>
      <c r="AI67" s="10">
        <v>4740.8</v>
      </c>
    </row>
    <row r="68" spans="1:35" ht="12.75" customHeight="1">
      <c r="A68" s="18" t="s">
        <v>780</v>
      </c>
      <c r="B68" s="50" t="s">
        <v>3632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2847</v>
      </c>
      <c r="AA69" s="34"/>
      <c r="AC69" s="1">
        <v>2024</v>
      </c>
      <c r="AD69" t="s">
        <v>203</v>
      </c>
      <c r="AH69" s="1" t="s">
        <v>3401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3402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3403</v>
      </c>
      <c r="AI72" s="10">
        <v>4702.5500000000011</v>
      </c>
    </row>
    <row r="73" spans="1:35" ht="12.75" customHeight="1">
      <c r="A73" s="18" t="s">
        <v>785</v>
      </c>
      <c r="B73" s="34" t="s">
        <v>2716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2721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2709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3404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3625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3405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3406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3626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2714</v>
      </c>
      <c r="AA81" s="34"/>
      <c r="AC81" s="1">
        <v>2024</v>
      </c>
      <c r="AD81" t="s">
        <v>203</v>
      </c>
      <c r="AH81" s="1" t="s">
        <v>3407</v>
      </c>
      <c r="AI81" s="10">
        <v>4662.6499999999996</v>
      </c>
    </row>
    <row r="82" spans="1:35" ht="12.75" customHeight="1">
      <c r="A82" s="18" t="s">
        <v>794</v>
      </c>
      <c r="B82" s="50" t="s">
        <v>2724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3678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3408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2725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3409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3637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3410</v>
      </c>
      <c r="AI101" s="10">
        <v>4541.7</v>
      </c>
    </row>
    <row r="102" spans="1:35" ht="12.75" customHeight="1">
      <c r="A102" s="18" t="s">
        <v>814</v>
      </c>
      <c r="B102" s="34" t="s">
        <v>3615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2722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3634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3630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2722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2719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2729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2733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3623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3623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2724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2716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2726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2710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2716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2729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2732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2726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3613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3628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2723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2726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3618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3616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3628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3615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2723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2709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3618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2726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2711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3626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2708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2718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3613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3632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2708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2730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2714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2707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3627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2708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3639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3631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2711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4178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2706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2729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2716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3634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3619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2724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2711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3639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2707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2732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2325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2220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2716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2713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3634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3617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3641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2723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2726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2726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2831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2847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2710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97:G606">
    <sortCondition descending="1" ref="G597:G60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topLeftCell="A179" workbookViewId="0">
      <selection activeCell="B287" sqref="A287:B287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4912</v>
      </c>
      <c r="C3"/>
      <c r="D3"/>
      <c r="F3" s="178" t="s">
        <v>718</v>
      </c>
      <c r="G3" t="s">
        <v>4471</v>
      </c>
      <c r="K3" s="178" t="s">
        <v>716</v>
      </c>
      <c r="L3" t="s">
        <v>4415</v>
      </c>
      <c r="M3" s="533"/>
      <c r="P3" s="25"/>
      <c r="Q3" s="61"/>
    </row>
    <row r="4" spans="1:18" s="38" customFormat="1" ht="15.75">
      <c r="A4" s="178" t="s">
        <v>716</v>
      </c>
      <c r="B4" t="s">
        <v>4913</v>
      </c>
      <c r="F4" s="178"/>
      <c r="G4"/>
      <c r="H4"/>
      <c r="I4"/>
      <c r="K4" s="178" t="s">
        <v>718</v>
      </c>
      <c r="L4" t="s">
        <v>4456</v>
      </c>
      <c r="P4" s="25"/>
      <c r="Q4" s="61"/>
    </row>
    <row r="5" spans="1:18" s="38" customFormat="1" ht="15.75">
      <c r="A5" s="540" t="s">
        <v>717</v>
      </c>
      <c r="B5" t="s">
        <v>5439</v>
      </c>
      <c r="C5"/>
      <c r="D5"/>
      <c r="F5" s="530"/>
      <c r="K5" s="178" t="s">
        <v>716</v>
      </c>
      <c r="L5" t="s">
        <v>4457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4458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4734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4735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5143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5440</v>
      </c>
      <c r="M10" s="21"/>
      <c r="N10" s="58"/>
      <c r="P10" s="25"/>
      <c r="Q10" s="61"/>
    </row>
    <row r="11" spans="1:18" s="38" customFormat="1" ht="15.75">
      <c r="A11" s="530"/>
      <c r="F11" s="530"/>
      <c r="K11" s="178" t="s">
        <v>717</v>
      </c>
      <c r="L11" t="s">
        <v>5720</v>
      </c>
      <c r="M11"/>
      <c r="N11"/>
      <c r="O11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4416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4832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3613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4361</v>
      </c>
      <c r="F65" s="178"/>
      <c r="G65"/>
      <c r="K65" s="178" t="s">
        <v>717</v>
      </c>
      <c r="L65" t="s">
        <v>4263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4682</v>
      </c>
      <c r="F66" s="178"/>
      <c r="G66"/>
      <c r="K66" s="178" t="s">
        <v>717</v>
      </c>
      <c r="L66" t="s">
        <v>4264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4786</v>
      </c>
      <c r="F67" s="530"/>
      <c r="K67" s="178" t="s">
        <v>718</v>
      </c>
      <c r="L67" t="s">
        <v>4362</v>
      </c>
      <c r="O67"/>
      <c r="P67" s="25"/>
      <c r="Q67" s="61"/>
    </row>
    <row r="68" spans="1:17" s="38" customFormat="1" ht="15.75">
      <c r="A68" s="178" t="s">
        <v>717</v>
      </c>
      <c r="B68" t="s">
        <v>5025</v>
      </c>
      <c r="C68"/>
      <c r="D68"/>
      <c r="F68" s="530"/>
      <c r="K68" s="178" t="s">
        <v>717</v>
      </c>
      <c r="L68" t="s">
        <v>4736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5327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5328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4577</v>
      </c>
      <c r="F96" s="178" t="s">
        <v>718</v>
      </c>
      <c r="G96" t="s">
        <v>4737</v>
      </c>
      <c r="K96" s="178" t="s">
        <v>716</v>
      </c>
      <c r="L96" t="s">
        <v>4415</v>
      </c>
      <c r="M96" s="533"/>
      <c r="P96" s="25"/>
      <c r="Q96" s="61"/>
    </row>
    <row r="97" spans="1:17" s="38" customFormat="1" ht="15.75">
      <c r="A97" s="178" t="s">
        <v>716</v>
      </c>
      <c r="B97" t="s">
        <v>4787</v>
      </c>
      <c r="F97" s="178" t="s">
        <v>718</v>
      </c>
      <c r="G97" t="s">
        <v>4914</v>
      </c>
      <c r="H97"/>
      <c r="I97"/>
      <c r="K97" s="178" t="s">
        <v>718</v>
      </c>
      <c r="L97" t="s">
        <v>4683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5106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5441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4265</v>
      </c>
      <c r="C127"/>
      <c r="F127" s="178"/>
      <c r="G127"/>
      <c r="K127" s="178" t="s">
        <v>718</v>
      </c>
      <c r="L127" t="s">
        <v>4266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4634</v>
      </c>
      <c r="F128" s="178"/>
      <c r="G128"/>
      <c r="K128" s="178" t="s">
        <v>717</v>
      </c>
      <c r="L128" t="s">
        <v>4363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4957</v>
      </c>
      <c r="F129" s="178"/>
      <c r="G129"/>
      <c r="K129" s="178" t="s">
        <v>717</v>
      </c>
      <c r="L129" t="s">
        <v>4459</v>
      </c>
      <c r="P129" s="25"/>
      <c r="Q129" s="61"/>
    </row>
    <row r="130" spans="1:17" s="38" customFormat="1" ht="15.75">
      <c r="A130" s="178" t="s">
        <v>717</v>
      </c>
      <c r="B130" t="s">
        <v>5659</v>
      </c>
      <c r="C130"/>
      <c r="D130"/>
      <c r="F130" s="178"/>
      <c r="G130"/>
      <c r="K130" s="178" t="s">
        <v>717</v>
      </c>
      <c r="L130" t="s">
        <v>4578</v>
      </c>
      <c r="M130" s="398"/>
      <c r="N130"/>
      <c r="P130" s="25"/>
      <c r="Q130" s="61"/>
    </row>
    <row r="131" spans="1:17" s="38" customFormat="1" ht="15.75">
      <c r="A131" s="178" t="s">
        <v>717</v>
      </c>
      <c r="B131" t="s">
        <v>5663</v>
      </c>
      <c r="C131"/>
      <c r="D131"/>
      <c r="K131" s="178" t="s">
        <v>718</v>
      </c>
      <c r="L131" t="s">
        <v>4635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4636</v>
      </c>
      <c r="P132" s="25"/>
      <c r="Q132" s="61"/>
    </row>
    <row r="133" spans="1:17" s="38" customFormat="1" ht="15.75">
      <c r="A133" s="529"/>
      <c r="K133" s="178" t="s">
        <v>718</v>
      </c>
      <c r="L133" t="s">
        <v>4738</v>
      </c>
      <c r="P133" s="25"/>
      <c r="Q133" s="61"/>
    </row>
    <row r="134" spans="1:17" s="38" customFormat="1" ht="15.75">
      <c r="A134" s="529"/>
      <c r="K134" s="178" t="s">
        <v>718</v>
      </c>
      <c r="L134" t="s">
        <v>4739</v>
      </c>
      <c r="P134" s="25"/>
      <c r="Q134" s="61"/>
    </row>
    <row r="135" spans="1:17" s="38" customFormat="1" ht="15.75">
      <c r="A135" s="529"/>
      <c r="K135" s="178" t="s">
        <v>718</v>
      </c>
      <c r="L135" t="s">
        <v>4915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5041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5442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5443</v>
      </c>
      <c r="M138" s="21"/>
      <c r="N138" s="58"/>
      <c r="P138" s="25"/>
      <c r="Q138" s="61"/>
    </row>
    <row r="139" spans="1:17" s="38" customFormat="1" ht="15.75">
      <c r="A139" s="529"/>
      <c r="K139" s="178" t="s">
        <v>716</v>
      </c>
      <c r="L139" t="s">
        <v>5558</v>
      </c>
      <c r="P139" s="25"/>
      <c r="Q139" s="61"/>
    </row>
    <row r="140" spans="1:17" s="38" customFormat="1" ht="15.75">
      <c r="A140" s="529"/>
      <c r="K140" s="178" t="s">
        <v>716</v>
      </c>
      <c r="L140" t="s">
        <v>5721</v>
      </c>
      <c r="M140"/>
      <c r="N140"/>
      <c r="P140" s="25"/>
      <c r="Q140" s="61"/>
    </row>
    <row r="141" spans="1:17" s="38" customFormat="1" ht="15.75">
      <c r="A141" s="529"/>
      <c r="K141" s="178" t="s">
        <v>716</v>
      </c>
      <c r="L141" t="s">
        <v>5721</v>
      </c>
      <c r="M141"/>
      <c r="N141"/>
      <c r="P141" s="25"/>
      <c r="Q141" s="61"/>
    </row>
    <row r="142" spans="1:17" s="38" customFormat="1" ht="15.75">
      <c r="A142" s="529"/>
      <c r="K142" s="178" t="s">
        <v>716</v>
      </c>
      <c r="L142" t="s">
        <v>5721</v>
      </c>
      <c r="M142"/>
      <c r="N142"/>
      <c r="P142" s="25"/>
      <c r="Q142" s="61"/>
    </row>
    <row r="143" spans="1:17" s="38" customFormat="1" ht="15.75">
      <c r="A143" s="529"/>
      <c r="K143" s="178" t="s">
        <v>716</v>
      </c>
      <c r="L143" t="s">
        <v>5722</v>
      </c>
      <c r="M143" s="21"/>
      <c r="N143" s="58"/>
      <c r="P143" s="25"/>
      <c r="Q143" s="61"/>
    </row>
    <row r="144" spans="1:17" s="38" customFormat="1" ht="15.75">
      <c r="A144" s="529"/>
      <c r="I144" s="38" t="s">
        <v>5723</v>
      </c>
      <c r="K144" s="178" t="s">
        <v>717</v>
      </c>
      <c r="L144" t="s">
        <v>5724</v>
      </c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4509</v>
      </c>
      <c r="F158" s="178" t="s">
        <v>717</v>
      </c>
      <c r="G158" t="s">
        <v>4858</v>
      </c>
      <c r="H158" s="21"/>
      <c r="I158" s="58"/>
      <c r="K158" s="178" t="s">
        <v>716</v>
      </c>
      <c r="L158" t="s">
        <v>4364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4788</v>
      </c>
      <c r="F159" s="178" t="s">
        <v>718</v>
      </c>
      <c r="G159" t="s">
        <v>5193</v>
      </c>
      <c r="I159" s="203"/>
      <c r="K159" s="178" t="s">
        <v>717</v>
      </c>
      <c r="L159" t="s">
        <v>4833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4789</v>
      </c>
      <c r="F160" s="178"/>
      <c r="G160"/>
      <c r="K160" s="178" t="s">
        <v>716</v>
      </c>
      <c r="L160" t="s">
        <v>4958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5444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5144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5442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5559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5720</v>
      </c>
      <c r="M165"/>
      <c r="N165"/>
      <c r="O165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4365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4637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4740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4834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4832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5445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5026</v>
      </c>
      <c r="C220"/>
      <c r="D220"/>
      <c r="F220" s="178" t="s">
        <v>717</v>
      </c>
      <c r="G220" t="s">
        <v>5022</v>
      </c>
      <c r="H220"/>
      <c r="I220"/>
      <c r="K220" s="178" t="s">
        <v>717</v>
      </c>
      <c r="L220" t="s">
        <v>5082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5329</v>
      </c>
      <c r="H221"/>
      <c r="I221"/>
      <c r="K221" s="178" t="s">
        <v>718</v>
      </c>
      <c r="L221" t="s">
        <v>5107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5330</v>
      </c>
      <c r="H222"/>
      <c r="I222"/>
      <c r="J222"/>
      <c r="K222" s="178" t="s">
        <v>716</v>
      </c>
      <c r="L222" t="s">
        <v>5145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5146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5147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5148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5331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5332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5333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5334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5335</v>
      </c>
      <c r="M230"/>
      <c r="N230"/>
      <c r="O230"/>
      <c r="P230" s="25"/>
    </row>
    <row r="231" spans="1:16" s="38" customFormat="1" ht="15.75">
      <c r="A231" s="529"/>
      <c r="K231" s="178" t="s">
        <v>717</v>
      </c>
      <c r="L231" t="s">
        <v>5725</v>
      </c>
      <c r="M231"/>
      <c r="N231"/>
      <c r="P231" s="25"/>
    </row>
    <row r="232" spans="1:16" s="38" customFormat="1" ht="15.75">
      <c r="A232" s="529"/>
      <c r="K232" s="178" t="s">
        <v>716</v>
      </c>
      <c r="L232" t="s">
        <v>5726</v>
      </c>
      <c r="M232"/>
      <c r="N232"/>
      <c r="P232" s="25"/>
    </row>
    <row r="233" spans="1:16" s="38" customFormat="1" ht="15.75">
      <c r="A233" s="529"/>
      <c r="K233" s="178" t="s">
        <v>716</v>
      </c>
      <c r="L233" t="s">
        <v>5727</v>
      </c>
      <c r="M233"/>
      <c r="N233"/>
      <c r="P233" s="25"/>
    </row>
    <row r="234" spans="1:16" s="38" customFormat="1" ht="15.75">
      <c r="A234" s="529"/>
      <c r="I234" s="38" t="s">
        <v>2459</v>
      </c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3614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4366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4459</v>
      </c>
    </row>
    <row r="253" spans="1:16" s="38" customFormat="1" ht="15.75">
      <c r="A253" s="530"/>
      <c r="F253" s="530"/>
      <c r="K253" s="178" t="s">
        <v>717</v>
      </c>
      <c r="L253" t="s">
        <v>4460</v>
      </c>
    </row>
    <row r="254" spans="1:16" s="38" customFormat="1" ht="15.75">
      <c r="A254" s="530"/>
      <c r="F254" s="530"/>
      <c r="K254" s="178" t="s">
        <v>718</v>
      </c>
      <c r="L254" t="s">
        <v>4461</v>
      </c>
    </row>
    <row r="255" spans="1:16" s="38" customFormat="1" ht="15.75">
      <c r="A255" s="530"/>
      <c r="F255" s="530"/>
      <c r="K255" s="178" t="s">
        <v>718</v>
      </c>
      <c r="L255" t="s">
        <v>4579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4578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4835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5108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5107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5446</v>
      </c>
      <c r="M260" s="21"/>
      <c r="N260" s="58"/>
    </row>
    <row r="261" spans="1:15" s="38" customFormat="1" ht="15.75">
      <c r="A261" s="530"/>
      <c r="F261" s="530"/>
      <c r="K261" s="178" t="s">
        <v>716</v>
      </c>
      <c r="L261" t="s">
        <v>5560</v>
      </c>
      <c r="N261" s="203"/>
    </row>
    <row r="262" spans="1:15" s="38" customFormat="1" ht="15.75">
      <c r="A262" s="530"/>
      <c r="F262" s="530"/>
      <c r="K262" s="178" t="s">
        <v>717</v>
      </c>
      <c r="L262" t="s">
        <v>5789</v>
      </c>
      <c r="M262"/>
      <c r="N262"/>
      <c r="O262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2716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4638</v>
      </c>
      <c r="C282"/>
      <c r="D282"/>
      <c r="E282"/>
      <c r="F282" s="178" t="s">
        <v>717</v>
      </c>
      <c r="G282" t="s">
        <v>5447</v>
      </c>
      <c r="J282"/>
      <c r="K282" s="178" t="s">
        <v>718</v>
      </c>
      <c r="L282" t="s">
        <v>4267</v>
      </c>
      <c r="M282"/>
      <c r="N282"/>
      <c r="O282"/>
    </row>
    <row r="283" spans="1:15" s="38" customFormat="1" ht="15.75">
      <c r="A283" s="178" t="s">
        <v>717</v>
      </c>
      <c r="B283" t="s">
        <v>4639</v>
      </c>
      <c r="C283"/>
      <c r="D283"/>
      <c r="K283" s="178" t="s">
        <v>716</v>
      </c>
      <c r="L283" t="s">
        <v>4363</v>
      </c>
      <c r="M283"/>
      <c r="N283"/>
    </row>
    <row r="284" spans="1:15" s="38" customFormat="1" ht="15.75">
      <c r="A284" s="178" t="s">
        <v>716</v>
      </c>
      <c r="B284" t="s">
        <v>4684</v>
      </c>
      <c r="K284" s="178" t="s">
        <v>717</v>
      </c>
      <c r="L284" t="s">
        <v>4367</v>
      </c>
      <c r="O284"/>
    </row>
    <row r="285" spans="1:15" s="38" customFormat="1" ht="15.75">
      <c r="A285" s="178" t="s">
        <v>716</v>
      </c>
      <c r="B285" t="s">
        <v>5526</v>
      </c>
      <c r="K285" s="178" t="s">
        <v>717</v>
      </c>
      <c r="L285" t="s">
        <v>4518</v>
      </c>
      <c r="M285"/>
      <c r="N285"/>
    </row>
    <row r="286" spans="1:15" s="38" customFormat="1" ht="15.75">
      <c r="A286" s="178" t="s">
        <v>718</v>
      </c>
      <c r="B286" t="s">
        <v>5495</v>
      </c>
      <c r="C286"/>
      <c r="K286" s="178" t="s">
        <v>718</v>
      </c>
      <c r="L286" t="s">
        <v>4741</v>
      </c>
    </row>
    <row r="287" spans="1:15" s="38" customFormat="1" ht="15.75">
      <c r="A287" s="178" t="s">
        <v>718</v>
      </c>
      <c r="B287" t="s">
        <v>5699</v>
      </c>
      <c r="K287" s="178" t="s">
        <v>718</v>
      </c>
      <c r="L287" t="s">
        <v>4835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4959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5336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5337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5083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5084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5149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5338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5448</v>
      </c>
    </row>
    <row r="296" spans="1:15" s="38" customFormat="1" ht="15.75">
      <c r="A296" s="178"/>
      <c r="B296"/>
      <c r="K296" s="178" t="s">
        <v>718</v>
      </c>
      <c r="L296" t="s">
        <v>5449</v>
      </c>
      <c r="N296" s="203"/>
    </row>
    <row r="297" spans="1:15" s="38" customFormat="1" ht="15.75">
      <c r="A297" s="178"/>
      <c r="B297"/>
      <c r="K297" s="178" t="s">
        <v>717</v>
      </c>
      <c r="L297" t="s">
        <v>5443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5527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5528</v>
      </c>
      <c r="M299" s="398"/>
      <c r="N299"/>
    </row>
    <row r="300" spans="1:15" s="38" customFormat="1" ht="15.75">
      <c r="A300" s="178"/>
      <c r="B300"/>
      <c r="K300" s="178" t="s">
        <v>718</v>
      </c>
      <c r="L300" t="s">
        <v>5567</v>
      </c>
      <c r="N300"/>
    </row>
    <row r="301" spans="1:15" s="38" customFormat="1" ht="15.75">
      <c r="A301" s="178"/>
      <c r="B301"/>
      <c r="K301" s="178" t="s">
        <v>717</v>
      </c>
      <c r="L301" t="s">
        <v>5561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5562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5728</v>
      </c>
      <c r="M303"/>
      <c r="N303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3615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4580</v>
      </c>
      <c r="C313"/>
      <c r="D313"/>
      <c r="E313"/>
      <c r="F313" s="178"/>
      <c r="G313"/>
      <c r="K313" s="178" t="s">
        <v>718</v>
      </c>
      <c r="L313" t="s">
        <v>4268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4362</v>
      </c>
      <c r="O314"/>
    </row>
    <row r="315" spans="1:15" s="38" customFormat="1" ht="15.75">
      <c r="A315" s="178"/>
      <c r="B315"/>
      <c r="K315" s="178" t="s">
        <v>717</v>
      </c>
      <c r="L315" t="s">
        <v>4836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5339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5450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4880</v>
      </c>
      <c r="H344"/>
      <c r="I344"/>
      <c r="K344" s="178" t="s">
        <v>717</v>
      </c>
      <c r="L344" t="s">
        <v>4269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5041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5085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5451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2847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4368</v>
      </c>
      <c r="F375" s="178"/>
      <c r="G375"/>
      <c r="K375" s="178" t="s">
        <v>716</v>
      </c>
      <c r="L375" t="s">
        <v>4369</v>
      </c>
    </row>
    <row r="376" spans="1:15" s="38" customFormat="1" ht="15.75">
      <c r="A376" s="178" t="s">
        <v>717</v>
      </c>
      <c r="B376" t="s">
        <v>4510</v>
      </c>
      <c r="K376" s="178" t="s">
        <v>717</v>
      </c>
      <c r="L376" t="s">
        <v>4519</v>
      </c>
    </row>
    <row r="377" spans="1:15" s="38" customFormat="1" ht="15.75">
      <c r="A377" s="178"/>
      <c r="B377"/>
      <c r="K377" s="178" t="s">
        <v>716</v>
      </c>
      <c r="L377" t="s">
        <v>5452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5453</v>
      </c>
    </row>
    <row r="379" spans="1:15" s="38" customFormat="1" ht="15.75">
      <c r="A379" s="178"/>
      <c r="B379"/>
      <c r="K379" s="178" t="s">
        <v>718</v>
      </c>
      <c r="L379" t="s">
        <v>5442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5449</v>
      </c>
      <c r="N380" s="203"/>
    </row>
    <row r="381" spans="1:15" s="38" customFormat="1" ht="15.75">
      <c r="A381" s="178"/>
      <c r="B381"/>
      <c r="K381" s="178" t="s">
        <v>716</v>
      </c>
      <c r="L381" t="s">
        <v>5559</v>
      </c>
      <c r="N381" s="203"/>
    </row>
    <row r="382" spans="1:15" s="38" customFormat="1" ht="15.75">
      <c r="A382" s="178"/>
      <c r="B382"/>
      <c r="K382" s="178" t="s">
        <v>718</v>
      </c>
      <c r="L382" t="s">
        <v>5563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5" s="38" customFormat="1" ht="15.75">
      <c r="A401" s="529"/>
      <c r="K401" s="203"/>
      <c r="L401" s="21"/>
      <c r="N401" s="203"/>
    </row>
    <row r="402" spans="1:15" s="38" customFormat="1" ht="15.75">
      <c r="A402" s="529"/>
      <c r="K402" s="203"/>
      <c r="L402" s="21"/>
      <c r="N402" s="203"/>
    </row>
    <row r="403" spans="1:15" s="38" customFormat="1" ht="15.75">
      <c r="A403" s="529"/>
      <c r="K403" s="25"/>
      <c r="L403" s="203"/>
      <c r="N403" s="25"/>
    </row>
    <row r="404" spans="1:15" s="38" customFormat="1" ht="23.25">
      <c r="A404" s="528" t="s">
        <v>675</v>
      </c>
      <c r="K404" s="26"/>
      <c r="L404" s="25"/>
      <c r="N404" s="26"/>
    </row>
    <row r="405" spans="1:15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5" s="38" customFormat="1" ht="15.75">
      <c r="A406" s="178" t="s">
        <v>716</v>
      </c>
      <c r="B406" t="s">
        <v>4634</v>
      </c>
      <c r="K406" s="178" t="s">
        <v>717</v>
      </c>
      <c r="L406" t="s">
        <v>4459</v>
      </c>
    </row>
    <row r="407" spans="1:15" s="38" customFormat="1" ht="15.75">
      <c r="A407" s="178" t="s">
        <v>718</v>
      </c>
      <c r="B407" t="s">
        <v>4685</v>
      </c>
      <c r="C407"/>
      <c r="D407"/>
      <c r="K407" s="178" t="s">
        <v>717</v>
      </c>
      <c r="L407" t="s">
        <v>4578</v>
      </c>
      <c r="M407" s="398"/>
      <c r="N407"/>
    </row>
    <row r="408" spans="1:15" s="38" customFormat="1" ht="15.75">
      <c r="A408" s="529"/>
      <c r="K408" s="178" t="s">
        <v>716</v>
      </c>
      <c r="L408" t="s">
        <v>5340</v>
      </c>
      <c r="M408"/>
      <c r="N408"/>
    </row>
    <row r="409" spans="1:15" s="38" customFormat="1" ht="15.75">
      <c r="A409" s="529"/>
      <c r="K409" s="178" t="s">
        <v>716</v>
      </c>
      <c r="L409" t="s">
        <v>5729</v>
      </c>
      <c r="M409"/>
      <c r="N409"/>
      <c r="O409"/>
    </row>
    <row r="410" spans="1:15" s="38" customFormat="1" ht="15.75">
      <c r="A410" s="529"/>
      <c r="K410" s="178"/>
      <c r="L410"/>
      <c r="N410" s="203"/>
    </row>
    <row r="411" spans="1:15" s="38" customFormat="1" ht="15.75">
      <c r="A411" s="529"/>
      <c r="K411" s="178"/>
      <c r="L411"/>
      <c r="N411" s="203"/>
    </row>
    <row r="412" spans="1:15" s="38" customFormat="1" ht="15.75">
      <c r="A412" s="529"/>
      <c r="K412" s="178"/>
      <c r="L412"/>
      <c r="N412" s="203"/>
    </row>
    <row r="413" spans="1:15" s="38" customFormat="1" ht="15.75">
      <c r="A413" s="529"/>
      <c r="K413" s="178"/>
      <c r="L413"/>
      <c r="N413" s="203"/>
    </row>
    <row r="414" spans="1:15" s="38" customFormat="1" ht="15.75">
      <c r="A414" s="529"/>
      <c r="K414" s="178"/>
      <c r="L414"/>
      <c r="N414" s="203"/>
    </row>
    <row r="415" spans="1:15" s="38" customFormat="1" ht="15.75">
      <c r="A415" s="529"/>
      <c r="K415" s="178"/>
      <c r="L415"/>
      <c r="N415" s="203"/>
    </row>
    <row r="416" spans="1:15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2706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4417</v>
      </c>
      <c r="F437" s="178" t="s">
        <v>717</v>
      </c>
      <c r="G437" t="s">
        <v>4418</v>
      </c>
      <c r="H437" s="533"/>
      <c r="K437" s="178" t="s">
        <v>718</v>
      </c>
      <c r="L437" t="s">
        <v>4419</v>
      </c>
      <c r="M437" s="533"/>
    </row>
    <row r="438" spans="1:14" s="38" customFormat="1" ht="15.75">
      <c r="A438" s="178" t="s">
        <v>716</v>
      </c>
      <c r="B438" t="s">
        <v>4837</v>
      </c>
      <c r="F438" s="178"/>
      <c r="G438"/>
      <c r="K438" s="178" t="s">
        <v>717</v>
      </c>
      <c r="L438" t="s">
        <v>5043</v>
      </c>
      <c r="M438"/>
      <c r="N438"/>
    </row>
    <row r="439" spans="1:14" s="38" customFormat="1" ht="15.75">
      <c r="A439" s="540" t="s">
        <v>717</v>
      </c>
      <c r="B439" t="s">
        <v>4916</v>
      </c>
      <c r="F439" s="178"/>
      <c r="G439"/>
      <c r="K439" s="178" t="s">
        <v>718</v>
      </c>
      <c r="L439" t="s">
        <v>5042</v>
      </c>
      <c r="M439"/>
      <c r="N439"/>
    </row>
    <row r="440" spans="1:14" s="38" customFormat="1" ht="15.75">
      <c r="A440" s="178" t="s">
        <v>718</v>
      </c>
      <c r="B440" t="s">
        <v>5023</v>
      </c>
      <c r="C440"/>
      <c r="D440"/>
      <c r="F440" s="178"/>
      <c r="G440"/>
      <c r="K440" s="178" t="s">
        <v>717</v>
      </c>
      <c r="L440" t="s">
        <v>5150</v>
      </c>
    </row>
    <row r="441" spans="1:14" s="38" customFormat="1" ht="15.75">
      <c r="A441" s="540" t="s">
        <v>718</v>
      </c>
      <c r="B441" t="s">
        <v>5496</v>
      </c>
      <c r="F441" s="530"/>
      <c r="K441" s="178" t="s">
        <v>718</v>
      </c>
      <c r="L441" t="s">
        <v>5730</v>
      </c>
      <c r="M441" s="21"/>
      <c r="N441" s="58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3616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4418</v>
      </c>
      <c r="H468" s="533"/>
      <c r="K468" s="178" t="s">
        <v>718</v>
      </c>
      <c r="L468" t="s">
        <v>4420</v>
      </c>
      <c r="M468" s="533"/>
    </row>
    <row r="469" spans="1:25" s="38" customFormat="1" ht="15.75">
      <c r="A469" s="529"/>
      <c r="K469" s="178" t="s">
        <v>718</v>
      </c>
      <c r="L469" t="s">
        <v>4421</v>
      </c>
      <c r="M469" s="533"/>
    </row>
    <row r="470" spans="1:25" s="38" customFormat="1" ht="15.75">
      <c r="A470" s="529"/>
      <c r="K470" s="178" t="s">
        <v>716</v>
      </c>
      <c r="L470" t="s">
        <v>4419</v>
      </c>
      <c r="M470" s="533"/>
    </row>
    <row r="471" spans="1:25" s="38" customFormat="1" ht="15.75">
      <c r="A471" s="529"/>
      <c r="K471" s="178" t="s">
        <v>717</v>
      </c>
      <c r="L471" t="s">
        <v>5341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5454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 t="s">
        <v>717</v>
      </c>
      <c r="G499" t="s">
        <v>5197</v>
      </c>
      <c r="H499" s="21"/>
      <c r="I499" s="58"/>
      <c r="K499" s="178" t="s">
        <v>718</v>
      </c>
      <c r="L499" t="s">
        <v>4683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5440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5558</v>
      </c>
    </row>
    <row r="502" spans="1:14" s="38" customFormat="1" ht="15.75">
      <c r="A502" s="178"/>
      <c r="B502"/>
      <c r="K502" s="178" t="s">
        <v>717</v>
      </c>
      <c r="L502" t="s">
        <v>5730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5731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4270</v>
      </c>
      <c r="H530"/>
      <c r="I530"/>
      <c r="K530" s="178" t="s">
        <v>716</v>
      </c>
      <c r="L530" t="s">
        <v>4263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4264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4520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4917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4960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5342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4265</v>
      </c>
      <c r="C561"/>
      <c r="F561" s="178" t="s">
        <v>717</v>
      </c>
      <c r="G561" t="s">
        <v>4472</v>
      </c>
      <c r="K561" s="178" t="s">
        <v>717</v>
      </c>
      <c r="L561" t="s">
        <v>4416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4370</v>
      </c>
      <c r="F562" s="178" t="s">
        <v>718</v>
      </c>
      <c r="G562" t="s">
        <v>5343</v>
      </c>
      <c r="H562"/>
      <c r="K562" s="178" t="s">
        <v>717</v>
      </c>
      <c r="L562" t="s">
        <v>4422</v>
      </c>
      <c r="Q562" s="178"/>
      <c r="R562"/>
    </row>
    <row r="563" spans="1:18" s="38" customFormat="1" ht="15.75">
      <c r="A563" s="540" t="s">
        <v>717</v>
      </c>
      <c r="B563" t="s">
        <v>4511</v>
      </c>
      <c r="C563"/>
      <c r="F563" s="178" t="s">
        <v>716</v>
      </c>
      <c r="G563" t="s">
        <v>5197</v>
      </c>
      <c r="H563" s="21"/>
      <c r="I563" s="58"/>
      <c r="K563" s="178" t="s">
        <v>717</v>
      </c>
      <c r="L563" t="s">
        <v>4462</v>
      </c>
      <c r="Q563" s="178"/>
      <c r="R563"/>
    </row>
    <row r="564" spans="1:18" s="38" customFormat="1" ht="15.75">
      <c r="A564" s="178" t="s">
        <v>718</v>
      </c>
      <c r="B564" t="s">
        <v>4581</v>
      </c>
      <c r="F564" s="530"/>
      <c r="K564" s="178" t="s">
        <v>717</v>
      </c>
      <c r="L564" t="s">
        <v>4463</v>
      </c>
      <c r="Q564" s="178"/>
      <c r="R564"/>
    </row>
    <row r="565" spans="1:18" s="38" customFormat="1" ht="15.75">
      <c r="A565" s="540" t="s">
        <v>716</v>
      </c>
      <c r="B565" t="s">
        <v>4742</v>
      </c>
      <c r="F565" s="530"/>
      <c r="K565" s="178" t="s">
        <v>717</v>
      </c>
      <c r="L565" t="s">
        <v>4464</v>
      </c>
      <c r="Q565" s="178"/>
      <c r="R565"/>
    </row>
    <row r="566" spans="1:18" s="38" customFormat="1" ht="15.75">
      <c r="A566" s="540" t="s">
        <v>716</v>
      </c>
      <c r="B566" t="s">
        <v>4916</v>
      </c>
      <c r="F566" s="530"/>
      <c r="K566" s="178" t="s">
        <v>717</v>
      </c>
      <c r="L566" t="s">
        <v>4521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5732</v>
      </c>
      <c r="C567"/>
      <c r="D567"/>
      <c r="E567"/>
      <c r="F567" s="530"/>
      <c r="K567" s="178" t="s">
        <v>716</v>
      </c>
      <c r="L567" t="s">
        <v>4640</v>
      </c>
      <c r="N567" s="25"/>
      <c r="Q567" s="178"/>
      <c r="R567"/>
    </row>
    <row r="568" spans="1:18" s="38" customFormat="1" ht="15.75">
      <c r="A568" s="540" t="s">
        <v>717</v>
      </c>
      <c r="B568" t="s">
        <v>5664</v>
      </c>
      <c r="C568"/>
      <c r="D568"/>
      <c r="F568" s="530"/>
      <c r="K568" s="178" t="s">
        <v>718</v>
      </c>
      <c r="L568" t="s">
        <v>4686</v>
      </c>
      <c r="M568"/>
      <c r="N568"/>
      <c r="Q568" s="178"/>
      <c r="R568"/>
    </row>
    <row r="569" spans="1:18" s="38" customFormat="1" ht="15.75">
      <c r="A569" s="178" t="s">
        <v>717</v>
      </c>
      <c r="B569" t="s">
        <v>5700</v>
      </c>
      <c r="F569" s="530"/>
      <c r="K569" s="178" t="s">
        <v>718</v>
      </c>
      <c r="L569" t="s">
        <v>4687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4743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4741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4915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5455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5344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5345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5456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5457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5529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5530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5527</v>
      </c>
      <c r="M580" s="398"/>
      <c r="N580"/>
      <c r="Q580" s="178"/>
      <c r="R580"/>
    </row>
    <row r="581" spans="1:18" s="38" customFormat="1" ht="15.75">
      <c r="A581" s="530"/>
      <c r="F581" s="530"/>
      <c r="K581" s="178" t="s">
        <v>716</v>
      </c>
      <c r="L581" t="s">
        <v>5564</v>
      </c>
      <c r="O581"/>
      <c r="Q581" s="178"/>
      <c r="R581"/>
    </row>
    <row r="582" spans="1:18" s="38" customFormat="1" ht="15.75">
      <c r="A582" s="530"/>
      <c r="F582" s="530"/>
      <c r="K582" s="178" t="s">
        <v>718</v>
      </c>
      <c r="L582" t="s">
        <v>5565</v>
      </c>
      <c r="Q582" s="178"/>
      <c r="R582"/>
    </row>
    <row r="583" spans="1:18" s="38" customFormat="1" ht="15.75">
      <c r="A583" s="530"/>
      <c r="F583" s="530"/>
      <c r="K583" s="178" t="s">
        <v>718</v>
      </c>
      <c r="L583" t="s">
        <v>5733</v>
      </c>
      <c r="M583"/>
      <c r="N583"/>
      <c r="Q583" s="178"/>
      <c r="R583"/>
    </row>
    <row r="584" spans="1:18" s="38" customFormat="1" ht="15.75">
      <c r="A584" s="530"/>
      <c r="F584" s="530"/>
      <c r="K584" s="178" t="s">
        <v>716</v>
      </c>
      <c r="L584" t="s">
        <v>5730</v>
      </c>
      <c r="M584" s="21"/>
      <c r="N584" s="58"/>
      <c r="Q584" s="178"/>
      <c r="R584"/>
    </row>
    <row r="585" spans="1:18" s="38" customFormat="1" ht="15.75">
      <c r="A585" s="530"/>
      <c r="F585" s="530"/>
      <c r="K585" s="178" t="s">
        <v>717</v>
      </c>
      <c r="L585" t="s">
        <v>5731</v>
      </c>
      <c r="M585" s="21"/>
      <c r="N585" s="58"/>
      <c r="Q585" s="178"/>
      <c r="R585" t="s">
        <v>2459</v>
      </c>
    </row>
    <row r="586" spans="1:18" s="38" customFormat="1" ht="15.75">
      <c r="A586" s="530"/>
      <c r="F586" s="530"/>
      <c r="K586" s="178" t="s">
        <v>718</v>
      </c>
      <c r="L586" t="s">
        <v>5724</v>
      </c>
      <c r="M586" s="21"/>
      <c r="N586" s="58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4271</v>
      </c>
      <c r="F592" s="178" t="s">
        <v>718</v>
      </c>
      <c r="G592" t="s">
        <v>4472</v>
      </c>
      <c r="K592" s="178" t="s">
        <v>716</v>
      </c>
      <c r="L592" t="s">
        <v>4423</v>
      </c>
      <c r="M592"/>
      <c r="N592"/>
      <c r="O592"/>
    </row>
    <row r="593" spans="1:19" s="38" customFormat="1" ht="15.75">
      <c r="A593" s="178" t="s">
        <v>716</v>
      </c>
      <c r="B593" t="s">
        <v>4272</v>
      </c>
      <c r="F593" s="178"/>
      <c r="G593"/>
      <c r="K593" s="178" t="s">
        <v>718</v>
      </c>
      <c r="L593" t="s">
        <v>4462</v>
      </c>
    </row>
    <row r="594" spans="1:19" s="38" customFormat="1" ht="15.75">
      <c r="A594" s="178" t="s">
        <v>716</v>
      </c>
      <c r="B594" t="s">
        <v>4371</v>
      </c>
      <c r="F594" s="178"/>
      <c r="G594"/>
      <c r="K594" s="178" t="s">
        <v>718</v>
      </c>
      <c r="L594" t="s">
        <v>4463</v>
      </c>
    </row>
    <row r="595" spans="1:19" s="38" customFormat="1" ht="15.75">
      <c r="A595" s="178" t="s">
        <v>718</v>
      </c>
      <c r="B595" t="s">
        <v>4424</v>
      </c>
      <c r="F595" s="178"/>
      <c r="G595"/>
      <c r="K595" s="178" t="s">
        <v>718</v>
      </c>
      <c r="L595" t="s">
        <v>4464</v>
      </c>
    </row>
    <row r="596" spans="1:19" s="38" customFormat="1" ht="15.75">
      <c r="A596" s="178" t="s">
        <v>716</v>
      </c>
      <c r="B596" t="s">
        <v>4788</v>
      </c>
      <c r="K596" s="178" t="s">
        <v>716</v>
      </c>
      <c r="L596" t="s">
        <v>4834</v>
      </c>
      <c r="M596"/>
      <c r="N596"/>
    </row>
    <row r="597" spans="1:19" s="38" customFormat="1" ht="15.75">
      <c r="A597" s="178" t="s">
        <v>717</v>
      </c>
      <c r="B597" t="s">
        <v>4789</v>
      </c>
      <c r="K597" s="178" t="s">
        <v>716</v>
      </c>
      <c r="L597" t="s">
        <v>5045</v>
      </c>
      <c r="M597"/>
      <c r="N597"/>
    </row>
    <row r="598" spans="1:19" s="38" customFormat="1" ht="15.75">
      <c r="A598" s="540" t="s">
        <v>716</v>
      </c>
      <c r="B598" t="s">
        <v>5494</v>
      </c>
      <c r="K598" s="178" t="s">
        <v>718</v>
      </c>
      <c r="L598" t="s">
        <v>5046</v>
      </c>
      <c r="M598"/>
      <c r="N598"/>
    </row>
    <row r="599" spans="1:19" s="38" customFormat="1" ht="15.75">
      <c r="A599" s="178" t="s">
        <v>718</v>
      </c>
      <c r="B599" t="s">
        <v>5665</v>
      </c>
      <c r="C599"/>
      <c r="D599"/>
      <c r="K599" s="178" t="s">
        <v>718</v>
      </c>
      <c r="L599" t="s">
        <v>5047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5048</v>
      </c>
      <c r="M600"/>
      <c r="N600"/>
    </row>
    <row r="601" spans="1:19" s="38" customFormat="1" ht="15.75">
      <c r="A601" s="529"/>
      <c r="K601" s="178" t="s">
        <v>717</v>
      </c>
      <c r="L601" t="s">
        <v>5346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3617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4742</v>
      </c>
      <c r="F623" s="178" t="s">
        <v>717</v>
      </c>
      <c r="G623" t="s">
        <v>5024</v>
      </c>
      <c r="K623" s="178" t="s">
        <v>717</v>
      </c>
      <c r="L623" t="s">
        <v>4266</v>
      </c>
      <c r="M623"/>
      <c r="N623"/>
      <c r="O623"/>
    </row>
    <row r="624" spans="1:15" s="38" customFormat="1" ht="15.75">
      <c r="A624" s="540" t="s">
        <v>717</v>
      </c>
      <c r="B624" t="s">
        <v>4838</v>
      </c>
      <c r="C624"/>
      <c r="D624"/>
      <c r="F624" s="178"/>
      <c r="G624"/>
      <c r="K624" s="178" t="s">
        <v>716</v>
      </c>
      <c r="L624" t="s">
        <v>4465</v>
      </c>
    </row>
    <row r="625" spans="1:15" s="38" customFormat="1" ht="15.75">
      <c r="A625" s="540" t="s">
        <v>716</v>
      </c>
      <c r="B625" t="s">
        <v>4918</v>
      </c>
      <c r="F625" s="178"/>
      <c r="G625"/>
      <c r="K625" s="178" t="s">
        <v>717</v>
      </c>
      <c r="L625" t="s">
        <v>4460</v>
      </c>
    </row>
    <row r="626" spans="1:15" s="38" customFormat="1" ht="15.75">
      <c r="A626" s="178" t="s">
        <v>717</v>
      </c>
      <c r="B626" t="s">
        <v>4881</v>
      </c>
      <c r="K626" s="178" t="s">
        <v>718</v>
      </c>
      <c r="L626" t="s">
        <v>4461</v>
      </c>
    </row>
    <row r="627" spans="1:15" s="38" customFormat="1" ht="15.75">
      <c r="A627" s="529"/>
      <c r="K627" s="178" t="s">
        <v>717</v>
      </c>
      <c r="L627" t="s">
        <v>4744</v>
      </c>
      <c r="M627"/>
      <c r="N627"/>
    </row>
    <row r="628" spans="1:15" s="38" customFormat="1" ht="15.75">
      <c r="A628" s="529"/>
      <c r="K628" s="178" t="s">
        <v>717</v>
      </c>
      <c r="L628" t="s">
        <v>4745</v>
      </c>
      <c r="M628"/>
      <c r="N628"/>
    </row>
    <row r="629" spans="1:15" s="38" customFormat="1" ht="15.75">
      <c r="A629" s="529"/>
      <c r="K629" s="178" t="s">
        <v>717</v>
      </c>
      <c r="L629" t="s">
        <v>4919</v>
      </c>
      <c r="M629" s="398"/>
      <c r="N629"/>
    </row>
    <row r="630" spans="1:15" s="38" customFormat="1" ht="15.75">
      <c r="A630" s="529"/>
      <c r="K630" s="178" t="s">
        <v>716</v>
      </c>
      <c r="L630" t="s">
        <v>4920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5235</v>
      </c>
      <c r="M631"/>
      <c r="N631"/>
    </row>
    <row r="632" spans="1:15" s="38" customFormat="1" ht="15.75">
      <c r="A632" s="529"/>
      <c r="K632" s="178" t="s">
        <v>716</v>
      </c>
      <c r="L632" t="s">
        <v>5236</v>
      </c>
      <c r="M632"/>
      <c r="N632"/>
    </row>
    <row r="633" spans="1:15" s="38" customFormat="1" ht="15.75">
      <c r="A633" s="529"/>
      <c r="K633" s="178" t="s">
        <v>717</v>
      </c>
      <c r="L633" t="s">
        <v>5340</v>
      </c>
      <c r="M633"/>
      <c r="N633"/>
    </row>
    <row r="634" spans="1:15" s="38" customFormat="1" ht="15.75">
      <c r="A634" s="529"/>
      <c r="K634" s="178" t="s">
        <v>718</v>
      </c>
      <c r="L634" t="s">
        <v>5528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4509</v>
      </c>
      <c r="F654" s="178" t="s">
        <v>717</v>
      </c>
      <c r="G654" t="s">
        <v>5531</v>
      </c>
      <c r="I654" s="25"/>
      <c r="K654" s="178" t="s">
        <v>717</v>
      </c>
      <c r="L654" t="s">
        <v>4640</v>
      </c>
      <c r="N654" s="25"/>
    </row>
    <row r="655" spans="1:14" s="38" customFormat="1" ht="15.75">
      <c r="A655" s="178" t="s">
        <v>716</v>
      </c>
      <c r="B655" t="s">
        <v>4688</v>
      </c>
      <c r="F655" s="178"/>
      <c r="G655"/>
      <c r="K655" s="178" t="s">
        <v>718</v>
      </c>
      <c r="L655" t="s">
        <v>4958</v>
      </c>
      <c r="M655" s="21"/>
      <c r="N655" s="58"/>
    </row>
    <row r="656" spans="1:14" s="38" customFormat="1" ht="15.75">
      <c r="A656" s="178" t="s">
        <v>718</v>
      </c>
      <c r="B656" t="s">
        <v>4790</v>
      </c>
      <c r="F656" s="178"/>
      <c r="G656"/>
      <c r="K656" s="178" t="s">
        <v>716</v>
      </c>
      <c r="L656" t="s">
        <v>5049</v>
      </c>
      <c r="M656"/>
      <c r="N656"/>
    </row>
    <row r="657" spans="1:15" s="38" customFormat="1" ht="15.75">
      <c r="A657" s="178" t="s">
        <v>717</v>
      </c>
      <c r="B657" t="s">
        <v>4787</v>
      </c>
      <c r="F657" s="178"/>
      <c r="G657"/>
      <c r="K657" s="178" t="s">
        <v>717</v>
      </c>
      <c r="L657" t="s">
        <v>5454</v>
      </c>
      <c r="N657" s="203"/>
    </row>
    <row r="658" spans="1:15" s="38" customFormat="1" ht="15.75">
      <c r="A658" s="178" t="s">
        <v>718</v>
      </c>
      <c r="B658" t="s">
        <v>4921</v>
      </c>
      <c r="F658" s="178"/>
      <c r="G658"/>
      <c r="K658" s="178" t="s">
        <v>716</v>
      </c>
      <c r="L658" t="s">
        <v>5532</v>
      </c>
      <c r="N658" s="25"/>
    </row>
    <row r="659" spans="1:15" s="38" customFormat="1" ht="15.75">
      <c r="A659" s="530"/>
      <c r="F659" s="178"/>
      <c r="G659"/>
      <c r="K659" s="178" t="s">
        <v>718</v>
      </c>
      <c r="L659" t="s">
        <v>5734</v>
      </c>
      <c r="M659"/>
      <c r="N659"/>
      <c r="O659"/>
    </row>
    <row r="660" spans="1:15" s="38" customFormat="1" ht="15.75">
      <c r="A660" s="530"/>
      <c r="F660" s="178"/>
      <c r="G660"/>
      <c r="K660" s="178" t="s">
        <v>718</v>
      </c>
      <c r="L660" t="s">
        <v>5790</v>
      </c>
      <c r="M660"/>
      <c r="N660"/>
      <c r="O660"/>
    </row>
    <row r="661" spans="1:15" s="38" customFormat="1" ht="15.75">
      <c r="A661" s="530"/>
      <c r="F661" s="530"/>
      <c r="K661" s="178"/>
      <c r="L661"/>
      <c r="N661" s="26"/>
    </row>
    <row r="662" spans="1:15" s="38" customFormat="1" ht="15.75">
      <c r="A662" s="530"/>
      <c r="F662" s="530"/>
      <c r="K662" s="178"/>
      <c r="L662"/>
      <c r="N662" s="26"/>
    </row>
    <row r="663" spans="1:15" s="38" customFormat="1" ht="15.75">
      <c r="A663" s="530"/>
      <c r="F663" s="530"/>
      <c r="K663" s="178"/>
      <c r="L663"/>
      <c r="N663" s="26"/>
    </row>
    <row r="664" spans="1:15" s="38" customFormat="1" ht="15.75">
      <c r="A664" s="530"/>
      <c r="F664" s="530"/>
      <c r="K664" s="178"/>
      <c r="L664"/>
      <c r="N664" s="26"/>
    </row>
    <row r="665" spans="1:15" s="38" customFormat="1" ht="15.75">
      <c r="A665" s="530"/>
      <c r="F665" s="530"/>
      <c r="K665" s="178"/>
      <c r="L665"/>
      <c r="N665" s="26"/>
    </row>
    <row r="666" spans="1:15" s="38" customFormat="1" ht="15.75">
      <c r="A666" s="530"/>
      <c r="F666" s="530"/>
      <c r="K666" s="178"/>
      <c r="L666"/>
      <c r="N666" s="26"/>
    </row>
    <row r="667" spans="1:15" s="38" customFormat="1" ht="15.75">
      <c r="A667" s="530"/>
      <c r="F667" s="530"/>
      <c r="K667" s="178"/>
      <c r="L667"/>
      <c r="N667" s="26"/>
    </row>
    <row r="668" spans="1:15" s="38" customFormat="1" ht="15.75">
      <c r="A668" s="530"/>
      <c r="F668" s="530"/>
      <c r="K668" s="178"/>
      <c r="L668"/>
      <c r="N668" s="26"/>
    </row>
    <row r="669" spans="1:15" s="38" customFormat="1" ht="15.75">
      <c r="A669" s="530"/>
      <c r="F669" s="530"/>
      <c r="K669" s="178"/>
      <c r="L669"/>
      <c r="N669" s="26"/>
    </row>
    <row r="670" spans="1:15" s="38" customFormat="1" ht="15.75">
      <c r="A670" s="530"/>
      <c r="F670" s="530"/>
      <c r="K670" s="178"/>
      <c r="L670"/>
      <c r="N670" s="26"/>
    </row>
    <row r="671" spans="1:15" s="38" customFormat="1" ht="15.75">
      <c r="A671" s="530"/>
      <c r="F671" s="530"/>
      <c r="K671" s="178"/>
      <c r="L671"/>
      <c r="N671" s="26"/>
    </row>
    <row r="672" spans="1:15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3618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4641</v>
      </c>
      <c r="F685" s="178" t="s">
        <v>716</v>
      </c>
      <c r="G685" t="s">
        <v>4387</v>
      </c>
      <c r="K685" s="178" t="s">
        <v>717</v>
      </c>
      <c r="L685" t="s">
        <v>4362</v>
      </c>
      <c r="O685"/>
    </row>
    <row r="686" spans="1:15" s="38" customFormat="1" ht="15.75">
      <c r="A686" s="178" t="s">
        <v>717</v>
      </c>
      <c r="B686" t="s">
        <v>4685</v>
      </c>
      <c r="C686"/>
      <c r="D686"/>
      <c r="F686" s="178"/>
      <c r="G686"/>
      <c r="K686" s="178" t="s">
        <v>717</v>
      </c>
      <c r="L686" t="s">
        <v>5458</v>
      </c>
      <c r="M686" s="21"/>
      <c r="N686" s="58"/>
    </row>
    <row r="687" spans="1:15" s="38" customFormat="1" ht="15.75">
      <c r="A687" s="178" t="s">
        <v>718</v>
      </c>
      <c r="B687" t="s">
        <v>4746</v>
      </c>
      <c r="F687" s="178"/>
      <c r="G687"/>
      <c r="K687" s="178" t="s">
        <v>718</v>
      </c>
      <c r="L687" t="s">
        <v>5527</v>
      </c>
      <c r="M687" s="398"/>
      <c r="N687"/>
    </row>
    <row r="688" spans="1:15" s="38" customFormat="1" ht="15.75">
      <c r="A688" s="178" t="s">
        <v>718</v>
      </c>
      <c r="B688" t="s">
        <v>5735</v>
      </c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2719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4425</v>
      </c>
      <c r="H716"/>
      <c r="I716"/>
      <c r="K716" s="178" t="s">
        <v>716</v>
      </c>
      <c r="L716" t="s">
        <v>4273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5024</v>
      </c>
      <c r="K717" s="178" t="s">
        <v>718</v>
      </c>
      <c r="L717" t="s">
        <v>4426</v>
      </c>
      <c r="M717"/>
      <c r="N717"/>
    </row>
    <row r="718" spans="1:15" s="38" customFormat="1" ht="15.75">
      <c r="A718" s="530"/>
      <c r="F718" s="178" t="s">
        <v>717</v>
      </c>
      <c r="G718" t="s">
        <v>5658</v>
      </c>
      <c r="H718"/>
      <c r="K718" s="178" t="s">
        <v>716</v>
      </c>
      <c r="L718" t="s">
        <v>4427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4428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4522</v>
      </c>
    </row>
    <row r="721" spans="1:14" s="38" customFormat="1" ht="15.75">
      <c r="A721" s="530"/>
      <c r="F721" s="530"/>
      <c r="K721" s="178" t="s">
        <v>716</v>
      </c>
      <c r="L721" t="s">
        <v>5235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5236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4466</v>
      </c>
      <c r="F747" s="178" t="s">
        <v>716</v>
      </c>
      <c r="G747" t="s">
        <v>4425</v>
      </c>
      <c r="H747"/>
      <c r="K747" s="178" t="s">
        <v>718</v>
      </c>
      <c r="L747" t="s">
        <v>4372</v>
      </c>
    </row>
    <row r="748" spans="1:15" s="38" customFormat="1" ht="15.75">
      <c r="A748" s="529"/>
      <c r="F748" s="178" t="s">
        <v>717</v>
      </c>
      <c r="G748" t="s">
        <v>4523</v>
      </c>
      <c r="H748"/>
      <c r="K748" s="178" t="s">
        <v>716</v>
      </c>
      <c r="L748" t="s">
        <v>4524</v>
      </c>
      <c r="M748"/>
      <c r="N748"/>
    </row>
    <row r="749" spans="1:15" s="38" customFormat="1" ht="15.75">
      <c r="A749" s="529"/>
      <c r="F749" s="178" t="s">
        <v>718</v>
      </c>
      <c r="G749" t="s">
        <v>4642</v>
      </c>
      <c r="K749" s="178" t="s">
        <v>717</v>
      </c>
      <c r="L749" t="s">
        <v>4643</v>
      </c>
      <c r="N749" s="25"/>
    </row>
    <row r="750" spans="1:15" s="38" customFormat="1" ht="15.75">
      <c r="A750" s="529"/>
      <c r="F750" s="178" t="s">
        <v>717</v>
      </c>
      <c r="G750" t="s">
        <v>4791</v>
      </c>
      <c r="K750" s="178" t="s">
        <v>717</v>
      </c>
      <c r="L750" t="s">
        <v>5109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5330</v>
      </c>
      <c r="H751"/>
      <c r="I751"/>
      <c r="K751" s="178" t="s">
        <v>716</v>
      </c>
      <c r="L751" t="s">
        <v>5145</v>
      </c>
      <c r="M751"/>
      <c r="N751"/>
      <c r="O751"/>
    </row>
    <row r="752" spans="1:15" s="38" customFormat="1" ht="15.75">
      <c r="A752" s="529"/>
      <c r="F752" s="178" t="s">
        <v>716</v>
      </c>
      <c r="G752" t="s">
        <v>5736</v>
      </c>
      <c r="H752"/>
      <c r="I752"/>
      <c r="K752" s="178" t="s">
        <v>716</v>
      </c>
      <c r="L752" t="s">
        <v>5146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5332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5333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5334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5347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5348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5533</v>
      </c>
      <c r="M758"/>
      <c r="N758"/>
    </row>
    <row r="759" spans="1:15" s="38" customFormat="1" ht="15.75">
      <c r="A759" s="529"/>
      <c r="K759" s="178" t="s">
        <v>716</v>
      </c>
      <c r="L759" t="s">
        <v>5737</v>
      </c>
      <c r="M759"/>
      <c r="N759"/>
    </row>
    <row r="760" spans="1:15" s="38" customFormat="1" ht="15.75">
      <c r="A760" s="529"/>
      <c r="K760" s="178" t="s">
        <v>718</v>
      </c>
      <c r="L760" t="s">
        <v>5727</v>
      </c>
      <c r="M760"/>
      <c r="N760"/>
    </row>
    <row r="761" spans="1:15" s="38" customFormat="1" ht="15.75">
      <c r="A761" s="529"/>
      <c r="K761" s="178" t="s">
        <v>717</v>
      </c>
      <c r="L761" t="s">
        <v>5738</v>
      </c>
      <c r="M761"/>
      <c r="N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4644</v>
      </c>
      <c r="K778" s="178" t="s">
        <v>717</v>
      </c>
      <c r="L778" t="s">
        <v>4429</v>
      </c>
    </row>
    <row r="779" spans="1:14" s="38" customFormat="1" ht="15.75">
      <c r="A779" s="530"/>
      <c r="F779" s="178" t="s">
        <v>718</v>
      </c>
      <c r="G779" t="s">
        <v>4863</v>
      </c>
      <c r="H779"/>
      <c r="K779" s="178" t="s">
        <v>717</v>
      </c>
      <c r="L779" t="s">
        <v>5050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5051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5052</v>
      </c>
      <c r="M781"/>
    </row>
    <row r="782" spans="1:14" s="38" customFormat="1" ht="15.75">
      <c r="A782" s="530"/>
      <c r="F782" s="530"/>
      <c r="K782" s="178" t="s">
        <v>718</v>
      </c>
      <c r="L782" t="s">
        <v>5529</v>
      </c>
      <c r="N782" s="25"/>
    </row>
    <row r="783" spans="1:14" s="38" customFormat="1" ht="15.75">
      <c r="A783" s="530"/>
      <c r="F783" s="530"/>
      <c r="K783" s="178" t="s">
        <v>718</v>
      </c>
      <c r="L783" t="s">
        <v>5530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4882</v>
      </c>
      <c r="F809" s="178" t="s">
        <v>717</v>
      </c>
      <c r="G809" t="s">
        <v>4978</v>
      </c>
      <c r="K809" s="178" t="s">
        <v>718</v>
      </c>
      <c r="L809" t="s">
        <v>4373</v>
      </c>
      <c r="O809"/>
    </row>
    <row r="810" spans="1:15" s="38" customFormat="1" ht="15.75">
      <c r="A810" s="178"/>
      <c r="B810"/>
      <c r="F810" s="178" t="s">
        <v>717</v>
      </c>
      <c r="G810" t="s">
        <v>4860</v>
      </c>
      <c r="H810"/>
      <c r="I810"/>
      <c r="K810" s="178" t="s">
        <v>717</v>
      </c>
      <c r="L810" t="s">
        <v>4419</v>
      </c>
      <c r="M810" s="533"/>
    </row>
    <row r="811" spans="1:15" s="38" customFormat="1" ht="15.75">
      <c r="A811" s="178"/>
      <c r="B811"/>
      <c r="K811" s="178" t="s">
        <v>717</v>
      </c>
      <c r="L811" t="s">
        <v>4734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4735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4922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5053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5454</v>
      </c>
      <c r="N815" s="203"/>
    </row>
    <row r="816" spans="1:15" s="38" customFormat="1" ht="15.75">
      <c r="A816" s="178"/>
      <c r="B816"/>
      <c r="K816" s="178" t="s">
        <v>718</v>
      </c>
      <c r="L816" t="s">
        <v>5729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5739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4196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4839</v>
      </c>
      <c r="C840"/>
      <c r="D840"/>
      <c r="F840" s="178"/>
      <c r="G840"/>
      <c r="K840" s="178" t="s">
        <v>717</v>
      </c>
      <c r="L840" t="s">
        <v>4274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4" s="38" customFormat="1" ht="15.75">
      <c r="A865" s="529"/>
      <c r="L865" s="21"/>
    </row>
    <row r="866" spans="1:14" s="38" customFormat="1" ht="15.75">
      <c r="A866" s="529"/>
      <c r="L866" s="21"/>
    </row>
    <row r="867" spans="1:14" s="38" customFormat="1" ht="15.75">
      <c r="A867" s="529"/>
      <c r="L867" s="21"/>
    </row>
    <row r="868" spans="1:14" s="38" customFormat="1" ht="15.75">
      <c r="A868" s="529"/>
      <c r="L868" s="21"/>
    </row>
    <row r="869" spans="1:14" s="38" customFormat="1" ht="23.25">
      <c r="A869" s="528" t="s">
        <v>1344</v>
      </c>
    </row>
    <row r="870" spans="1:14" s="38" customFormat="1" ht="15.75">
      <c r="A870" s="530" t="s">
        <v>2645</v>
      </c>
      <c r="F870" s="530" t="s">
        <v>2646</v>
      </c>
      <c r="K870" s="530" t="s">
        <v>2647</v>
      </c>
    </row>
    <row r="871" spans="1:14" s="38" customFormat="1" ht="15.75">
      <c r="A871" s="178" t="s">
        <v>716</v>
      </c>
      <c r="B871" t="s">
        <v>4417</v>
      </c>
      <c r="F871" s="178" t="s">
        <v>718</v>
      </c>
      <c r="G871" t="s">
        <v>5027</v>
      </c>
      <c r="H871" s="21"/>
      <c r="K871" s="178" t="s">
        <v>716</v>
      </c>
      <c r="L871" t="s">
        <v>5740</v>
      </c>
      <c r="M871"/>
      <c r="N871"/>
    </row>
    <row r="872" spans="1:14" s="38" customFormat="1" ht="15.75">
      <c r="A872" s="540" t="s">
        <v>718</v>
      </c>
      <c r="B872" t="s">
        <v>5349</v>
      </c>
      <c r="F872" s="178"/>
      <c r="G872"/>
      <c r="K872" s="178"/>
      <c r="L872"/>
    </row>
    <row r="873" spans="1:14" s="38" customFormat="1" ht="15.75">
      <c r="A873" s="178"/>
      <c r="B873"/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4424</v>
      </c>
      <c r="F902" s="178" t="s">
        <v>716</v>
      </c>
      <c r="G902" t="s">
        <v>4430</v>
      </c>
      <c r="H902"/>
      <c r="I902"/>
      <c r="J902"/>
      <c r="K902" s="178" t="s">
        <v>717</v>
      </c>
      <c r="L902" t="s">
        <v>4423</v>
      </c>
      <c r="M902"/>
      <c r="N902"/>
      <c r="O902"/>
    </row>
    <row r="903" spans="1:15" s="38" customFormat="1" ht="15.75">
      <c r="A903" s="178" t="s">
        <v>718</v>
      </c>
      <c r="B903" t="s">
        <v>4512</v>
      </c>
      <c r="F903" s="178"/>
      <c r="G903"/>
      <c r="K903" s="178" t="s">
        <v>716</v>
      </c>
      <c r="L903" t="s">
        <v>5047</v>
      </c>
      <c r="M903"/>
      <c r="N903"/>
    </row>
    <row r="904" spans="1:15" s="38" customFormat="1" ht="15.75">
      <c r="A904" s="178" t="s">
        <v>716</v>
      </c>
      <c r="B904" t="s">
        <v>5665</v>
      </c>
      <c r="C904"/>
      <c r="D904"/>
      <c r="F904" s="178"/>
      <c r="G904"/>
      <c r="H904" s="38" t="s">
        <v>2459</v>
      </c>
      <c r="K904" s="178" t="s">
        <v>717</v>
      </c>
      <c r="L904" t="s">
        <v>5040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5082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5331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5342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5560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5026</v>
      </c>
      <c r="C933"/>
      <c r="D933"/>
      <c r="F933" s="178" t="s">
        <v>716</v>
      </c>
      <c r="G933" t="s">
        <v>4923</v>
      </c>
      <c r="H933" s="398"/>
      <c r="I933"/>
      <c r="K933" s="178" t="s">
        <v>716</v>
      </c>
      <c r="L933" t="s">
        <v>4364</v>
      </c>
      <c r="M933"/>
      <c r="N933"/>
    </row>
    <row r="934" spans="1:15" s="38" customFormat="1" ht="15.75">
      <c r="A934" s="178" t="s">
        <v>717</v>
      </c>
      <c r="B934" t="s">
        <v>5497</v>
      </c>
      <c r="C934"/>
      <c r="D934"/>
      <c r="E934"/>
      <c r="K934" s="178" t="s">
        <v>716</v>
      </c>
      <c r="L934" t="s">
        <v>4924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4925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4922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4961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5151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5350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5459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5729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2715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4918</v>
      </c>
      <c r="F964" s="178" t="s">
        <v>716</v>
      </c>
      <c r="G964" t="s">
        <v>4374</v>
      </c>
      <c r="H964"/>
      <c r="I964"/>
      <c r="K964" s="178" t="s">
        <v>718</v>
      </c>
      <c r="L964" t="s">
        <v>4375</v>
      </c>
      <c r="M964"/>
      <c r="N964"/>
    </row>
    <row r="965" spans="1:15" s="38" customFormat="1" ht="15.75">
      <c r="A965" s="530"/>
      <c r="F965" s="178" t="s">
        <v>716</v>
      </c>
      <c r="G965" t="s">
        <v>4376</v>
      </c>
      <c r="H965"/>
      <c r="K965" s="178" t="s">
        <v>717</v>
      </c>
      <c r="L965" t="s">
        <v>4365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5191</v>
      </c>
      <c r="H966"/>
      <c r="K966" s="178" t="s">
        <v>718</v>
      </c>
      <c r="L966" t="s">
        <v>4377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4378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4740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4832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5452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5460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5461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5462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5533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5534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3619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4376</v>
      </c>
      <c r="H995"/>
      <c r="I995"/>
      <c r="K995" s="178" t="s">
        <v>718</v>
      </c>
      <c r="L995" t="s">
        <v>4275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4840</v>
      </c>
      <c r="H996"/>
      <c r="I996"/>
      <c r="K996" s="178" t="s">
        <v>718</v>
      </c>
      <c r="L996" t="s">
        <v>4378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5028</v>
      </c>
      <c r="H997"/>
      <c r="K997" s="178" t="s">
        <v>718</v>
      </c>
      <c r="L997" t="s">
        <v>4431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4841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5147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5148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5460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5461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5534</v>
      </c>
      <c r="M1003"/>
      <c r="N1003"/>
    </row>
    <row r="1004" spans="1:15" s="38" customFormat="1" ht="15.75">
      <c r="A1004" s="530"/>
      <c r="F1004" s="530"/>
      <c r="K1004" s="178" t="s">
        <v>717</v>
      </c>
      <c r="L1004" t="s">
        <v>5725</v>
      </c>
      <c r="M1004"/>
      <c r="N1004"/>
    </row>
    <row r="1005" spans="1:15" s="38" customFormat="1" ht="15.75">
      <c r="A1005" s="530"/>
      <c r="F1005" s="530"/>
      <c r="K1005" s="178" t="s">
        <v>717</v>
      </c>
      <c r="L1005" t="s">
        <v>5721</v>
      </c>
      <c r="M1005"/>
      <c r="N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4276</v>
      </c>
      <c r="F1026" s="178" t="s">
        <v>718</v>
      </c>
      <c r="G1026" t="s">
        <v>4418</v>
      </c>
      <c r="H1026" s="533"/>
      <c r="K1026" s="178" t="s">
        <v>716</v>
      </c>
      <c r="L1026" t="s">
        <v>4460</v>
      </c>
    </row>
    <row r="1027" spans="1:15" s="38" customFormat="1" ht="15.75">
      <c r="A1027" s="178" t="s">
        <v>718</v>
      </c>
      <c r="B1027" t="s">
        <v>4467</v>
      </c>
      <c r="F1027" s="178" t="s">
        <v>717</v>
      </c>
      <c r="G1027" t="s">
        <v>4471</v>
      </c>
      <c r="K1027" s="178" t="s">
        <v>717</v>
      </c>
      <c r="L1027" t="s">
        <v>4461</v>
      </c>
    </row>
    <row r="1028" spans="1:15" s="38" customFormat="1" ht="15.75">
      <c r="A1028" s="540" t="s">
        <v>718</v>
      </c>
      <c r="B1028" t="s">
        <v>4511</v>
      </c>
      <c r="C1028"/>
      <c r="F1028" s="178" t="s">
        <v>718</v>
      </c>
      <c r="G1028" t="s">
        <v>4978</v>
      </c>
      <c r="K1028" s="178" t="s">
        <v>718</v>
      </c>
      <c r="L1028" t="s">
        <v>4842</v>
      </c>
      <c r="M1028"/>
      <c r="N1028"/>
    </row>
    <row r="1029" spans="1:15" s="38" customFormat="1" ht="15.75">
      <c r="A1029" s="178" t="s">
        <v>718</v>
      </c>
      <c r="B1029" t="s">
        <v>4684</v>
      </c>
      <c r="F1029" s="178" t="s">
        <v>717</v>
      </c>
      <c r="G1029" t="s">
        <v>4880</v>
      </c>
      <c r="H1029"/>
      <c r="I1029"/>
      <c r="K1029" s="178" t="s">
        <v>717</v>
      </c>
      <c r="L1029" t="s">
        <v>4962</v>
      </c>
      <c r="M1029" s="21"/>
      <c r="N1029" s="58"/>
    </row>
    <row r="1030" spans="1:15" s="38" customFormat="1" ht="15.75">
      <c r="A1030" s="178" t="s">
        <v>717</v>
      </c>
      <c r="B1030" t="s">
        <v>4926</v>
      </c>
      <c r="F1030" s="178" t="s">
        <v>717</v>
      </c>
      <c r="G1030" t="s">
        <v>4884</v>
      </c>
      <c r="H1030"/>
      <c r="I1030"/>
      <c r="K1030" s="178" t="s">
        <v>716</v>
      </c>
      <c r="L1030" t="s">
        <v>4976</v>
      </c>
    </row>
    <row r="1031" spans="1:15" s="38" customFormat="1" ht="15.75">
      <c r="A1031" s="178" t="s">
        <v>718</v>
      </c>
      <c r="B1031" t="s">
        <v>5526</v>
      </c>
      <c r="F1031" s="530"/>
      <c r="K1031" s="178" t="s">
        <v>716</v>
      </c>
      <c r="L1031" t="s">
        <v>4977</v>
      </c>
    </row>
    <row r="1032" spans="1:15" s="38" customFormat="1" ht="15.75">
      <c r="A1032" s="530"/>
      <c r="F1032" s="530"/>
      <c r="K1032" s="178" t="s">
        <v>717</v>
      </c>
      <c r="L1032" t="s">
        <v>5085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5084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5152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5351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5347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5448</v>
      </c>
    </row>
    <row r="1038" spans="1:15" s="38" customFormat="1" ht="15.75">
      <c r="A1038" s="530"/>
      <c r="F1038" s="530"/>
      <c r="K1038" s="178" t="s">
        <v>717</v>
      </c>
      <c r="L1038" t="s">
        <v>5449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 t="s">
        <v>717</v>
      </c>
      <c r="B1057" t="s">
        <v>5665</v>
      </c>
      <c r="C1057"/>
      <c r="D1057"/>
      <c r="F1057" s="178" t="s">
        <v>716</v>
      </c>
      <c r="G1057" t="s">
        <v>5741</v>
      </c>
      <c r="H1057"/>
      <c r="I1057"/>
      <c r="J1057"/>
      <c r="K1057" s="178" t="s">
        <v>717</v>
      </c>
      <c r="L1057" t="s">
        <v>4420</v>
      </c>
      <c r="M1057" s="533"/>
    </row>
    <row r="1058" spans="1:15" s="38" customFormat="1" ht="15.75">
      <c r="A1058" s="540" t="s">
        <v>717</v>
      </c>
      <c r="B1058" t="s">
        <v>5662</v>
      </c>
      <c r="F1058" s="178"/>
      <c r="G1058"/>
      <c r="K1058" s="178" t="s">
        <v>717</v>
      </c>
      <c r="L1058" t="s">
        <v>4431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4645</v>
      </c>
    </row>
    <row r="1060" spans="1:15" s="38" customFormat="1" ht="15.75">
      <c r="A1060" s="529"/>
      <c r="F1060" s="178"/>
      <c r="G1060"/>
      <c r="K1060" s="178" t="s">
        <v>718</v>
      </c>
      <c r="L1060" t="s">
        <v>4792</v>
      </c>
    </row>
    <row r="1061" spans="1:15" s="38" customFormat="1" ht="15.75">
      <c r="A1061" s="529"/>
      <c r="K1061" s="178" t="s">
        <v>717</v>
      </c>
      <c r="L1061" t="s">
        <v>4832</v>
      </c>
      <c r="M1061"/>
      <c r="N1061"/>
    </row>
    <row r="1062" spans="1:15" s="38" customFormat="1" ht="15.75">
      <c r="A1062" s="529"/>
      <c r="K1062" s="178" t="s">
        <v>717</v>
      </c>
      <c r="L1062" t="s">
        <v>5054</v>
      </c>
    </row>
    <row r="1063" spans="1:15" s="38" customFormat="1" ht="15.75">
      <c r="A1063" s="529"/>
      <c r="K1063" s="178" t="s">
        <v>717</v>
      </c>
      <c r="L1063" t="s">
        <v>5729</v>
      </c>
      <c r="M1063"/>
      <c r="N1063"/>
      <c r="O1063"/>
    </row>
    <row r="1064" spans="1:15" s="38" customFormat="1" ht="15.75">
      <c r="A1064" s="529"/>
      <c r="K1064" s="178" t="s">
        <v>716</v>
      </c>
      <c r="L1064" t="s">
        <v>5739</v>
      </c>
      <c r="M1064"/>
      <c r="N1064"/>
      <c r="O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3648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4926</v>
      </c>
      <c r="C1088" s="38"/>
      <c r="D1088" s="38"/>
      <c r="E1088" s="38"/>
      <c r="F1088" s="178" t="s">
        <v>716</v>
      </c>
      <c r="G1088" t="s">
        <v>4689</v>
      </c>
      <c r="J1088" s="38"/>
      <c r="K1088" s="178" t="s">
        <v>716</v>
      </c>
      <c r="L1088" t="s">
        <v>4690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4859</v>
      </c>
      <c r="J1089" s="38"/>
      <c r="K1089" s="178" t="s">
        <v>718</v>
      </c>
      <c r="L1089" t="s">
        <v>4925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5024</v>
      </c>
      <c r="H1090" s="38"/>
      <c r="I1090" s="38"/>
      <c r="J1090" s="38"/>
      <c r="K1090" s="178" t="s">
        <v>717</v>
      </c>
      <c r="L1090" t="s">
        <v>4961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5144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5235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5236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5453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5454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4432</v>
      </c>
      <c r="H1119" s="38"/>
      <c r="I1119" s="38"/>
      <c r="J1119" s="38"/>
      <c r="K1119" s="178" t="s">
        <v>717</v>
      </c>
      <c r="L1119" t="s">
        <v>4433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 t="s">
        <v>717</v>
      </c>
      <c r="G1120" t="s">
        <v>5791</v>
      </c>
      <c r="J1120" s="38"/>
      <c r="K1120" s="178" t="s">
        <v>717</v>
      </c>
      <c r="L1120" t="s">
        <v>4637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4736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5352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5353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5354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5328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5355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 t="s">
        <v>716</v>
      </c>
      <c r="L1127" t="s">
        <v>5789</v>
      </c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8" ht="15.75">
      <c r="A1137" s="529"/>
      <c r="B1137" s="38"/>
      <c r="K1137" s="10"/>
      <c r="M1137" s="17"/>
      <c r="O1137" s="399"/>
    </row>
    <row r="1138" spans="1:18" ht="15.75">
      <c r="A1138" s="529"/>
      <c r="B1138" s="38"/>
      <c r="K1138" s="10"/>
      <c r="M1138" s="17"/>
      <c r="O1138" s="399"/>
    </row>
    <row r="1139" spans="1:18" ht="15.75">
      <c r="A1139" s="529"/>
      <c r="B1139" s="38"/>
      <c r="K1139" s="10"/>
      <c r="M1139" s="17"/>
      <c r="O1139" s="399"/>
    </row>
    <row r="1140" spans="1:18" ht="15.75">
      <c r="A1140" s="529"/>
      <c r="B1140" s="38"/>
      <c r="K1140" s="10"/>
      <c r="M1140" s="17"/>
      <c r="O1140" s="399"/>
    </row>
    <row r="1141" spans="1:18" ht="15.75">
      <c r="A1141" s="529"/>
      <c r="B1141" s="38"/>
      <c r="K1141" s="10"/>
      <c r="M1141" s="17"/>
      <c r="O1141" s="399"/>
    </row>
    <row r="1142" spans="1:18" ht="15.75">
      <c r="A1142" s="529"/>
      <c r="B1142" s="38"/>
      <c r="K1142" s="10"/>
      <c r="M1142" s="17"/>
      <c r="O1142" s="399"/>
    </row>
    <row r="1143" spans="1:18" ht="15.75">
      <c r="A1143" s="529"/>
      <c r="B1143" s="38"/>
      <c r="K1143" s="10"/>
      <c r="M1143" s="17"/>
      <c r="O1143" s="399"/>
    </row>
    <row r="1144" spans="1:18" ht="15.75">
      <c r="A1144" s="529"/>
      <c r="B1144" s="38"/>
      <c r="K1144" s="10"/>
      <c r="M1144" s="17"/>
      <c r="O1144" s="399"/>
    </row>
    <row r="1145" spans="1:18" ht="15.75">
      <c r="A1145" s="529"/>
      <c r="B1145" s="38"/>
      <c r="K1145" s="10"/>
      <c r="M1145" s="17"/>
      <c r="O1145" s="399"/>
    </row>
    <row r="1146" spans="1:18" ht="15.75">
      <c r="A1146" s="529"/>
      <c r="B1146" s="38"/>
      <c r="K1146" s="10"/>
      <c r="M1146" s="17"/>
      <c r="O1146" s="399"/>
    </row>
    <row r="1147" spans="1:18" s="38" customFormat="1" ht="15.75">
      <c r="A1147" s="529"/>
      <c r="K1147" s="17"/>
      <c r="M1147" s="10"/>
      <c r="O1147" s="399"/>
    </row>
    <row r="1148" spans="1:18" s="38" customFormat="1" ht="23.25">
      <c r="A1148" s="528" t="s">
        <v>2724</v>
      </c>
      <c r="K1148" s="398"/>
      <c r="M1148" s="17"/>
      <c r="O1148" s="89"/>
    </row>
    <row r="1149" spans="1:18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8" ht="15.75">
      <c r="A1150" s="178" t="s">
        <v>716</v>
      </c>
      <c r="B1150" t="s">
        <v>4582</v>
      </c>
      <c r="C1150" s="38"/>
      <c r="D1150" s="38"/>
      <c r="E1150" s="38"/>
      <c r="F1150" s="178" t="s">
        <v>718</v>
      </c>
      <c r="G1150" t="s">
        <v>4387</v>
      </c>
      <c r="H1150" s="38"/>
      <c r="I1150" s="38"/>
      <c r="J1150" s="38"/>
      <c r="K1150" s="178" t="s">
        <v>717</v>
      </c>
      <c r="L1150" t="s">
        <v>4373</v>
      </c>
      <c r="M1150" s="38"/>
      <c r="N1150" s="38"/>
      <c r="O1150" s="38"/>
      <c r="Q1150" s="178" t="s">
        <v>717</v>
      </c>
      <c r="R1150" t="s">
        <v>5792</v>
      </c>
    </row>
    <row r="1151" spans="1:18" ht="15.75">
      <c r="A1151" s="178" t="s">
        <v>718</v>
      </c>
      <c r="B1151" t="s">
        <v>4639</v>
      </c>
      <c r="E1151" s="38"/>
      <c r="F1151" s="178" t="s">
        <v>717</v>
      </c>
      <c r="G1151" t="s">
        <v>4583</v>
      </c>
      <c r="H1151" s="398"/>
      <c r="J1151" s="38"/>
      <c r="K1151" s="178" t="s">
        <v>718</v>
      </c>
      <c r="L1151" t="s">
        <v>4367</v>
      </c>
      <c r="M1151" s="38"/>
      <c r="N1151" s="38"/>
      <c r="Q1151" s="178" t="s">
        <v>717</v>
      </c>
      <c r="R1151" t="s">
        <v>5793</v>
      </c>
    </row>
    <row r="1152" spans="1:18" ht="15.75">
      <c r="A1152" s="178" t="s">
        <v>717</v>
      </c>
      <c r="B1152" t="s">
        <v>4688</v>
      </c>
      <c r="C1152" s="38"/>
      <c r="D1152" s="38"/>
      <c r="E1152" s="38"/>
      <c r="F1152" s="178" t="s">
        <v>716</v>
      </c>
      <c r="G1152" t="s">
        <v>5535</v>
      </c>
      <c r="H1152" s="398"/>
      <c r="J1152" s="38"/>
      <c r="K1152" s="178" t="s">
        <v>717</v>
      </c>
      <c r="L1152" t="s">
        <v>4434</v>
      </c>
      <c r="Q1152" s="178" t="s">
        <v>717</v>
      </c>
      <c r="R1152" t="s">
        <v>5794</v>
      </c>
    </row>
    <row r="1153" spans="1:18" ht="15.75">
      <c r="A1153" s="540" t="s">
        <v>718</v>
      </c>
      <c r="B1153" t="s">
        <v>5086</v>
      </c>
      <c r="D1153" s="38"/>
      <c r="E1153" s="38"/>
      <c r="F1153" s="530"/>
      <c r="I1153" s="38"/>
      <c r="J1153" s="38"/>
      <c r="K1153" s="178" t="s">
        <v>717</v>
      </c>
      <c r="L1153" t="s">
        <v>4521</v>
      </c>
      <c r="Q1153" s="178" t="s">
        <v>717</v>
      </c>
      <c r="R1153" t="s">
        <v>5795</v>
      </c>
    </row>
    <row r="1154" spans="1:18" ht="15.75">
      <c r="A1154" s="178" t="s">
        <v>716</v>
      </c>
      <c r="B1154" t="s">
        <v>5660</v>
      </c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4525</v>
      </c>
      <c r="M1154" s="38"/>
      <c r="N1154" s="38"/>
      <c r="O1154" s="38"/>
    </row>
    <row r="1155" spans="1:18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4579</v>
      </c>
      <c r="M1155" s="398"/>
    </row>
    <row r="1156" spans="1:18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4584</v>
      </c>
      <c r="M1156" s="398"/>
    </row>
    <row r="1157" spans="1:18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4646</v>
      </c>
      <c r="M1157" s="38"/>
      <c r="N1157" s="38"/>
      <c r="O1157" s="38"/>
    </row>
    <row r="1158" spans="1:18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4636</v>
      </c>
      <c r="M1158" s="38"/>
      <c r="N1158" s="38"/>
      <c r="O1158" s="38"/>
    </row>
    <row r="1159" spans="1:18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4744</v>
      </c>
    </row>
    <row r="1160" spans="1:18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4745</v>
      </c>
    </row>
    <row r="1161" spans="1:18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4919</v>
      </c>
      <c r="M1161" s="398"/>
    </row>
    <row r="1162" spans="1:18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4927</v>
      </c>
      <c r="M1162" s="398"/>
    </row>
    <row r="1163" spans="1:18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4963</v>
      </c>
    </row>
    <row r="1164" spans="1:18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4964</v>
      </c>
    </row>
    <row r="1165" spans="1:18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5055</v>
      </c>
      <c r="M1165" s="38"/>
      <c r="N1165" s="38"/>
    </row>
    <row r="1166" spans="1:18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5056</v>
      </c>
      <c r="M1166" s="38"/>
      <c r="N1166" s="38"/>
    </row>
    <row r="1167" spans="1:18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5087</v>
      </c>
    </row>
    <row r="1168" spans="1:18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5153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5237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5338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 t="s">
        <v>2459</v>
      </c>
      <c r="I1171" s="38"/>
      <c r="J1171" s="38"/>
      <c r="K1171" s="178" t="s">
        <v>716</v>
      </c>
      <c r="L1171" t="s">
        <v>5527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5536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5537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178" t="s">
        <v>717</v>
      </c>
      <c r="L1174" t="s">
        <v>5558</v>
      </c>
      <c r="M1174" s="38"/>
      <c r="N1174" s="38"/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178" t="s">
        <v>717</v>
      </c>
      <c r="L1175" t="s">
        <v>5721</v>
      </c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178" t="s">
        <v>717</v>
      </c>
      <c r="L1176" t="s">
        <v>5733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3620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4379</v>
      </c>
      <c r="C1181" s="38"/>
      <c r="D1181" s="38"/>
      <c r="E1181" s="38"/>
      <c r="F1181" s="178" t="s">
        <v>717</v>
      </c>
      <c r="G1181" t="s">
        <v>4747</v>
      </c>
      <c r="H1181" s="398"/>
      <c r="I1181" s="38"/>
      <c r="J1181" s="38"/>
      <c r="K1181" s="178" t="s">
        <v>718</v>
      </c>
      <c r="L1181" t="s">
        <v>4836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4978</v>
      </c>
      <c r="H1182" s="38"/>
      <c r="I1182" s="38"/>
      <c r="J1182" s="38"/>
      <c r="K1182" s="178" t="s">
        <v>716</v>
      </c>
      <c r="L1182" t="s">
        <v>4976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5343</v>
      </c>
      <c r="J1183" s="38"/>
      <c r="K1183" s="178" t="s">
        <v>716</v>
      </c>
      <c r="L1183" t="s">
        <v>4977</v>
      </c>
      <c r="M1183" s="398"/>
    </row>
    <row r="1184" spans="1:14" ht="15.75">
      <c r="A1184" s="178"/>
      <c r="C1184" s="38"/>
      <c r="D1184" s="38"/>
      <c r="E1184" s="38"/>
      <c r="F1184" s="178" t="s">
        <v>718</v>
      </c>
      <c r="G1184" t="s">
        <v>5197</v>
      </c>
      <c r="H1184" s="21"/>
      <c r="I1184" s="58"/>
      <c r="J1184" s="38"/>
      <c r="K1184" s="178" t="s">
        <v>718</v>
      </c>
      <c r="L1184" t="s">
        <v>5356</v>
      </c>
    </row>
    <row r="1185" spans="1:14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5351</v>
      </c>
    </row>
    <row r="1186" spans="1:14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5328</v>
      </c>
    </row>
    <row r="1187" spans="1:14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5357</v>
      </c>
    </row>
    <row r="1188" spans="1:14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5345</v>
      </c>
    </row>
    <row r="1189" spans="1:14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5346</v>
      </c>
    </row>
    <row r="1190" spans="1:14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5355</v>
      </c>
    </row>
    <row r="1191" spans="1:14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5460</v>
      </c>
    </row>
    <row r="1192" spans="1:14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5461</v>
      </c>
    </row>
    <row r="1193" spans="1:14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5534</v>
      </c>
    </row>
    <row r="1194" spans="1:14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178" t="s">
        <v>716</v>
      </c>
      <c r="L1194" t="s">
        <v>5722</v>
      </c>
      <c r="M1194" s="21"/>
      <c r="N1194" s="58"/>
    </row>
    <row r="1195" spans="1:14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178" t="s">
        <v>716</v>
      </c>
      <c r="L1195" t="s">
        <v>5724</v>
      </c>
      <c r="M1195" s="21"/>
      <c r="N1195" s="58"/>
    </row>
    <row r="1196" spans="1:14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4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4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4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4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4274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4645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5528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3621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4510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4263</v>
      </c>
    </row>
    <row r="1244" spans="1:14" ht="15.75">
      <c r="A1244" s="178" t="s">
        <v>717</v>
      </c>
      <c r="B1244" t="s">
        <v>4691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4264</v>
      </c>
    </row>
    <row r="1245" spans="1:14" ht="15.75">
      <c r="A1245" s="178" t="s">
        <v>716</v>
      </c>
      <c r="B1245" t="s">
        <v>4790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4734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4793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4841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5108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5151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4277</v>
      </c>
      <c r="F1274" s="178" t="s">
        <v>716</v>
      </c>
      <c r="G1274" t="s">
        <v>4748</v>
      </c>
      <c r="H1274"/>
      <c r="I1274"/>
      <c r="K1274" s="178" t="s">
        <v>716</v>
      </c>
      <c r="L1274" t="s">
        <v>4420</v>
      </c>
      <c r="M1274" s="533"/>
    </row>
    <row r="1275" spans="1:15" s="38" customFormat="1" ht="15.75">
      <c r="A1275" s="178" t="s">
        <v>717</v>
      </c>
      <c r="B1275" t="s">
        <v>4271</v>
      </c>
      <c r="F1275" s="178" t="s">
        <v>716</v>
      </c>
      <c r="G1275" t="s">
        <v>4791</v>
      </c>
      <c r="K1275" s="178" t="s">
        <v>718</v>
      </c>
      <c r="L1275" t="s">
        <v>4462</v>
      </c>
    </row>
    <row r="1276" spans="1:15" s="38" customFormat="1" ht="15.75">
      <c r="A1276" s="178" t="s">
        <v>718</v>
      </c>
      <c r="B1276" t="s">
        <v>4280</v>
      </c>
      <c r="F1276" s="178" t="s">
        <v>716</v>
      </c>
      <c r="G1276" t="s">
        <v>4840</v>
      </c>
      <c r="H1276"/>
      <c r="K1276" s="178" t="s">
        <v>718</v>
      </c>
      <c r="L1276" t="s">
        <v>4463</v>
      </c>
    </row>
    <row r="1277" spans="1:15" s="38" customFormat="1" ht="15.75">
      <c r="A1277" s="178" t="s">
        <v>716</v>
      </c>
      <c r="B1277" t="s">
        <v>4906</v>
      </c>
      <c r="F1277" s="178" t="s">
        <v>716</v>
      </c>
      <c r="G1277" t="s">
        <v>5029</v>
      </c>
      <c r="H1277" s="21"/>
      <c r="I1277" s="58"/>
      <c r="K1277" s="178" t="s">
        <v>718</v>
      </c>
      <c r="L1277" t="s">
        <v>4464</v>
      </c>
    </row>
    <row r="1278" spans="1:15" s="38" customFormat="1" ht="15.75">
      <c r="A1278" s="540" t="s">
        <v>716</v>
      </c>
      <c r="B1278" t="s">
        <v>5349</v>
      </c>
      <c r="F1278" s="530"/>
      <c r="K1278" s="178" t="s">
        <v>718</v>
      </c>
      <c r="L1278" t="s">
        <v>4526</v>
      </c>
      <c r="M1278"/>
      <c r="N1278"/>
    </row>
    <row r="1279" spans="1:15" s="38" customFormat="1" ht="15.75">
      <c r="A1279" s="178" t="s">
        <v>718</v>
      </c>
      <c r="B1279" t="s">
        <v>5497</v>
      </c>
      <c r="C1279"/>
      <c r="D1279"/>
      <c r="E1279"/>
      <c r="F1279" s="530"/>
      <c r="K1279" s="178" t="s">
        <v>717</v>
      </c>
      <c r="L1279" t="s">
        <v>4690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4738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4794</v>
      </c>
    </row>
    <row r="1282" spans="1:15" s="38" customFormat="1" ht="15.75">
      <c r="A1282" s="530"/>
      <c r="F1282" s="530"/>
      <c r="K1282" s="178" t="s">
        <v>716</v>
      </c>
      <c r="L1282" t="s">
        <v>4792</v>
      </c>
    </row>
    <row r="1283" spans="1:15" s="38" customFormat="1" ht="15.75">
      <c r="A1283" s="530"/>
      <c r="F1283" s="530"/>
      <c r="K1283" s="178" t="s">
        <v>717</v>
      </c>
      <c r="L1283" t="s">
        <v>4795</v>
      </c>
    </row>
    <row r="1284" spans="1:15" s="38" customFormat="1" ht="15.75">
      <c r="A1284" s="530"/>
      <c r="F1284" s="530"/>
      <c r="K1284" s="178" t="s">
        <v>717</v>
      </c>
      <c r="L1284" t="s">
        <v>4843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4928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4929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5357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5445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5440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5463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 t="s">
        <v>718</v>
      </c>
      <c r="B1305" t="s">
        <v>5659</v>
      </c>
      <c r="C1305"/>
      <c r="D1305"/>
      <c r="F1305" s="178" t="s">
        <v>718</v>
      </c>
      <c r="G1305" t="s">
        <v>4858</v>
      </c>
      <c r="H1305" s="21"/>
      <c r="I1305" s="58"/>
      <c r="K1305" s="178" t="s">
        <v>718</v>
      </c>
      <c r="L1305" t="s">
        <v>4372</v>
      </c>
    </row>
    <row r="1306" spans="1:15" s="38" customFormat="1" ht="15.75">
      <c r="A1306" s="178"/>
      <c r="B1306"/>
      <c r="F1306" s="178" t="s">
        <v>718</v>
      </c>
      <c r="G1306" t="s">
        <v>4862</v>
      </c>
      <c r="K1306" s="178" t="s">
        <v>718</v>
      </c>
      <c r="L1306" t="s">
        <v>4415</v>
      </c>
      <c r="M1306" s="533"/>
    </row>
    <row r="1307" spans="1:15" s="38" customFormat="1" ht="15.75">
      <c r="A1307" s="178"/>
      <c r="B1307"/>
      <c r="K1307" s="178" t="s">
        <v>717</v>
      </c>
      <c r="L1307" t="s">
        <v>4460</v>
      </c>
    </row>
    <row r="1308" spans="1:15" s="38" customFormat="1" ht="15.75">
      <c r="A1308" s="178"/>
      <c r="B1308"/>
      <c r="K1308" s="178" t="s">
        <v>718</v>
      </c>
      <c r="L1308" t="s">
        <v>4461</v>
      </c>
    </row>
    <row r="1309" spans="1:15" s="38" customFormat="1" ht="15.75">
      <c r="A1309" s="178"/>
      <c r="B1309"/>
      <c r="K1309" s="178" t="s">
        <v>718</v>
      </c>
      <c r="L1309" t="s">
        <v>4930</v>
      </c>
      <c r="M1309"/>
      <c r="N1309"/>
    </row>
    <row r="1310" spans="1:15" s="38" customFormat="1" ht="15.75">
      <c r="A1310" s="529"/>
      <c r="K1310" s="178" t="s">
        <v>718</v>
      </c>
      <c r="L1310" t="s">
        <v>5109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5348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5442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3622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4278</v>
      </c>
      <c r="F1336" s="178"/>
      <c r="K1336" s="178" t="s">
        <v>718</v>
      </c>
      <c r="L1336" t="s">
        <v>5529</v>
      </c>
      <c r="M1336" s="38"/>
      <c r="N1336" s="25"/>
    </row>
    <row r="1337" spans="1:14" ht="15.75">
      <c r="A1337" s="178" t="s">
        <v>718</v>
      </c>
      <c r="B1337" t="s">
        <v>5700</v>
      </c>
      <c r="F1337" s="178"/>
      <c r="K1337" s="178" t="s">
        <v>718</v>
      </c>
      <c r="L1337" t="s">
        <v>5530</v>
      </c>
      <c r="M1337" s="38"/>
      <c r="N1337" s="25"/>
    </row>
    <row r="1338" spans="1:14" ht="15.75">
      <c r="A1338" s="529"/>
      <c r="F1338" s="178"/>
      <c r="K1338" s="178" t="s">
        <v>718</v>
      </c>
      <c r="L1338" t="s">
        <v>5796</v>
      </c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4279</v>
      </c>
      <c r="C1367" s="38"/>
      <c r="K1367" s="178" t="s">
        <v>716</v>
      </c>
      <c r="L1367" t="s">
        <v>4380</v>
      </c>
    </row>
    <row r="1368" spans="1:14" ht="15.75">
      <c r="A1368" s="178" t="s">
        <v>716</v>
      </c>
      <c r="B1368" t="s">
        <v>5026</v>
      </c>
      <c r="K1368" s="178" t="s">
        <v>717</v>
      </c>
      <c r="L1368" t="s">
        <v>4468</v>
      </c>
      <c r="M1368" s="38"/>
      <c r="N1368" s="38"/>
    </row>
    <row r="1369" spans="1:14" ht="15.75">
      <c r="A1369" s="178" t="s">
        <v>716</v>
      </c>
      <c r="B1369" t="s">
        <v>5497</v>
      </c>
      <c r="K1369" s="178" t="s">
        <v>718</v>
      </c>
      <c r="L1369" t="s">
        <v>4793</v>
      </c>
      <c r="M1369" s="38"/>
      <c r="N1369" s="38"/>
    </row>
    <row r="1370" spans="1:14" ht="15.75">
      <c r="A1370" s="178"/>
      <c r="K1370" s="178" t="s">
        <v>717</v>
      </c>
      <c r="L1370" t="s">
        <v>5566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4276</v>
      </c>
      <c r="C1398" s="38"/>
      <c r="D1398" s="38"/>
      <c r="E1398" s="38"/>
      <c r="F1398" s="178"/>
      <c r="K1398" s="178" t="s">
        <v>716</v>
      </c>
      <c r="L1398" t="s">
        <v>4274</v>
      </c>
    </row>
    <row r="1399" spans="1:14" ht="15.75">
      <c r="A1399" s="178" t="s">
        <v>718</v>
      </c>
      <c r="B1399" t="s">
        <v>4957</v>
      </c>
      <c r="C1399" s="38"/>
      <c r="F1399" s="178"/>
      <c r="K1399" s="178" t="s">
        <v>718</v>
      </c>
      <c r="L1399" t="s">
        <v>4373</v>
      </c>
      <c r="M1399" s="38"/>
      <c r="N1399" s="38"/>
    </row>
    <row r="1400" spans="1:14" ht="15.75">
      <c r="A1400" s="178" t="s">
        <v>717</v>
      </c>
      <c r="B1400" t="s">
        <v>5110</v>
      </c>
      <c r="K1400" s="178" t="s">
        <v>717</v>
      </c>
      <c r="L1400" t="s">
        <v>4734</v>
      </c>
      <c r="M1400" s="398"/>
    </row>
    <row r="1401" spans="1:14" ht="15.75">
      <c r="A1401" s="178"/>
      <c r="K1401" s="178" t="s">
        <v>717</v>
      </c>
      <c r="L1401" t="s">
        <v>4735</v>
      </c>
      <c r="M1401" s="398"/>
    </row>
    <row r="1402" spans="1:14" ht="15.75">
      <c r="A1402" s="178"/>
      <c r="K1402" s="178" t="s">
        <v>718</v>
      </c>
      <c r="L1402" t="s">
        <v>5363</v>
      </c>
    </row>
    <row r="1403" spans="1:14" ht="15.75">
      <c r="A1403" s="178"/>
      <c r="K1403" s="178" t="s">
        <v>717</v>
      </c>
      <c r="L1403" t="s">
        <v>5057</v>
      </c>
      <c r="M1403" s="38"/>
      <c r="N1403" s="38"/>
    </row>
    <row r="1404" spans="1:14" ht="15.75">
      <c r="A1404" s="178"/>
      <c r="K1404" s="178" t="s">
        <v>717</v>
      </c>
      <c r="L1404" t="s">
        <v>5451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8" ht="15.75">
      <c r="A1425" s="529"/>
      <c r="B1425" s="38"/>
      <c r="K1425" s="89"/>
    </row>
    <row r="1426" spans="1:18" s="38" customFormat="1" ht="15.75">
      <c r="A1426" s="529"/>
      <c r="K1426" s="10"/>
    </row>
    <row r="1427" spans="1:18" s="38" customFormat="1" ht="23.25">
      <c r="A1427" s="528" t="s">
        <v>3623</v>
      </c>
      <c r="K1427" s="17"/>
    </row>
    <row r="1428" spans="1:18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8" ht="15.75">
      <c r="A1429" s="178" t="s">
        <v>718</v>
      </c>
      <c r="B1429" t="s">
        <v>4469</v>
      </c>
      <c r="F1429" s="178" t="s">
        <v>716</v>
      </c>
      <c r="G1429" t="s">
        <v>4858</v>
      </c>
      <c r="H1429" s="21"/>
      <c r="I1429" s="58"/>
      <c r="J1429" s="38"/>
      <c r="K1429" s="178" t="s">
        <v>717</v>
      </c>
      <c r="L1429" t="s">
        <v>4263</v>
      </c>
    </row>
    <row r="1430" spans="1:18" ht="15.75">
      <c r="A1430" s="178" t="s">
        <v>718</v>
      </c>
      <c r="B1430" t="s">
        <v>4585</v>
      </c>
      <c r="C1430" s="38"/>
      <c r="D1430" s="38"/>
      <c r="F1430" s="178" t="s">
        <v>717</v>
      </c>
      <c r="G1430" t="s">
        <v>5154</v>
      </c>
      <c r="K1430" s="178" t="s">
        <v>717</v>
      </c>
      <c r="L1430" t="s">
        <v>4264</v>
      </c>
    </row>
    <row r="1431" spans="1:18" ht="15.75">
      <c r="A1431" s="178" t="s">
        <v>717</v>
      </c>
      <c r="B1431" t="s">
        <v>4581</v>
      </c>
      <c r="C1431" s="38"/>
      <c r="D1431" s="38"/>
      <c r="F1431" s="178" t="s">
        <v>716</v>
      </c>
      <c r="G1431" t="s">
        <v>5319</v>
      </c>
      <c r="H1431" s="38"/>
      <c r="I1431" s="203"/>
      <c r="J1431" s="38"/>
      <c r="K1431" s="178" t="s">
        <v>718</v>
      </c>
      <c r="L1431" t="s">
        <v>4465</v>
      </c>
      <c r="M1431" s="38"/>
      <c r="N1431" s="38"/>
    </row>
    <row r="1432" spans="1:18" ht="15.75">
      <c r="A1432" s="540" t="s">
        <v>718</v>
      </c>
      <c r="B1432" t="s">
        <v>5662</v>
      </c>
      <c r="F1432" s="178" t="s">
        <v>718</v>
      </c>
      <c r="G1432" t="s">
        <v>5531</v>
      </c>
      <c r="H1432" s="38"/>
      <c r="K1432" s="178" t="s">
        <v>716</v>
      </c>
      <c r="L1432" t="s">
        <v>4959</v>
      </c>
      <c r="M1432" s="21"/>
      <c r="N1432" s="58"/>
      <c r="O1432" s="38"/>
      <c r="R1432" t="s">
        <v>2459</v>
      </c>
    </row>
    <row r="1433" spans="1:18" ht="15.75">
      <c r="A1433" s="178" t="s">
        <v>718</v>
      </c>
      <c r="B1433" t="s">
        <v>5663</v>
      </c>
      <c r="F1433" s="178" t="s">
        <v>717</v>
      </c>
      <c r="G1433" t="s">
        <v>5195</v>
      </c>
      <c r="K1433" s="178" t="s">
        <v>717</v>
      </c>
      <c r="L1433" t="s">
        <v>4965</v>
      </c>
      <c r="M1433" s="21"/>
      <c r="N1433" s="58"/>
      <c r="O1433" s="38"/>
    </row>
    <row r="1434" spans="1:18" ht="15.75">
      <c r="A1434" s="529"/>
      <c r="B1434" s="38"/>
      <c r="K1434" s="178" t="s">
        <v>717</v>
      </c>
      <c r="L1434" t="s">
        <v>5337</v>
      </c>
    </row>
    <row r="1435" spans="1:18" ht="15.75">
      <c r="A1435" s="529"/>
      <c r="B1435" s="38"/>
      <c r="K1435" s="178" t="s">
        <v>716</v>
      </c>
      <c r="L1435" t="s">
        <v>5143</v>
      </c>
    </row>
    <row r="1436" spans="1:18" ht="15.75">
      <c r="A1436" s="529"/>
      <c r="B1436" s="38"/>
      <c r="K1436" s="178" t="s">
        <v>717</v>
      </c>
      <c r="L1436" t="s">
        <v>5147</v>
      </c>
    </row>
    <row r="1437" spans="1:18" ht="15.75">
      <c r="A1437" s="529"/>
      <c r="B1437" s="38"/>
      <c r="K1437" s="178" t="s">
        <v>717</v>
      </c>
      <c r="L1437" t="s">
        <v>5148</v>
      </c>
      <c r="M1437" s="38"/>
      <c r="N1437" s="38"/>
    </row>
    <row r="1438" spans="1:18" ht="15.75">
      <c r="A1438" s="529"/>
      <c r="B1438" s="38"/>
      <c r="K1438" s="178" t="s">
        <v>718</v>
      </c>
      <c r="L1438" t="s">
        <v>5453</v>
      </c>
      <c r="M1438" s="38"/>
      <c r="N1438" s="38"/>
      <c r="O1438" s="38"/>
    </row>
    <row r="1439" spans="1:18" ht="15.75">
      <c r="A1439" s="529"/>
      <c r="B1439" s="38"/>
      <c r="K1439" s="178" t="s">
        <v>718</v>
      </c>
      <c r="L1439" t="s">
        <v>5464</v>
      </c>
      <c r="M1439" s="38"/>
      <c r="N1439" s="203"/>
      <c r="O1439" s="38"/>
    </row>
    <row r="1440" spans="1:18" ht="15.75">
      <c r="A1440" s="529"/>
      <c r="B1440" s="38"/>
      <c r="K1440" s="178" t="s">
        <v>717</v>
      </c>
      <c r="L1440" t="s">
        <v>5532</v>
      </c>
      <c r="M1440" s="38"/>
      <c r="N1440" s="25"/>
    </row>
    <row r="1441" spans="1:12" ht="15.75">
      <c r="A1441" s="529"/>
      <c r="B1441" s="38"/>
      <c r="K1441" s="178" t="s">
        <v>716</v>
      </c>
      <c r="L1441" t="s">
        <v>5734</v>
      </c>
    </row>
    <row r="1442" spans="1:12" ht="15.75">
      <c r="A1442" s="529"/>
      <c r="B1442" s="38"/>
      <c r="K1442" s="178" t="s">
        <v>717</v>
      </c>
      <c r="L1442" t="s">
        <v>5725</v>
      </c>
    </row>
    <row r="1443" spans="1:12" ht="15.75">
      <c r="A1443" s="529"/>
      <c r="B1443" s="38"/>
      <c r="K1443" s="178" t="s">
        <v>718</v>
      </c>
      <c r="L1443" t="s">
        <v>5728</v>
      </c>
    </row>
    <row r="1444" spans="1:12" ht="15.75">
      <c r="A1444" s="529"/>
      <c r="B1444" s="38"/>
      <c r="K1444" s="178" t="s">
        <v>716</v>
      </c>
      <c r="L1444" t="s">
        <v>5733</v>
      </c>
    </row>
    <row r="1445" spans="1:12" ht="15.75">
      <c r="A1445" s="529"/>
      <c r="B1445" s="38"/>
      <c r="K1445" s="178" t="s">
        <v>718</v>
      </c>
      <c r="L1445" t="s">
        <v>5740</v>
      </c>
    </row>
    <row r="1446" spans="1:12" ht="15.75">
      <c r="A1446" s="529"/>
      <c r="B1446" s="38"/>
      <c r="K1446" s="398"/>
    </row>
    <row r="1447" spans="1:12" ht="15.75">
      <c r="A1447" s="529"/>
      <c r="B1447" s="38"/>
      <c r="K1447" s="398"/>
    </row>
    <row r="1448" spans="1:12" ht="15.75">
      <c r="A1448" s="529"/>
      <c r="B1448" s="38"/>
      <c r="K1448" s="398"/>
    </row>
    <row r="1449" spans="1:12" ht="15.75">
      <c r="A1449" s="529"/>
      <c r="B1449" s="38"/>
      <c r="K1449" s="398"/>
    </row>
    <row r="1450" spans="1:12" ht="15.75">
      <c r="A1450" s="529"/>
      <c r="B1450" s="38"/>
      <c r="K1450" s="398"/>
    </row>
    <row r="1451" spans="1:12" ht="15.75">
      <c r="A1451" s="529"/>
      <c r="B1451" s="38"/>
      <c r="K1451" s="398"/>
    </row>
    <row r="1452" spans="1:12" ht="15.75">
      <c r="A1452" s="529"/>
      <c r="B1452" s="38"/>
      <c r="K1452" s="398"/>
    </row>
    <row r="1453" spans="1:12" ht="15.75">
      <c r="A1453" s="529"/>
      <c r="B1453" s="38"/>
      <c r="K1453" s="398"/>
    </row>
    <row r="1454" spans="1:12" ht="15.75">
      <c r="A1454" s="529"/>
      <c r="B1454" s="38"/>
      <c r="K1454" s="398"/>
    </row>
    <row r="1455" spans="1:12" ht="15.75">
      <c r="A1455" s="529"/>
      <c r="B1455" s="38"/>
      <c r="K1455" s="398"/>
    </row>
    <row r="1456" spans="1:12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2718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4585</v>
      </c>
      <c r="F1460" s="178" t="s">
        <v>717</v>
      </c>
      <c r="G1460" t="s">
        <v>4914</v>
      </c>
      <c r="H1460"/>
      <c r="I1460"/>
      <c r="K1460" s="178" t="s">
        <v>716</v>
      </c>
      <c r="L1460" t="s">
        <v>5235</v>
      </c>
      <c r="M1460"/>
      <c r="N1460"/>
    </row>
    <row r="1461" spans="1:14" s="38" customFormat="1" ht="15.75">
      <c r="A1461" s="178" t="s">
        <v>717</v>
      </c>
      <c r="B1461" t="s">
        <v>5192</v>
      </c>
      <c r="F1461" s="178" t="s">
        <v>717</v>
      </c>
      <c r="G1461" t="s">
        <v>5024</v>
      </c>
      <c r="K1461" s="178" t="s">
        <v>716</v>
      </c>
      <c r="L1461" t="s">
        <v>5236</v>
      </c>
      <c r="M1461"/>
      <c r="N1461"/>
    </row>
    <row r="1462" spans="1:14" s="38" customFormat="1" ht="15.75">
      <c r="A1462" s="530"/>
      <c r="F1462" s="178" t="s">
        <v>718</v>
      </c>
      <c r="G1462" t="s">
        <v>5531</v>
      </c>
      <c r="K1462" s="178" t="s">
        <v>717</v>
      </c>
      <c r="L1462" t="s">
        <v>5532</v>
      </c>
      <c r="N1462" s="25"/>
    </row>
    <row r="1463" spans="1:14" s="38" customFormat="1" ht="15.75">
      <c r="A1463" s="530"/>
      <c r="F1463" s="178"/>
      <c r="G1463"/>
      <c r="K1463" s="178" t="s">
        <v>717</v>
      </c>
      <c r="L1463" t="s">
        <v>5742</v>
      </c>
      <c r="M1463"/>
      <c r="N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4585</v>
      </c>
      <c r="F1491" s="178" t="s">
        <v>718</v>
      </c>
      <c r="G1491" t="s">
        <v>5194</v>
      </c>
      <c r="H1491"/>
      <c r="I1491"/>
      <c r="K1491" s="178" t="s">
        <v>717</v>
      </c>
      <c r="L1491" t="s">
        <v>4381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5358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5359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5567</v>
      </c>
      <c r="M1494"/>
      <c r="N1494"/>
    </row>
    <row r="1495" spans="1:15" s="38" customFormat="1" ht="15.75">
      <c r="A1495" s="529"/>
      <c r="K1495" s="178" t="s">
        <v>716</v>
      </c>
      <c r="L1495" t="s">
        <v>5566</v>
      </c>
      <c r="M1495"/>
      <c r="N1495"/>
    </row>
    <row r="1496" spans="1:15" s="38" customFormat="1" ht="15.75">
      <c r="A1496" s="529"/>
      <c r="K1496" s="178" t="s">
        <v>718</v>
      </c>
      <c r="L1496" t="s">
        <v>5729</v>
      </c>
      <c r="M1496"/>
      <c r="N1496"/>
      <c r="O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2710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4467</v>
      </c>
      <c r="F1522" s="178"/>
      <c r="G1522"/>
      <c r="K1522" s="178" t="s">
        <v>717</v>
      </c>
      <c r="L1522" t="s">
        <v>4920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5083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5149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5155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5156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3624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4921</v>
      </c>
      <c r="F1553" s="178" t="s">
        <v>717</v>
      </c>
      <c r="G1553" t="s">
        <v>5024</v>
      </c>
      <c r="K1553" s="178" t="s">
        <v>718</v>
      </c>
      <c r="L1553" t="s">
        <v>4269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5531</v>
      </c>
      <c r="K1554" s="178" t="s">
        <v>716</v>
      </c>
      <c r="L1554" t="s">
        <v>4527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4794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4966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5336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5465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5375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5368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5157</v>
      </c>
    </row>
    <row r="1563" spans="1:15" s="38" customFormat="1" ht="15.75">
      <c r="A1563" s="530"/>
      <c r="F1563" s="178"/>
      <c r="G1563"/>
      <c r="K1563" s="178" t="s">
        <v>716</v>
      </c>
      <c r="L1563" t="s">
        <v>5235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5236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5466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5451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5467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5440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5527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5532</v>
      </c>
      <c r="N1570" s="25"/>
    </row>
    <row r="1571" spans="1:14" s="38" customFormat="1" ht="15.75" customHeight="1">
      <c r="A1571" s="529"/>
      <c r="F1571" s="178"/>
      <c r="G1571"/>
      <c r="K1571" s="178" t="s">
        <v>716</v>
      </c>
      <c r="L1571" t="s">
        <v>5568</v>
      </c>
      <c r="N1571" s="203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4377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4427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4465</v>
      </c>
    </row>
    <row r="1587" spans="1:15" s="38" customFormat="1" ht="15.75">
      <c r="A1587" s="178"/>
      <c r="B1587"/>
      <c r="K1587" s="178" t="s">
        <v>718</v>
      </c>
      <c r="L1587" t="s">
        <v>4740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5450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5560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3625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4513</v>
      </c>
      <c r="C1615"/>
      <c r="D1615"/>
      <c r="F1615" s="178" t="s">
        <v>716</v>
      </c>
      <c r="G1615" t="s">
        <v>4471</v>
      </c>
      <c r="K1615" s="178" t="s">
        <v>717</v>
      </c>
      <c r="L1615" t="s">
        <v>4372</v>
      </c>
    </row>
    <row r="1616" spans="1:14" s="38" customFormat="1" ht="15.75">
      <c r="A1616" s="178" t="s">
        <v>716</v>
      </c>
      <c r="B1616" t="s">
        <v>4857</v>
      </c>
      <c r="F1616" s="178"/>
      <c r="G1616"/>
      <c r="K1616" s="178" t="s">
        <v>716</v>
      </c>
      <c r="L1616" t="s">
        <v>4735</v>
      </c>
      <c r="M1616" s="398"/>
      <c r="N1616"/>
    </row>
    <row r="1617" spans="1:15" s="38" customFormat="1" ht="15.75">
      <c r="A1617" s="178" t="s">
        <v>717</v>
      </c>
      <c r="B1617" t="s">
        <v>5526</v>
      </c>
      <c r="F1617" s="178"/>
      <c r="G1617"/>
      <c r="K1617" s="178" t="s">
        <v>718</v>
      </c>
      <c r="L1617" t="s">
        <v>4518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4842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5041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5157</v>
      </c>
    </row>
    <row r="1621" spans="1:15" s="38" customFormat="1" ht="15.75">
      <c r="A1621" s="530"/>
      <c r="F1621" s="530"/>
      <c r="K1621" s="178" t="s">
        <v>717</v>
      </c>
      <c r="L1621" t="s">
        <v>5350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5448</v>
      </c>
    </row>
    <row r="1623" spans="1:15" s="38" customFormat="1" ht="15.75">
      <c r="A1623" s="530"/>
      <c r="F1623" s="530"/>
      <c r="K1623" s="178" t="s">
        <v>718</v>
      </c>
      <c r="L1623" t="s">
        <v>5527</v>
      </c>
      <c r="M1623" s="398"/>
      <c r="N1623"/>
    </row>
    <row r="1624" spans="1:15" s="38" customFormat="1" ht="15.75">
      <c r="A1624" s="530"/>
      <c r="F1624" s="530"/>
      <c r="K1624" s="178" t="s">
        <v>717</v>
      </c>
      <c r="L1624" t="s">
        <v>5569</v>
      </c>
      <c r="N1624" s="203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2732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4279</v>
      </c>
      <c r="F1646" s="178" t="s">
        <v>717</v>
      </c>
      <c r="G1646" t="s">
        <v>4631</v>
      </c>
      <c r="H1646"/>
      <c r="I1646"/>
      <c r="K1646" s="178" t="s">
        <v>718</v>
      </c>
      <c r="L1646" t="s">
        <v>4431</v>
      </c>
      <c r="M1646"/>
      <c r="N1646"/>
      <c r="O1646"/>
    </row>
    <row r="1647" spans="1:15" s="38" customFormat="1" ht="15.75">
      <c r="A1647" s="178" t="s">
        <v>717</v>
      </c>
      <c r="B1647" t="s">
        <v>4634</v>
      </c>
      <c r="F1647" s="178" t="s">
        <v>717</v>
      </c>
      <c r="G1647" t="s">
        <v>5661</v>
      </c>
      <c r="H1647"/>
      <c r="I1647"/>
      <c r="K1647" s="178" t="s">
        <v>717</v>
      </c>
      <c r="L1647" t="s">
        <v>4528</v>
      </c>
      <c r="M1647"/>
      <c r="N1647"/>
    </row>
    <row r="1648" spans="1:15" s="38" customFormat="1" ht="15.75">
      <c r="A1648" s="178" t="s">
        <v>717</v>
      </c>
      <c r="B1648" t="s">
        <v>4790</v>
      </c>
      <c r="F1648" s="178"/>
      <c r="G1648"/>
      <c r="K1648" s="178" t="s">
        <v>717</v>
      </c>
      <c r="L1648" t="s">
        <v>4632</v>
      </c>
      <c r="M1648"/>
      <c r="N1648"/>
    </row>
    <row r="1649" spans="1:15" s="38" customFormat="1" ht="15.75">
      <c r="A1649" s="178" t="s">
        <v>717</v>
      </c>
      <c r="B1649" t="s">
        <v>5492</v>
      </c>
      <c r="C1649"/>
      <c r="F1649" s="178"/>
      <c r="G1649"/>
      <c r="K1649" s="178" t="s">
        <v>716</v>
      </c>
      <c r="L1649" t="s">
        <v>5111</v>
      </c>
      <c r="M1649" s="398"/>
      <c r="N1649"/>
      <c r="O1649"/>
    </row>
    <row r="1650" spans="1:15" s="38" customFormat="1" ht="15.75">
      <c r="A1650" s="178" t="s">
        <v>716</v>
      </c>
      <c r="B1650" t="s">
        <v>5735</v>
      </c>
      <c r="F1650" s="178"/>
      <c r="G1650"/>
      <c r="J1650" s="38" t="s">
        <v>2459</v>
      </c>
      <c r="K1650" s="178" t="s">
        <v>718</v>
      </c>
      <c r="L1650" t="s">
        <v>5442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5445</v>
      </c>
      <c r="M1651" s="21"/>
      <c r="N1651" s="58"/>
    </row>
    <row r="1652" spans="1:15" s="38" customFormat="1" ht="15.75">
      <c r="A1652" s="530"/>
      <c r="F1652" s="530"/>
      <c r="K1652" s="178" t="s">
        <v>718</v>
      </c>
      <c r="L1652" t="s">
        <v>5570</v>
      </c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4272</v>
      </c>
      <c r="F1677" s="178" t="s">
        <v>717</v>
      </c>
      <c r="G1677" t="s">
        <v>4374</v>
      </c>
      <c r="H1677"/>
      <c r="I1677"/>
      <c r="K1677" s="178" t="s">
        <v>716</v>
      </c>
      <c r="L1677" t="s">
        <v>4433</v>
      </c>
    </row>
    <row r="1678" spans="1:14" s="38" customFormat="1" ht="15.75">
      <c r="A1678" s="178" t="s">
        <v>717</v>
      </c>
      <c r="B1678" t="s">
        <v>4424</v>
      </c>
      <c r="F1678" s="178" t="s">
        <v>716</v>
      </c>
      <c r="G1678" t="s">
        <v>4432</v>
      </c>
      <c r="K1678" s="178" t="s">
        <v>716</v>
      </c>
      <c r="L1678" t="s">
        <v>4637</v>
      </c>
      <c r="N1678" s="25"/>
    </row>
    <row r="1679" spans="1:14" s="38" customFormat="1" ht="15.75">
      <c r="A1679" s="178"/>
      <c r="B1679"/>
      <c r="F1679" s="178" t="s">
        <v>717</v>
      </c>
      <c r="G1679" t="s">
        <v>5373</v>
      </c>
      <c r="H1679"/>
      <c r="K1679" s="178" t="s">
        <v>718</v>
      </c>
      <c r="L1679" t="s">
        <v>4966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5029</v>
      </c>
      <c r="H1680" s="21"/>
      <c r="K1680" s="178" t="s">
        <v>718</v>
      </c>
      <c r="L1680" t="s">
        <v>5362</v>
      </c>
      <c r="M1680"/>
      <c r="N1680"/>
    </row>
    <row r="1681" spans="1:15" s="38" customFormat="1" ht="15.75">
      <c r="A1681" s="178"/>
      <c r="B1681"/>
      <c r="F1681" s="178" t="s">
        <v>718</v>
      </c>
      <c r="G1681" t="s">
        <v>5791</v>
      </c>
      <c r="H1681"/>
      <c r="I1681"/>
      <c r="J1681"/>
      <c r="K1681" s="178" t="s">
        <v>718</v>
      </c>
      <c r="L1681" t="s">
        <v>5364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5444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5054</v>
      </c>
    </row>
    <row r="1684" spans="1:15" s="38" customFormat="1" ht="15.75">
      <c r="A1684" s="178"/>
      <c r="B1684"/>
      <c r="F1684" s="530"/>
      <c r="K1684" s="178" t="s">
        <v>718</v>
      </c>
      <c r="L1684" t="s">
        <v>5111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5158</v>
      </c>
    </row>
    <row r="1686" spans="1:15" s="38" customFormat="1" ht="15.75">
      <c r="A1686" s="178"/>
      <c r="B1686"/>
      <c r="F1686" s="530"/>
      <c r="K1686" s="178" t="s">
        <v>717</v>
      </c>
      <c r="L1686" t="s">
        <v>5790</v>
      </c>
      <c r="M1686"/>
      <c r="N1686"/>
      <c r="O1686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2731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4280</v>
      </c>
      <c r="F1708" s="178"/>
      <c r="G1708"/>
      <c r="K1708" s="178" t="s">
        <v>717</v>
      </c>
      <c r="L1708" t="s">
        <v>4428</v>
      </c>
      <c r="M1708"/>
      <c r="N1708"/>
      <c r="O1708"/>
    </row>
    <row r="1709" spans="1:15" s="38" customFormat="1" ht="15.75">
      <c r="A1709" s="178" t="s">
        <v>718</v>
      </c>
      <c r="B1709" t="s">
        <v>4509</v>
      </c>
      <c r="F1709" s="178"/>
      <c r="G1709"/>
      <c r="K1709" s="178" t="s">
        <v>718</v>
      </c>
      <c r="L1709" t="s">
        <v>4529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4647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4835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5360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5538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4361</v>
      </c>
      <c r="F1739" s="178" t="s">
        <v>716</v>
      </c>
      <c r="G1739" t="s">
        <v>4862</v>
      </c>
      <c r="K1739" s="178" t="s">
        <v>716</v>
      </c>
      <c r="L1739" t="s">
        <v>4646</v>
      </c>
    </row>
    <row r="1740" spans="1:14" s="38" customFormat="1" ht="15.75">
      <c r="A1740" s="178" t="s">
        <v>718</v>
      </c>
      <c r="B1740" t="s">
        <v>5110</v>
      </c>
      <c r="C1740"/>
      <c r="D1740"/>
      <c r="E1740"/>
      <c r="F1740" s="178"/>
      <c r="G1740"/>
      <c r="K1740" s="178" t="s">
        <v>716</v>
      </c>
      <c r="L1740" t="s">
        <v>4636</v>
      </c>
    </row>
    <row r="1741" spans="1:14" s="38" customFormat="1" ht="15.75">
      <c r="A1741" s="178" t="s">
        <v>716</v>
      </c>
      <c r="B1741" t="s">
        <v>4881</v>
      </c>
      <c r="F1741" s="178"/>
      <c r="G1741"/>
      <c r="K1741" s="178" t="s">
        <v>716</v>
      </c>
      <c r="L1741" t="s">
        <v>4931</v>
      </c>
      <c r="M1741" s="398"/>
      <c r="N1741"/>
    </row>
    <row r="1742" spans="1:14" s="38" customFormat="1" ht="15.75">
      <c r="A1742" s="178" t="s">
        <v>717</v>
      </c>
      <c r="B1742" t="s">
        <v>5743</v>
      </c>
      <c r="C1742"/>
      <c r="D1742"/>
      <c r="F1742" s="178"/>
      <c r="G1742"/>
      <c r="J1742" s="38" t="s">
        <v>2459</v>
      </c>
      <c r="K1742" s="178" t="s">
        <v>716</v>
      </c>
      <c r="L1742" t="s">
        <v>4932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5055</v>
      </c>
    </row>
    <row r="1744" spans="1:14" s="38" customFormat="1" ht="15.75">
      <c r="A1744" s="530"/>
      <c r="F1744" s="178"/>
      <c r="G1744"/>
      <c r="K1744" s="178" t="s">
        <v>718</v>
      </c>
      <c r="L1744" t="s">
        <v>5057</v>
      </c>
    </row>
    <row r="1745" spans="1:14" s="38" customFormat="1" ht="15.75">
      <c r="A1745" s="530"/>
      <c r="F1745" s="530"/>
      <c r="K1745" s="178" t="s">
        <v>717</v>
      </c>
      <c r="L1745" t="s">
        <v>5056</v>
      </c>
    </row>
    <row r="1746" spans="1:14" s="38" customFormat="1" ht="15.75">
      <c r="A1746" s="530"/>
      <c r="F1746" s="530"/>
      <c r="K1746" s="178" t="s">
        <v>716</v>
      </c>
      <c r="L1746" t="s">
        <v>5528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3626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4844</v>
      </c>
      <c r="C1770"/>
      <c r="D1770"/>
      <c r="F1770" s="178" t="s">
        <v>717</v>
      </c>
      <c r="G1770" t="s">
        <v>4642</v>
      </c>
      <c r="K1770" s="178" t="s">
        <v>717</v>
      </c>
      <c r="L1770" t="s">
        <v>4263</v>
      </c>
      <c r="M1770"/>
      <c r="N1770"/>
    </row>
    <row r="1771" spans="1:14" s="38" customFormat="1" ht="15.75">
      <c r="A1771" s="530"/>
      <c r="F1771" s="178" t="s">
        <v>716</v>
      </c>
      <c r="G1771" t="s">
        <v>4886</v>
      </c>
      <c r="K1771" s="178" t="s">
        <v>717</v>
      </c>
      <c r="L1771" t="s">
        <v>4264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4435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4647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4643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4794</v>
      </c>
    </row>
    <row r="1776" spans="1:14" s="38" customFormat="1" ht="15.75">
      <c r="A1776" s="530"/>
      <c r="F1776" s="530"/>
      <c r="K1776" s="178" t="s">
        <v>717</v>
      </c>
      <c r="L1776" t="s">
        <v>4843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5455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5352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5158</v>
      </c>
    </row>
    <row r="1780" spans="1:14" s="38" customFormat="1" ht="15.75">
      <c r="A1780" s="530"/>
      <c r="F1780" s="530"/>
      <c r="K1780" s="178" t="s">
        <v>716</v>
      </c>
      <c r="L1780" t="s">
        <v>5159</v>
      </c>
    </row>
    <row r="1781" spans="1:14" s="38" customFormat="1" ht="15.75">
      <c r="A1781" s="530"/>
      <c r="F1781" s="530"/>
      <c r="K1781" s="178" t="s">
        <v>716</v>
      </c>
      <c r="L1781" t="s">
        <v>5160</v>
      </c>
    </row>
    <row r="1782" spans="1:14" s="38" customFormat="1" ht="15.75">
      <c r="A1782" s="530"/>
      <c r="F1782" s="530"/>
      <c r="K1782" s="178" t="s">
        <v>716</v>
      </c>
      <c r="L1782" t="s">
        <v>5161</v>
      </c>
    </row>
    <row r="1783" spans="1:14" s="38" customFormat="1" ht="15.75">
      <c r="A1783" s="530"/>
      <c r="F1783" s="530"/>
      <c r="K1783" s="178" t="s">
        <v>716</v>
      </c>
      <c r="L1783" t="s">
        <v>5162</v>
      </c>
    </row>
    <row r="1784" spans="1:14" s="38" customFormat="1" ht="15.75">
      <c r="A1784" s="530"/>
      <c r="F1784" s="530"/>
      <c r="K1784" s="178" t="s">
        <v>716</v>
      </c>
      <c r="L1784" t="s">
        <v>5163</v>
      </c>
    </row>
    <row r="1785" spans="1:14" s="38" customFormat="1" ht="15.75">
      <c r="A1785" s="530"/>
      <c r="F1785" s="530"/>
      <c r="K1785" s="178" t="s">
        <v>718</v>
      </c>
      <c r="L1785" t="s">
        <v>5446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2714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4430</v>
      </c>
      <c r="H1801"/>
      <c r="I1801"/>
      <c r="K1801" s="178" t="s">
        <v>717</v>
      </c>
      <c r="L1801" t="s">
        <v>4382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4468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4528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4959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4965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5057</v>
      </c>
    </row>
    <row r="1807" spans="1:15" s="38" customFormat="1" ht="15.75">
      <c r="A1807" s="529"/>
      <c r="G1807" s="529"/>
      <c r="K1807" s="178" t="s">
        <v>716</v>
      </c>
      <c r="L1807" t="s">
        <v>5059</v>
      </c>
    </row>
    <row r="1808" spans="1:15" s="38" customFormat="1" ht="15.75">
      <c r="A1808" s="529"/>
      <c r="G1808" s="529"/>
      <c r="K1808" s="178" t="s">
        <v>717</v>
      </c>
      <c r="L1808" t="s">
        <v>5147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5148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5537</v>
      </c>
      <c r="M1810" s="398"/>
      <c r="N1810"/>
    </row>
    <row r="1811" spans="1:15" s="38" customFormat="1" ht="15.75">
      <c r="A1811" s="529"/>
      <c r="G1811" s="529"/>
      <c r="K1811" s="178" t="s">
        <v>717</v>
      </c>
      <c r="L1811" t="s">
        <v>5725</v>
      </c>
      <c r="M1811"/>
      <c r="N1811"/>
    </row>
    <row r="1812" spans="1:15" s="38" customFormat="1" ht="15.75">
      <c r="A1812" s="529"/>
      <c r="G1812" s="529"/>
      <c r="K1812" s="178" t="s">
        <v>718</v>
      </c>
      <c r="L1812" t="s">
        <v>5726</v>
      </c>
      <c r="M1812"/>
      <c r="N1812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4281</v>
      </c>
      <c r="F1832" s="178" t="s">
        <v>718</v>
      </c>
      <c r="G1832" t="s">
        <v>4747</v>
      </c>
      <c r="H1832" s="398"/>
      <c r="K1832" s="178" t="s">
        <v>716</v>
      </c>
      <c r="L1832" t="s">
        <v>4367</v>
      </c>
      <c r="O1832"/>
    </row>
    <row r="1833" spans="1:15" s="38" customFormat="1" ht="15.75">
      <c r="A1833" s="178" t="s">
        <v>716</v>
      </c>
      <c r="B1833" t="s">
        <v>4581</v>
      </c>
      <c r="F1833" s="178" t="s">
        <v>717</v>
      </c>
      <c r="G1833" t="s">
        <v>4861</v>
      </c>
      <c r="H1833"/>
      <c r="I1833"/>
      <c r="K1833" s="178" t="s">
        <v>716</v>
      </c>
      <c r="L1833" t="s">
        <v>4436</v>
      </c>
      <c r="M1833"/>
      <c r="N1833"/>
    </row>
    <row r="1834" spans="1:15" s="38" customFormat="1" ht="15.75">
      <c r="A1834" s="540" t="s">
        <v>717</v>
      </c>
      <c r="B1834" t="s">
        <v>4918</v>
      </c>
      <c r="F1834" s="178"/>
      <c r="G1834"/>
      <c r="K1834" s="178" t="s">
        <v>716</v>
      </c>
      <c r="L1834" t="s">
        <v>4456</v>
      </c>
    </row>
    <row r="1835" spans="1:15" s="38" customFormat="1" ht="15.75" customHeight="1">
      <c r="A1835" s="178" t="s">
        <v>717</v>
      </c>
      <c r="B1835" t="s">
        <v>5732</v>
      </c>
      <c r="C1835"/>
      <c r="D1835"/>
      <c r="E1835"/>
      <c r="K1835" s="178" t="s">
        <v>717</v>
      </c>
      <c r="L1835" t="s">
        <v>4457</v>
      </c>
    </row>
    <row r="1836" spans="1:15" s="38" customFormat="1" ht="15.75" customHeight="1">
      <c r="A1836" s="178"/>
      <c r="B1836"/>
      <c r="K1836" s="178" t="s">
        <v>717</v>
      </c>
      <c r="L1836" t="s">
        <v>4458</v>
      </c>
    </row>
    <row r="1837" spans="1:15" s="38" customFormat="1" ht="15.75" customHeight="1">
      <c r="K1837" s="178" t="s">
        <v>716</v>
      </c>
      <c r="L1837" t="s">
        <v>4525</v>
      </c>
    </row>
    <row r="1838" spans="1:15" s="38" customFormat="1" ht="15.75" customHeight="1">
      <c r="A1838" s="528"/>
      <c r="K1838" s="178" t="s">
        <v>717</v>
      </c>
      <c r="L1838" t="s">
        <v>4792</v>
      </c>
    </row>
    <row r="1839" spans="1:15" s="38" customFormat="1" ht="15.75" customHeight="1">
      <c r="A1839" s="530"/>
      <c r="F1839" s="530"/>
      <c r="K1839" s="178" t="s">
        <v>718</v>
      </c>
      <c r="L1839" t="s">
        <v>4795</v>
      </c>
    </row>
    <row r="1840" spans="1:15" s="38" customFormat="1" ht="15.75">
      <c r="A1840" s="529"/>
      <c r="K1840" s="178" t="s">
        <v>717</v>
      </c>
      <c r="L1840" t="s">
        <v>4922</v>
      </c>
      <c r="M1840" s="398"/>
      <c r="N1840"/>
    </row>
    <row r="1841" spans="1:20" s="38" customFormat="1" ht="15.75">
      <c r="A1841" s="529"/>
      <c r="K1841" s="178" t="s">
        <v>718</v>
      </c>
      <c r="L1841" t="s">
        <v>4963</v>
      </c>
      <c r="M1841"/>
      <c r="N1841"/>
    </row>
    <row r="1842" spans="1:20" s="38" customFormat="1" ht="15.75">
      <c r="A1842" s="529"/>
      <c r="K1842" s="178" t="s">
        <v>717</v>
      </c>
      <c r="L1842" t="s">
        <v>4967</v>
      </c>
      <c r="M1842"/>
      <c r="N1842"/>
    </row>
    <row r="1843" spans="1:20" s="38" customFormat="1" ht="15.75">
      <c r="A1843" s="529"/>
      <c r="K1843" s="178" t="s">
        <v>717</v>
      </c>
      <c r="L1843" t="s">
        <v>5060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5061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5107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5153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5361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4362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4683</v>
      </c>
    </row>
    <row r="1865" spans="1:14" ht="15.75">
      <c r="A1865" s="178"/>
      <c r="K1865" s="178" t="s">
        <v>717</v>
      </c>
      <c r="L1865" t="s">
        <v>5062</v>
      </c>
    </row>
    <row r="1866" spans="1:14" ht="15.75">
      <c r="A1866" s="178"/>
      <c r="K1866" s="178" t="s">
        <v>717</v>
      </c>
      <c r="L1866" t="s">
        <v>5147</v>
      </c>
    </row>
    <row r="1867" spans="1:14" ht="15.75">
      <c r="A1867" s="178"/>
      <c r="K1867" s="178" t="s">
        <v>717</v>
      </c>
      <c r="L1867" t="s">
        <v>5148</v>
      </c>
    </row>
    <row r="1868" spans="1:14" ht="15.75">
      <c r="A1868" s="178"/>
      <c r="K1868" s="178" t="s">
        <v>717</v>
      </c>
      <c r="L1868" t="s">
        <v>5725</v>
      </c>
    </row>
    <row r="1869" spans="1:14" ht="15.75">
      <c r="A1869" s="178"/>
      <c r="K1869" s="178" t="s">
        <v>716</v>
      </c>
      <c r="L1869" t="s">
        <v>5742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4845</v>
      </c>
      <c r="K1894" s="178" t="s">
        <v>718</v>
      </c>
      <c r="L1894" t="s">
        <v>4648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5028</v>
      </c>
      <c r="K1895" s="178" t="s">
        <v>716</v>
      </c>
      <c r="L1895" t="s">
        <v>4833</v>
      </c>
    </row>
    <row r="1896" spans="1:15" ht="15.75">
      <c r="A1896" s="178"/>
      <c r="K1896" s="178" t="s">
        <v>716</v>
      </c>
      <c r="L1896" t="s">
        <v>5362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5356</v>
      </c>
    </row>
    <row r="1898" spans="1:15" ht="15.75">
      <c r="A1898" s="529"/>
      <c r="B1898" s="38"/>
      <c r="K1898" s="178" t="s">
        <v>716</v>
      </c>
      <c r="L1898" t="s">
        <v>5363</v>
      </c>
    </row>
    <row r="1899" spans="1:15" ht="15.75">
      <c r="A1899" s="529"/>
      <c r="B1899" s="38"/>
      <c r="K1899" s="178" t="s">
        <v>716</v>
      </c>
      <c r="L1899" t="s">
        <v>5364</v>
      </c>
    </row>
    <row r="1900" spans="1:15" ht="15.75">
      <c r="A1900" s="529"/>
      <c r="B1900" s="38"/>
      <c r="K1900" s="178" t="s">
        <v>718</v>
      </c>
      <c r="L1900" t="s">
        <v>5365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5342</v>
      </c>
    </row>
    <row r="1902" spans="1:15" ht="15.75">
      <c r="A1902" s="529"/>
      <c r="B1902" s="38"/>
      <c r="K1902" s="178" t="s">
        <v>717</v>
      </c>
      <c r="L1902" t="s">
        <v>5468</v>
      </c>
    </row>
    <row r="1903" spans="1:15" ht="15.75">
      <c r="A1903" s="529"/>
      <c r="B1903" s="38"/>
      <c r="K1903" s="178" t="s">
        <v>716</v>
      </c>
      <c r="L1903" t="s">
        <v>5460</v>
      </c>
    </row>
    <row r="1904" spans="1:15" ht="15.75">
      <c r="A1904" s="529"/>
      <c r="B1904" s="38"/>
      <c r="K1904" s="178" t="s">
        <v>716</v>
      </c>
      <c r="L1904" t="s">
        <v>5461</v>
      </c>
    </row>
    <row r="1905" spans="1:12" ht="15.75">
      <c r="A1905" s="529"/>
      <c r="B1905" s="38"/>
      <c r="K1905" s="178" t="s">
        <v>718</v>
      </c>
      <c r="L1905" t="s">
        <v>5534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5" ht="15.75">
      <c r="A1921" s="529"/>
      <c r="B1921" s="38"/>
    </row>
    <row r="1922" spans="1:15" ht="15.75">
      <c r="A1922" s="529"/>
      <c r="B1922" s="38"/>
    </row>
    <row r="1923" spans="1:15" ht="23.25">
      <c r="A1923" s="528" t="s">
        <v>2193</v>
      </c>
    </row>
    <row r="1924" spans="1:15" s="38" customFormat="1" ht="15.75">
      <c r="A1924" s="530" t="s">
        <v>2645</v>
      </c>
      <c r="F1924" s="530" t="s">
        <v>2646</v>
      </c>
      <c r="K1924" s="530" t="s">
        <v>2647</v>
      </c>
    </row>
    <row r="1925" spans="1:15" s="38" customFormat="1" ht="15.75">
      <c r="A1925" s="178" t="s">
        <v>716</v>
      </c>
      <c r="B1925" t="s">
        <v>4280</v>
      </c>
      <c r="F1925" s="178" t="s">
        <v>716</v>
      </c>
      <c r="G1925" t="s">
        <v>4747</v>
      </c>
      <c r="H1925" s="398"/>
      <c r="I1925"/>
      <c r="K1925" s="178" t="s">
        <v>716</v>
      </c>
      <c r="L1925" t="s">
        <v>4383</v>
      </c>
    </row>
    <row r="1926" spans="1:15" s="38" customFormat="1" ht="15.75">
      <c r="A1926" s="178" t="s">
        <v>716</v>
      </c>
      <c r="B1926" s="536" t="s">
        <v>4279</v>
      </c>
      <c r="F1926" s="178"/>
      <c r="G1926"/>
      <c r="K1926" s="178" t="s">
        <v>717</v>
      </c>
      <c r="L1926" t="s">
        <v>4369</v>
      </c>
    </row>
    <row r="1927" spans="1:15" s="38" customFormat="1" ht="15.75">
      <c r="A1927" s="178" t="s">
        <v>716</v>
      </c>
      <c r="B1927" s="536" t="s">
        <v>4379</v>
      </c>
      <c r="F1927" s="178"/>
      <c r="G1927"/>
      <c r="K1927" s="178" t="s">
        <v>717</v>
      </c>
      <c r="L1927" t="s">
        <v>4382</v>
      </c>
      <c r="M1927"/>
      <c r="N1927"/>
    </row>
    <row r="1928" spans="1:15" s="38" customFormat="1" ht="15.75">
      <c r="A1928" s="178" t="s">
        <v>717</v>
      </c>
      <c r="B1928" t="s">
        <v>4467</v>
      </c>
      <c r="F1928" s="178"/>
      <c r="G1928"/>
      <c r="K1928" s="178" t="s">
        <v>716</v>
      </c>
      <c r="L1928" t="s">
        <v>4373</v>
      </c>
    </row>
    <row r="1929" spans="1:15" s="38" customFormat="1" ht="15.75">
      <c r="A1929" s="178" t="s">
        <v>717</v>
      </c>
      <c r="B1929" t="s">
        <v>4691</v>
      </c>
      <c r="F1929" s="530"/>
      <c r="K1929" s="178" t="s">
        <v>718</v>
      </c>
      <c r="L1929" t="s">
        <v>4749</v>
      </c>
      <c r="M1929"/>
      <c r="N1929"/>
    </row>
    <row r="1930" spans="1:15" s="38" customFormat="1" ht="15.75">
      <c r="A1930" s="540" t="s">
        <v>716</v>
      </c>
      <c r="B1930" t="s">
        <v>4692</v>
      </c>
      <c r="F1930" s="530"/>
      <c r="K1930" s="178" t="s">
        <v>717</v>
      </c>
      <c r="L1930" t="s">
        <v>4734</v>
      </c>
      <c r="M1930" s="398"/>
      <c r="N1930"/>
    </row>
    <row r="1931" spans="1:15" s="38" customFormat="1" ht="15.75">
      <c r="A1931" s="178" t="s">
        <v>718</v>
      </c>
      <c r="B1931" t="s">
        <v>4912</v>
      </c>
      <c r="C1931"/>
      <c r="D1931"/>
      <c r="F1931" s="530"/>
      <c r="K1931" s="178" t="s">
        <v>717</v>
      </c>
      <c r="L1931" t="s">
        <v>4735</v>
      </c>
      <c r="M1931" s="398"/>
      <c r="N1931"/>
    </row>
    <row r="1932" spans="1:15" s="38" customFormat="1" ht="15.75">
      <c r="A1932" s="540" t="s">
        <v>716</v>
      </c>
      <c r="B1932" t="s">
        <v>5063</v>
      </c>
      <c r="F1932" s="530"/>
      <c r="K1932" s="178" t="s">
        <v>717</v>
      </c>
      <c r="L1932" t="s">
        <v>5469</v>
      </c>
      <c r="M1932"/>
      <c r="N1932"/>
    </row>
    <row r="1933" spans="1:15" s="38" customFormat="1" ht="15.75">
      <c r="A1933" s="178" t="s">
        <v>717</v>
      </c>
      <c r="B1933" t="s">
        <v>4885</v>
      </c>
      <c r="C1933"/>
      <c r="D1933"/>
      <c r="F1933" s="530"/>
      <c r="K1933" s="178" t="s">
        <v>718</v>
      </c>
      <c r="L1933" t="s">
        <v>5463</v>
      </c>
      <c r="M1933" s="21"/>
      <c r="N1933" s="58"/>
    </row>
    <row r="1934" spans="1:15" s="38" customFormat="1" ht="15.75">
      <c r="A1934" s="540" t="s">
        <v>717</v>
      </c>
      <c r="B1934" t="s">
        <v>5349</v>
      </c>
      <c r="F1934" s="530"/>
      <c r="K1934" s="178" t="s">
        <v>717</v>
      </c>
      <c r="L1934" t="s">
        <v>5539</v>
      </c>
      <c r="M1934" s="398"/>
      <c r="N1934"/>
    </row>
    <row r="1935" spans="1:15" s="38" customFormat="1" ht="15.75">
      <c r="A1935" s="530"/>
      <c r="F1935" s="530"/>
      <c r="K1935" s="178" t="s">
        <v>716</v>
      </c>
      <c r="L1935" t="s">
        <v>5797</v>
      </c>
      <c r="M1935"/>
      <c r="N1935"/>
      <c r="O1935"/>
    </row>
    <row r="1936" spans="1:15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4913</v>
      </c>
      <c r="F1956" s="178"/>
      <c r="G1956"/>
      <c r="K1956" s="178" t="s">
        <v>716</v>
      </c>
      <c r="L1956" t="s">
        <v>4530</v>
      </c>
    </row>
    <row r="1957" spans="1:14" s="38" customFormat="1" ht="15.75">
      <c r="A1957" s="178"/>
      <c r="B1957"/>
      <c r="K1957" s="178" t="s">
        <v>718</v>
      </c>
      <c r="L1957" t="s">
        <v>4749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4793</v>
      </c>
    </row>
    <row r="1959" spans="1:14" s="38" customFormat="1" ht="15.75">
      <c r="A1959" s="178"/>
      <c r="B1959"/>
      <c r="K1959" s="178" t="s">
        <v>717</v>
      </c>
      <c r="L1959" t="s">
        <v>5470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5442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3627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4417</v>
      </c>
      <c r="F1987" s="178" t="s">
        <v>718</v>
      </c>
      <c r="G1987" t="s">
        <v>4883</v>
      </c>
      <c r="H1987" s="398"/>
      <c r="I1987"/>
      <c r="J1987"/>
      <c r="K1987" s="178" t="s">
        <v>718</v>
      </c>
      <c r="L1987" t="s">
        <v>4524</v>
      </c>
      <c r="M1987"/>
      <c r="N1987"/>
    </row>
    <row r="1988" spans="1:14" s="38" customFormat="1" ht="15.75">
      <c r="A1988" s="178"/>
      <c r="B1988"/>
      <c r="F1988" s="178"/>
      <c r="G1988"/>
      <c r="K1988" s="178" t="s">
        <v>718</v>
      </c>
      <c r="L1988" t="s">
        <v>5792</v>
      </c>
      <c r="M1988"/>
      <c r="N1988"/>
    </row>
    <row r="1989" spans="1:14" s="38" customFormat="1" ht="15.75">
      <c r="A1989" s="178"/>
      <c r="B1989"/>
      <c r="F1989" s="178"/>
      <c r="G1989"/>
      <c r="K1989" s="178" t="s">
        <v>718</v>
      </c>
      <c r="L1989" t="s">
        <v>5794</v>
      </c>
      <c r="M1989"/>
      <c r="N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2725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4509</v>
      </c>
      <c r="F2018" s="178" t="s">
        <v>716</v>
      </c>
      <c r="G2018" t="s">
        <v>4523</v>
      </c>
      <c r="H2018"/>
      <c r="I2018"/>
      <c r="K2018" s="178" t="s">
        <v>716</v>
      </c>
      <c r="L2018" t="s">
        <v>4428</v>
      </c>
      <c r="M2018"/>
      <c r="N2018"/>
    </row>
    <row r="2019" spans="1:15" s="38" customFormat="1" ht="15.75">
      <c r="A2019" s="178" t="s">
        <v>718</v>
      </c>
      <c r="B2019" t="s">
        <v>4688</v>
      </c>
      <c r="F2019" s="178" t="s">
        <v>717</v>
      </c>
      <c r="G2019" t="s">
        <v>4845</v>
      </c>
      <c r="H2019"/>
      <c r="I2019"/>
      <c r="K2019" s="178" t="s">
        <v>718</v>
      </c>
      <c r="L2019" t="s">
        <v>4431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4531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4529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4647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5471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5112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5472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5473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5474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5475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4272</v>
      </c>
      <c r="F2049" s="178" t="s">
        <v>718</v>
      </c>
      <c r="G2049" t="s">
        <v>4432</v>
      </c>
      <c r="K2049" s="178" t="s">
        <v>718</v>
      </c>
      <c r="L2049" t="s">
        <v>4433</v>
      </c>
      <c r="O2049"/>
    </row>
    <row r="2050" spans="1:15" s="38" customFormat="1" ht="15.75">
      <c r="A2050" s="178" t="s">
        <v>717</v>
      </c>
      <c r="B2050" t="s">
        <v>4384</v>
      </c>
      <c r="F2050" s="178" t="s">
        <v>716</v>
      </c>
      <c r="G2050" t="s">
        <v>4644</v>
      </c>
      <c r="K2050" s="178" t="s">
        <v>718</v>
      </c>
      <c r="L2050" t="s">
        <v>4649</v>
      </c>
    </row>
    <row r="2051" spans="1:15" s="38" customFormat="1" ht="15.75">
      <c r="A2051" s="178"/>
      <c r="B2051"/>
      <c r="F2051" s="178" t="s">
        <v>717</v>
      </c>
      <c r="G2051" t="s">
        <v>4862</v>
      </c>
      <c r="K2051" s="178" t="s">
        <v>717</v>
      </c>
      <c r="L2051" t="s">
        <v>5113</v>
      </c>
      <c r="M2051" s="398"/>
      <c r="N2051"/>
      <c r="O2051"/>
    </row>
    <row r="2052" spans="1:15" s="38" customFormat="1" ht="15.75">
      <c r="A2052" s="178"/>
      <c r="B2052"/>
      <c r="H2052" s="529"/>
      <c r="K2052" s="178" t="s">
        <v>717</v>
      </c>
      <c r="L2052" t="s">
        <v>5740</v>
      </c>
      <c r="M2052"/>
      <c r="N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4512</v>
      </c>
      <c r="F2080" s="178" t="s">
        <v>718</v>
      </c>
      <c r="G2080" t="s">
        <v>4282</v>
      </c>
      <c r="H2080"/>
      <c r="I2080"/>
      <c r="K2080" s="178" t="s">
        <v>718</v>
      </c>
      <c r="L2080" t="s">
        <v>4366</v>
      </c>
    </row>
    <row r="2081" spans="1:15" s="38" customFormat="1" ht="15.75">
      <c r="A2081" s="178" t="s">
        <v>716</v>
      </c>
      <c r="B2081" t="s">
        <v>5498</v>
      </c>
      <c r="F2081" s="178" t="s">
        <v>716</v>
      </c>
      <c r="G2081" t="s">
        <v>4642</v>
      </c>
      <c r="I2081" s="25"/>
      <c r="K2081" s="178" t="s">
        <v>717</v>
      </c>
      <c r="L2081" t="s">
        <v>4426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5024</v>
      </c>
      <c r="K2082" s="178" t="s">
        <v>718</v>
      </c>
      <c r="L2082" t="s">
        <v>4431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5319</v>
      </c>
      <c r="I2083" s="203"/>
      <c r="K2083" s="178" t="s">
        <v>716</v>
      </c>
      <c r="L2083" t="s">
        <v>5352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5164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5237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5473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5464</v>
      </c>
      <c r="N2087" s="203"/>
    </row>
    <row r="2088" spans="1:15" s="38" customFormat="1" ht="15.75">
      <c r="A2088" s="530"/>
      <c r="F2088" s="530"/>
      <c r="K2088" s="178" t="s">
        <v>717</v>
      </c>
      <c r="L2088" t="s">
        <v>5728</v>
      </c>
      <c r="M2088"/>
      <c r="N2088"/>
    </row>
    <row r="2089" spans="1:15" s="38" customFormat="1" ht="15.75">
      <c r="A2089" s="530"/>
      <c r="F2089" s="530"/>
      <c r="K2089" s="178" t="s">
        <v>717</v>
      </c>
      <c r="L2089" t="s">
        <v>5789</v>
      </c>
      <c r="M2089"/>
      <c r="N2089"/>
      <c r="O2089"/>
    </row>
    <row r="2090" spans="1:15" s="38" customFormat="1" ht="15.75">
      <c r="A2090" s="530"/>
      <c r="F2090" s="530"/>
      <c r="K2090" s="178" t="s">
        <v>717</v>
      </c>
      <c r="L2090" t="s">
        <v>5798</v>
      </c>
      <c r="M2090"/>
      <c r="N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3660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4368</v>
      </c>
      <c r="F2111" s="178"/>
      <c r="G2111"/>
      <c r="K2111" s="178" t="s">
        <v>717</v>
      </c>
      <c r="L2111" t="s">
        <v>4263</v>
      </c>
      <c r="M2111"/>
      <c r="N2111"/>
    </row>
    <row r="2112" spans="1:14" s="38" customFormat="1" ht="15.75">
      <c r="A2112" s="178" t="s">
        <v>717</v>
      </c>
      <c r="B2112" t="s">
        <v>4641</v>
      </c>
      <c r="F2112" s="530"/>
      <c r="K2112" s="178" t="s">
        <v>717</v>
      </c>
      <c r="L2112" t="s">
        <v>4264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5459</v>
      </c>
      <c r="M2113"/>
      <c r="N2113"/>
      <c r="O2113"/>
    </row>
    <row r="2114" spans="1:15" s="38" customFormat="1" ht="15.75">
      <c r="A2114" s="530"/>
      <c r="F2114" s="530"/>
      <c r="K2114" s="178" t="s">
        <v>716</v>
      </c>
      <c r="L2114" t="s">
        <v>5570</v>
      </c>
    </row>
    <row r="2115" spans="1:15" s="38" customFormat="1" ht="15.75">
      <c r="A2115" s="530"/>
      <c r="F2115" s="530"/>
      <c r="K2115" s="178" t="s">
        <v>716</v>
      </c>
      <c r="L2115" t="s">
        <v>5571</v>
      </c>
      <c r="M2115"/>
      <c r="N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3629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4634</v>
      </c>
      <c r="F2142" s="178" t="s">
        <v>717</v>
      </c>
      <c r="G2142" t="s">
        <v>4737</v>
      </c>
      <c r="K2142" s="178" t="s">
        <v>717</v>
      </c>
      <c r="L2142" t="s">
        <v>4268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4437</v>
      </c>
      <c r="M2143" s="533"/>
    </row>
    <row r="2144" spans="1:15" s="38" customFormat="1" ht="15.75">
      <c r="A2144" s="178"/>
      <c r="B2144"/>
      <c r="K2144" s="178" t="s">
        <v>716</v>
      </c>
      <c r="L2144" t="s">
        <v>4750</v>
      </c>
    </row>
    <row r="2145" spans="1:15" s="38" customFormat="1" ht="15.75">
      <c r="A2145" s="178"/>
      <c r="B2145"/>
      <c r="K2145" s="178" t="s">
        <v>717</v>
      </c>
      <c r="L2145" t="s">
        <v>4751</v>
      </c>
    </row>
    <row r="2146" spans="1:15" s="38" customFormat="1" ht="15.75">
      <c r="A2146" s="529"/>
      <c r="K2146" s="178" t="s">
        <v>717</v>
      </c>
      <c r="L2146" t="s">
        <v>4738</v>
      </c>
    </row>
    <row r="2147" spans="1:15" s="38" customFormat="1" ht="15.75">
      <c r="A2147" s="529"/>
      <c r="K2147" s="178" t="s">
        <v>718</v>
      </c>
      <c r="L2147" t="s">
        <v>5729</v>
      </c>
      <c r="M2147"/>
      <c r="N2147"/>
      <c r="O2147"/>
    </row>
    <row r="2148" spans="1:15" s="38" customFormat="1" ht="15.75">
      <c r="A2148" s="529"/>
      <c r="K2148" s="178"/>
      <c r="L2148"/>
    </row>
    <row r="2149" spans="1:15" s="38" customFormat="1" ht="15.75">
      <c r="A2149" s="529"/>
      <c r="K2149" s="178"/>
      <c r="L2149"/>
    </row>
    <row r="2150" spans="1:15" s="38" customFormat="1" ht="15.75">
      <c r="A2150" s="529"/>
      <c r="K2150" s="178"/>
      <c r="L2150"/>
    </row>
    <row r="2151" spans="1:15" s="38" customFormat="1" ht="15.75">
      <c r="A2151" s="529"/>
      <c r="K2151" s="178"/>
      <c r="L2151"/>
    </row>
    <row r="2152" spans="1:15" s="38" customFormat="1" ht="15.75">
      <c r="A2152" s="529"/>
      <c r="K2152" s="178"/>
      <c r="L2152"/>
    </row>
    <row r="2153" spans="1:15" s="38" customFormat="1" ht="15.75">
      <c r="A2153" s="529"/>
      <c r="K2153" s="178"/>
      <c r="L2153"/>
    </row>
    <row r="2154" spans="1:15" s="38" customFormat="1" ht="15.75">
      <c r="A2154" s="529"/>
      <c r="K2154" s="178"/>
      <c r="L2154"/>
    </row>
    <row r="2155" spans="1:15" s="38" customFormat="1" ht="15.75">
      <c r="A2155" s="529"/>
      <c r="K2155" s="178"/>
      <c r="L2155"/>
    </row>
    <row r="2156" spans="1:15" s="38" customFormat="1" ht="15.75">
      <c r="A2156" s="529"/>
      <c r="K2156" s="178"/>
      <c r="L2156"/>
    </row>
    <row r="2157" spans="1:15" s="38" customFormat="1" ht="15.75">
      <c r="A2157" s="529"/>
      <c r="K2157" s="178"/>
      <c r="L2157"/>
    </row>
    <row r="2158" spans="1:15" s="38" customFormat="1" ht="15.75">
      <c r="A2158" s="529"/>
      <c r="K2158" s="178"/>
      <c r="L2158"/>
    </row>
    <row r="2159" spans="1:15" s="38" customFormat="1" ht="15.75">
      <c r="A2159" s="529"/>
      <c r="K2159" s="178"/>
      <c r="L2159"/>
    </row>
    <row r="2160" spans="1:15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5022</v>
      </c>
      <c r="H2173"/>
      <c r="I2173"/>
      <c r="K2173" s="178" t="s">
        <v>716</v>
      </c>
      <c r="L2173" t="s">
        <v>4842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5330</v>
      </c>
      <c r="H2174"/>
      <c r="I2174"/>
      <c r="J2174"/>
      <c r="K2174" s="178" t="s">
        <v>716</v>
      </c>
      <c r="L2174" t="s">
        <v>5145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5193</v>
      </c>
      <c r="I2175" s="203"/>
      <c r="K2175" s="178" t="s">
        <v>716</v>
      </c>
      <c r="L2175" t="s">
        <v>5146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5736</v>
      </c>
      <c r="H2176"/>
      <c r="I2176"/>
      <c r="K2176" s="178" t="s">
        <v>717</v>
      </c>
      <c r="L2176" t="s">
        <v>5147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5195</v>
      </c>
      <c r="H2177"/>
      <c r="K2177" s="178" t="s">
        <v>717</v>
      </c>
      <c r="L2177" t="s">
        <v>5148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5238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5332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5333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5334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5348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5458</v>
      </c>
      <c r="M2183" s="21"/>
      <c r="N2183" s="58"/>
    </row>
    <row r="2184" spans="1:15" s="38" customFormat="1" ht="15.75">
      <c r="A2184" s="530"/>
      <c r="F2184" s="530"/>
      <c r="K2184" s="178" t="s">
        <v>718</v>
      </c>
      <c r="L2184" t="s">
        <v>5559</v>
      </c>
      <c r="N2184" s="203"/>
    </row>
    <row r="2185" spans="1:15" s="38" customFormat="1" ht="15.75">
      <c r="A2185" s="530"/>
      <c r="F2185" s="530"/>
      <c r="K2185" s="178" t="s">
        <v>717</v>
      </c>
      <c r="L2185" t="s">
        <v>5725</v>
      </c>
      <c r="M2185"/>
      <c r="N2185"/>
    </row>
    <row r="2186" spans="1:15" s="38" customFormat="1" ht="15.75">
      <c r="A2186" s="530"/>
      <c r="F2186" s="530"/>
      <c r="K2186" s="178" t="s">
        <v>716</v>
      </c>
      <c r="L2186" t="s">
        <v>5726</v>
      </c>
      <c r="M2186"/>
      <c r="N2186"/>
    </row>
    <row r="2187" spans="1:15" s="38" customFormat="1" ht="15.75">
      <c r="A2187" s="530"/>
      <c r="F2187" s="530"/>
      <c r="K2187" s="178" t="s">
        <v>716</v>
      </c>
      <c r="L2187" t="s">
        <v>5727</v>
      </c>
      <c r="M2187"/>
      <c r="N2187"/>
    </row>
    <row r="2188" spans="1:15" s="38" customFormat="1" ht="15.75">
      <c r="A2188" s="530"/>
      <c r="F2188" s="530"/>
      <c r="K2188" s="178" t="s">
        <v>718</v>
      </c>
      <c r="L2188" t="s">
        <v>5738</v>
      </c>
      <c r="M2188"/>
      <c r="N2188"/>
    </row>
    <row r="2189" spans="1:15" s="38" customFormat="1" ht="15.75">
      <c r="A2189" s="530"/>
      <c r="F2189" s="530"/>
      <c r="K2189" s="178" t="s">
        <v>717</v>
      </c>
      <c r="L2189" t="s">
        <v>5731</v>
      </c>
      <c r="M2189" s="21"/>
      <c r="N2189" s="58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4271</v>
      </c>
      <c r="F2204" s="178" t="s">
        <v>716</v>
      </c>
      <c r="G2204" t="s">
        <v>4385</v>
      </c>
      <c r="K2204" s="178" t="s">
        <v>717</v>
      </c>
      <c r="L2204" t="s">
        <v>4383</v>
      </c>
      <c r="O2204"/>
    </row>
    <row r="2205" spans="1:15" s="38" customFormat="1" ht="15.75">
      <c r="A2205" s="178" t="s">
        <v>716</v>
      </c>
      <c r="B2205" t="s">
        <v>4384</v>
      </c>
      <c r="F2205" s="178"/>
      <c r="G2205"/>
      <c r="K2205" s="178" t="s">
        <v>716</v>
      </c>
      <c r="L2205" t="s">
        <v>4372</v>
      </c>
    </row>
    <row r="2206" spans="1:15" s="38" customFormat="1" ht="15.75">
      <c r="A2206" s="540" t="s">
        <v>716</v>
      </c>
      <c r="B2206" t="s">
        <v>4682</v>
      </c>
      <c r="F2206" s="178"/>
      <c r="G2206"/>
      <c r="K2206" s="178" t="s">
        <v>717</v>
      </c>
      <c r="L2206" t="s">
        <v>4930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5147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5148</v>
      </c>
      <c r="M2208"/>
      <c r="N2208"/>
      <c r="O2208"/>
    </row>
    <row r="2209" spans="1:14" s="38" customFormat="1" ht="15.75">
      <c r="A2209" s="530"/>
      <c r="F2209" s="530"/>
      <c r="K2209" s="178" t="s">
        <v>717</v>
      </c>
      <c r="L2209" t="s">
        <v>5725</v>
      </c>
      <c r="M2209"/>
      <c r="N2209"/>
    </row>
    <row r="2210" spans="1:14" s="38" customFormat="1" ht="15.75">
      <c r="A2210" s="530"/>
      <c r="F2210" s="530"/>
      <c r="K2210" s="178"/>
      <c r="L2210"/>
    </row>
    <row r="2211" spans="1:14" s="38" customFormat="1" ht="15.75">
      <c r="A2211" s="530"/>
      <c r="F2211" s="530"/>
      <c r="K2211" s="178"/>
      <c r="L2211"/>
    </row>
    <row r="2212" spans="1:14" s="38" customFormat="1" ht="15.75">
      <c r="A2212" s="530"/>
      <c r="F2212" s="530"/>
      <c r="K2212" s="178"/>
      <c r="L2212"/>
    </row>
    <row r="2213" spans="1:14" s="38" customFormat="1" ht="15.75">
      <c r="A2213" s="530"/>
      <c r="F2213" s="530"/>
      <c r="K2213" s="178"/>
      <c r="L2213"/>
    </row>
    <row r="2214" spans="1:14" s="38" customFormat="1" ht="15.75">
      <c r="A2214" s="530"/>
      <c r="F2214" s="530"/>
      <c r="K2214" s="178"/>
      <c r="L2214"/>
    </row>
    <row r="2215" spans="1:14" s="38" customFormat="1" ht="15.75">
      <c r="A2215" s="530"/>
      <c r="F2215" s="530"/>
      <c r="K2215" s="178"/>
      <c r="L2215"/>
    </row>
    <row r="2216" spans="1:14" s="38" customFormat="1" ht="15.75">
      <c r="A2216" s="530"/>
      <c r="F2216" s="530"/>
      <c r="K2216" s="178"/>
      <c r="L2216"/>
    </row>
    <row r="2217" spans="1:14" s="38" customFormat="1" ht="15.75">
      <c r="A2217" s="530"/>
      <c r="F2217" s="530"/>
      <c r="K2217" s="178"/>
      <c r="L2217"/>
    </row>
    <row r="2218" spans="1:14" s="38" customFormat="1" ht="15.75">
      <c r="A2218" s="530"/>
      <c r="F2218" s="530"/>
      <c r="K2218" s="178"/>
      <c r="L2218"/>
    </row>
    <row r="2219" spans="1:14" s="38" customFormat="1" ht="15.75">
      <c r="A2219" s="530"/>
      <c r="F2219" s="530"/>
      <c r="K2219" s="530"/>
    </row>
    <row r="2220" spans="1:14" s="38" customFormat="1" ht="15.75">
      <c r="A2220" s="530"/>
      <c r="F2220" s="530"/>
      <c r="K2220" s="530"/>
    </row>
    <row r="2221" spans="1:14" s="38" customFormat="1" ht="15.75">
      <c r="A2221" s="529"/>
    </row>
    <row r="2222" spans="1:14" s="38" customFormat="1" ht="15.75">
      <c r="A2222" s="529"/>
    </row>
    <row r="2223" spans="1:14" s="38" customFormat="1" ht="15.75">
      <c r="A2223" s="529"/>
    </row>
    <row r="2224" spans="1:14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4693</v>
      </c>
      <c r="F2235" s="178" t="s">
        <v>717</v>
      </c>
      <c r="G2235" t="s">
        <v>4631</v>
      </c>
      <c r="K2235" s="178" t="s">
        <v>717</v>
      </c>
      <c r="L2235" t="s">
        <v>4632</v>
      </c>
    </row>
    <row r="2236" spans="1:13" ht="15.75">
      <c r="A2236" s="178" t="s">
        <v>717</v>
      </c>
      <c r="B2236" t="s">
        <v>5492</v>
      </c>
      <c r="F2236" s="178" t="s">
        <v>717</v>
      </c>
      <c r="G2236" t="s">
        <v>4923</v>
      </c>
      <c r="H2236" s="398"/>
      <c r="K2236" s="178" t="s">
        <v>718</v>
      </c>
      <c r="L2236" t="s">
        <v>4683</v>
      </c>
    </row>
    <row r="2237" spans="1:13" ht="15.75">
      <c r="A2237" s="178"/>
      <c r="F2237" s="178" t="s">
        <v>717</v>
      </c>
      <c r="G2237" t="s">
        <v>5661</v>
      </c>
      <c r="K2237" s="178" t="s">
        <v>718</v>
      </c>
      <c r="L2237" t="s">
        <v>4924</v>
      </c>
      <c r="M2237" s="398"/>
    </row>
    <row r="2238" spans="1:13" ht="15.75">
      <c r="A2238" s="178"/>
      <c r="F2238" s="178"/>
      <c r="K2238" s="178" t="s">
        <v>716</v>
      </c>
      <c r="L2238" t="s">
        <v>5164</v>
      </c>
    </row>
    <row r="2239" spans="1:13" ht="15.75">
      <c r="A2239" s="178"/>
      <c r="F2239" s="178"/>
      <c r="K2239" s="178" t="s">
        <v>716</v>
      </c>
      <c r="L2239" t="s">
        <v>5237</v>
      </c>
    </row>
    <row r="2240" spans="1:13" ht="15.75">
      <c r="A2240" s="178"/>
      <c r="K2240" s="178" t="s">
        <v>717</v>
      </c>
      <c r="L2240" t="s">
        <v>5466</v>
      </c>
    </row>
    <row r="2241" spans="1:16" ht="15.75">
      <c r="A2241" s="178"/>
      <c r="K2241" s="178" t="s">
        <v>717</v>
      </c>
      <c r="L2241" t="s">
        <v>5796</v>
      </c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9"/>
      <c r="B2258" s="38"/>
    </row>
    <row r="2259" spans="1:18" ht="15.75">
      <c r="A2259" s="529"/>
      <c r="B2259" s="38"/>
    </row>
    <row r="2260" spans="1:18" ht="15.75">
      <c r="A2260" s="529"/>
      <c r="B2260" s="38"/>
    </row>
    <row r="2261" spans="1:18" ht="15.75">
      <c r="A2261" s="529"/>
      <c r="B2261" s="38"/>
    </row>
    <row r="2262" spans="1:18" ht="15.75">
      <c r="A2262" s="529"/>
      <c r="B2262" s="38"/>
    </row>
    <row r="2263" spans="1:18" ht="15.75">
      <c r="A2263" s="529"/>
      <c r="B2263" s="38"/>
    </row>
    <row r="2264" spans="1:18" ht="23.25">
      <c r="A2264" s="528" t="s">
        <v>668</v>
      </c>
      <c r="B2264" s="38"/>
    </row>
    <row r="2265" spans="1:18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8" ht="15.75">
      <c r="A2266" s="178" t="s">
        <v>716</v>
      </c>
      <c r="B2266" t="s">
        <v>4265</v>
      </c>
      <c r="F2266" s="178" t="s">
        <v>717</v>
      </c>
      <c r="G2266" t="s">
        <v>5535</v>
      </c>
      <c r="H2266" s="398"/>
      <c r="K2266" s="178" t="s">
        <v>716</v>
      </c>
      <c r="L2266" t="s">
        <v>4283</v>
      </c>
      <c r="Q2266" s="178" t="s">
        <v>716</v>
      </c>
      <c r="R2266" t="s">
        <v>5561</v>
      </c>
    </row>
    <row r="2267" spans="1:18" ht="15.75">
      <c r="A2267" s="178" t="s">
        <v>717</v>
      </c>
      <c r="B2267" t="s">
        <v>4513</v>
      </c>
      <c r="F2267" s="178" t="s">
        <v>718</v>
      </c>
      <c r="G2267" t="s">
        <v>5572</v>
      </c>
      <c r="H2267" s="38"/>
      <c r="I2267" s="38"/>
      <c r="K2267" s="178" t="s">
        <v>717</v>
      </c>
      <c r="L2267" t="s">
        <v>4380</v>
      </c>
      <c r="Q2267" s="178" t="s">
        <v>716</v>
      </c>
      <c r="R2267" t="s">
        <v>5562</v>
      </c>
    </row>
    <row r="2268" spans="1:18" ht="15.75">
      <c r="A2268" s="178" t="s">
        <v>717</v>
      </c>
      <c r="B2268" t="s">
        <v>4586</v>
      </c>
      <c r="K2268" s="178" t="s">
        <v>718</v>
      </c>
      <c r="L2268" t="s">
        <v>4436</v>
      </c>
    </row>
    <row r="2269" spans="1:18" ht="15.75">
      <c r="A2269" s="178" t="s">
        <v>716</v>
      </c>
      <c r="B2269" t="s">
        <v>4638</v>
      </c>
      <c r="K2269" s="178" t="s">
        <v>718</v>
      </c>
      <c r="L2269" t="s">
        <v>4438</v>
      </c>
      <c r="M2269" s="38"/>
      <c r="N2269" s="38"/>
    </row>
    <row r="2270" spans="1:18" ht="15.75">
      <c r="A2270" s="178" t="s">
        <v>716</v>
      </c>
      <c r="B2270" t="s">
        <v>4639</v>
      </c>
      <c r="K2270" s="178" t="s">
        <v>716</v>
      </c>
      <c r="L2270" t="s">
        <v>4532</v>
      </c>
      <c r="M2270" s="38"/>
      <c r="N2270" s="38"/>
      <c r="O2270" s="38"/>
    </row>
    <row r="2271" spans="1:18" ht="15.75">
      <c r="A2271" s="178" t="s">
        <v>716</v>
      </c>
      <c r="B2271" t="s">
        <v>4752</v>
      </c>
      <c r="K2271" s="178" t="s">
        <v>717</v>
      </c>
      <c r="L2271" t="s">
        <v>4635</v>
      </c>
      <c r="M2271" s="38"/>
      <c r="N2271" s="38"/>
      <c r="O2271" s="38"/>
    </row>
    <row r="2272" spans="1:18" ht="15.75">
      <c r="A2272" s="178" t="s">
        <v>717</v>
      </c>
      <c r="B2272" t="s">
        <v>4957</v>
      </c>
      <c r="C2272" s="38"/>
      <c r="K2272" s="178" t="s">
        <v>718</v>
      </c>
      <c r="L2272" t="s">
        <v>4650</v>
      </c>
      <c r="M2272" s="38"/>
      <c r="N2272" s="38"/>
      <c r="O2272" s="38"/>
    </row>
    <row r="2273" spans="1:15" ht="15.75">
      <c r="A2273" s="540" t="s">
        <v>717</v>
      </c>
      <c r="B2273" t="s">
        <v>5086</v>
      </c>
      <c r="K2273" s="178" t="s">
        <v>716</v>
      </c>
      <c r="L2273" t="s">
        <v>4686</v>
      </c>
    </row>
    <row r="2274" spans="1:15" ht="15.75">
      <c r="A2274" s="178" t="s">
        <v>717</v>
      </c>
      <c r="B2274" t="s">
        <v>4879</v>
      </c>
      <c r="K2274" s="178" t="s">
        <v>716</v>
      </c>
      <c r="L2274" t="s">
        <v>4687</v>
      </c>
    </row>
    <row r="2275" spans="1:15" ht="15.75">
      <c r="A2275" s="178" t="s">
        <v>717</v>
      </c>
      <c r="B2275" t="s">
        <v>5023</v>
      </c>
      <c r="K2275" s="178" t="s">
        <v>717</v>
      </c>
      <c r="L2275" t="s">
        <v>4846</v>
      </c>
    </row>
    <row r="2276" spans="1:15" ht="15.75">
      <c r="A2276" s="178" t="s">
        <v>716</v>
      </c>
      <c r="B2276" t="s">
        <v>5495</v>
      </c>
      <c r="K2276" s="178" t="s">
        <v>716</v>
      </c>
      <c r="L2276" t="s">
        <v>4835</v>
      </c>
    </row>
    <row r="2277" spans="1:15" ht="15.75">
      <c r="A2277" s="178" t="s">
        <v>717</v>
      </c>
      <c r="B2277" t="s">
        <v>5660</v>
      </c>
      <c r="C2277" s="38"/>
      <c r="D2277" s="38"/>
      <c r="E2277" s="38"/>
      <c r="K2277" s="178" t="s">
        <v>717</v>
      </c>
      <c r="L2277" t="s">
        <v>4958</v>
      </c>
      <c r="M2277" s="21"/>
      <c r="N2277" s="58"/>
      <c r="O2277" s="38"/>
    </row>
    <row r="2278" spans="1:15" ht="15.75">
      <c r="A2278" s="178" t="s">
        <v>716</v>
      </c>
      <c r="B2278" t="s">
        <v>5663</v>
      </c>
      <c r="K2278" s="178" t="s">
        <v>716</v>
      </c>
      <c r="L2278" t="s">
        <v>5337</v>
      </c>
    </row>
    <row r="2279" spans="1:15" ht="15.75">
      <c r="A2279" s="178"/>
      <c r="K2279" s="178" t="s">
        <v>718</v>
      </c>
      <c r="L2279" t="s">
        <v>5366</v>
      </c>
    </row>
    <row r="2280" spans="1:15" ht="15.75">
      <c r="A2280" s="178"/>
      <c r="K2280" s="178" t="s">
        <v>717</v>
      </c>
      <c r="L2280" t="s">
        <v>5367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5368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5065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5238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5359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5338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5361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5369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5476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5458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5529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5530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5539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5540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5537</v>
      </c>
      <c r="M2294" s="398"/>
    </row>
    <row r="2295" spans="1:15" ht="23.25">
      <c r="A2295" s="528" t="s">
        <v>3630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 t="s">
        <v>716</v>
      </c>
      <c r="B2297" t="s">
        <v>5700</v>
      </c>
      <c r="K2297" s="178" t="s">
        <v>718</v>
      </c>
      <c r="L2297" t="s">
        <v>4363</v>
      </c>
    </row>
    <row r="2298" spans="1:15" ht="15.75">
      <c r="A2298" s="178"/>
      <c r="K2298" s="178" t="s">
        <v>717</v>
      </c>
      <c r="L2298" t="s">
        <v>4459</v>
      </c>
      <c r="M2298" s="38"/>
      <c r="N2298" s="38"/>
    </row>
    <row r="2299" spans="1:15" ht="15.75">
      <c r="A2299" s="178"/>
      <c r="K2299" s="178" t="s">
        <v>717</v>
      </c>
      <c r="L2299" t="s">
        <v>4578</v>
      </c>
      <c r="M2299" s="398"/>
    </row>
    <row r="2300" spans="1:15" ht="15.75">
      <c r="A2300" s="178"/>
      <c r="K2300" s="178" t="s">
        <v>718</v>
      </c>
      <c r="L2300" t="s">
        <v>4584</v>
      </c>
      <c r="M2300" s="398"/>
    </row>
    <row r="2301" spans="1:15" ht="15.75">
      <c r="A2301" s="178"/>
      <c r="K2301" s="178" t="s">
        <v>717</v>
      </c>
      <c r="L2301" t="s">
        <v>4962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5367</v>
      </c>
    </row>
    <row r="2303" spans="1:15" ht="15.75">
      <c r="A2303" s="178"/>
      <c r="K2303" s="178" t="s">
        <v>718</v>
      </c>
      <c r="L2303" t="s">
        <v>5087</v>
      </c>
    </row>
    <row r="2304" spans="1:15" ht="15.75">
      <c r="A2304" s="178"/>
      <c r="K2304" s="178" t="s">
        <v>717</v>
      </c>
      <c r="L2304" t="s">
        <v>5111</v>
      </c>
      <c r="M2304" s="398"/>
    </row>
    <row r="2305" spans="1:14" ht="15.75">
      <c r="A2305" s="178"/>
      <c r="K2305" s="178" t="s">
        <v>716</v>
      </c>
      <c r="L2305" t="s">
        <v>5477</v>
      </c>
      <c r="M2305" s="21"/>
      <c r="N2305" s="58"/>
    </row>
    <row r="2306" spans="1:14" ht="15.75">
      <c r="A2306" s="178"/>
      <c r="K2306" s="178" t="s">
        <v>717</v>
      </c>
      <c r="L2306" t="s">
        <v>5567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4281</v>
      </c>
      <c r="C2328" s="38"/>
      <c r="D2328" s="38"/>
      <c r="E2328" s="38"/>
      <c r="F2328" s="178" t="s">
        <v>718</v>
      </c>
      <c r="G2328" t="s">
        <v>4689</v>
      </c>
      <c r="I2328" s="38"/>
      <c r="J2328" s="38"/>
      <c r="K2328" s="178" t="s">
        <v>716</v>
      </c>
      <c r="L2328" t="s">
        <v>4421</v>
      </c>
      <c r="M2328" s="533"/>
      <c r="N2328" s="38"/>
    </row>
    <row r="2329" spans="1:15" ht="15.75">
      <c r="A2329" s="178" t="s">
        <v>718</v>
      </c>
      <c r="B2329" s="536" t="s">
        <v>4379</v>
      </c>
      <c r="C2329" s="38"/>
      <c r="D2329" s="38"/>
      <c r="E2329" s="38"/>
      <c r="F2329" s="178" t="s">
        <v>716</v>
      </c>
      <c r="G2329" t="s">
        <v>4859</v>
      </c>
      <c r="K2329" s="178" t="s">
        <v>718</v>
      </c>
      <c r="L2329" t="s">
        <v>4519</v>
      </c>
      <c r="M2329" s="38"/>
      <c r="N2329" s="38"/>
      <c r="O2329" s="38"/>
    </row>
    <row r="2330" spans="1:15" ht="15.75">
      <c r="A2330" s="540" t="s">
        <v>718</v>
      </c>
      <c r="B2330" t="s">
        <v>4466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4640</v>
      </c>
      <c r="M2330" s="38"/>
      <c r="N2330" s="25"/>
    </row>
    <row r="2331" spans="1:15" ht="15.75">
      <c r="A2331" s="540" t="s">
        <v>718</v>
      </c>
      <c r="B2331" t="s">
        <v>5744</v>
      </c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4751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4794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4843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4925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4929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4961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 t="s">
        <v>716</v>
      </c>
      <c r="L2337" t="s">
        <v>5734</v>
      </c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178" t="s">
        <v>718</v>
      </c>
      <c r="L2338" t="s">
        <v>5745</v>
      </c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4466</v>
      </c>
      <c r="C2359" s="38"/>
      <c r="D2359" s="38"/>
      <c r="E2359" s="38"/>
      <c r="F2359" s="178" t="s">
        <v>717</v>
      </c>
      <c r="G2359" t="s">
        <v>5027</v>
      </c>
      <c r="H2359" s="21"/>
      <c r="I2359" s="38"/>
      <c r="J2359" s="38"/>
      <c r="K2359" s="178" t="s">
        <v>717</v>
      </c>
      <c r="L2359" t="s">
        <v>5478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5541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5542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2711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4844</v>
      </c>
      <c r="E2390" s="38"/>
      <c r="F2390" s="178" t="s">
        <v>718</v>
      </c>
      <c r="G2390" t="s">
        <v>4748</v>
      </c>
      <c r="I2390" s="38"/>
      <c r="J2390" s="38"/>
      <c r="K2390" s="178" t="s">
        <v>718</v>
      </c>
      <c r="L2390" t="s">
        <v>4690</v>
      </c>
    </row>
    <row r="2391" spans="1:13" ht="15.75">
      <c r="A2391" s="178" t="s">
        <v>718</v>
      </c>
      <c r="B2391" t="s">
        <v>4906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4749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4931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4932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5062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5061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5066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5147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5148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 t="s">
        <v>717</v>
      </c>
      <c r="L2399" t="s">
        <v>5725</v>
      </c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178" t="s">
        <v>718</v>
      </c>
      <c r="L2400" t="s">
        <v>5742</v>
      </c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4692</v>
      </c>
      <c r="C2421" s="38"/>
      <c r="D2421" s="38"/>
      <c r="E2421" s="38"/>
      <c r="F2421" s="178" t="s">
        <v>716</v>
      </c>
      <c r="G2421" t="s">
        <v>4472</v>
      </c>
      <c r="H2421" s="38"/>
      <c r="I2421" s="38"/>
      <c r="J2421" s="38"/>
      <c r="K2421" s="178" t="s">
        <v>718</v>
      </c>
      <c r="L2421" t="s">
        <v>4423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4583</v>
      </c>
      <c r="H2422" s="398"/>
      <c r="I2422" s="38"/>
      <c r="J2422" s="38"/>
      <c r="K2422" s="178" t="s">
        <v>716</v>
      </c>
      <c r="L2422" t="s">
        <v>4462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4748</v>
      </c>
      <c r="I2423" s="38"/>
      <c r="J2423" s="38"/>
      <c r="K2423" s="178" t="s">
        <v>716</v>
      </c>
      <c r="L2423" t="s">
        <v>4463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5343</v>
      </c>
      <c r="I2424" s="38"/>
      <c r="J2424" s="38"/>
      <c r="K2424" s="178" t="s">
        <v>716</v>
      </c>
      <c r="L2424" t="s">
        <v>4464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4459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4468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4578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4743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4931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5351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5357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5345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5346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5335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5468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5452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 t="s">
        <v>717</v>
      </c>
      <c r="B2452" t="s">
        <v>5735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4919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5746</v>
      </c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2712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5106</v>
      </c>
      <c r="C2483" s="38"/>
      <c r="D2483" s="38"/>
      <c r="E2483" s="38"/>
      <c r="F2483" s="178" t="s">
        <v>716</v>
      </c>
      <c r="G2483" t="s">
        <v>4861</v>
      </c>
      <c r="K2483" s="178" t="s">
        <v>718</v>
      </c>
      <c r="L2483" t="s">
        <v>4435</v>
      </c>
    </row>
    <row r="2484" spans="1:14" ht="15.75">
      <c r="A2484" s="178" t="s">
        <v>718</v>
      </c>
      <c r="B2484" t="s">
        <v>5441</v>
      </c>
      <c r="E2484" s="38"/>
      <c r="F2484" s="178" t="s">
        <v>718</v>
      </c>
      <c r="G2484" t="s">
        <v>4886</v>
      </c>
      <c r="H2484" s="38"/>
      <c r="I2484" s="38"/>
      <c r="J2484" s="38"/>
      <c r="K2484" s="178" t="s">
        <v>716</v>
      </c>
      <c r="L2484" t="s">
        <v>4651</v>
      </c>
      <c r="M2484" s="38"/>
      <c r="N2484" s="25"/>
    </row>
    <row r="2485" spans="1:14" ht="15.75">
      <c r="A2485" s="178" t="s">
        <v>718</v>
      </c>
      <c r="B2485" t="s">
        <v>5192</v>
      </c>
      <c r="C2485" s="38"/>
      <c r="D2485" s="38"/>
      <c r="E2485" s="38"/>
      <c r="F2485" s="178" t="s">
        <v>716</v>
      </c>
      <c r="G2485" t="s">
        <v>5193</v>
      </c>
      <c r="H2485" s="38"/>
      <c r="I2485" s="203"/>
      <c r="J2485" s="38"/>
      <c r="K2485" s="178" t="s">
        <v>717</v>
      </c>
      <c r="L2485" t="s">
        <v>5060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5165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5158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5159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5160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 t="s">
        <v>716</v>
      </c>
      <c r="L2490" t="s">
        <v>5569</v>
      </c>
      <c r="M2490" s="38"/>
      <c r="N2490" s="203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 t="s">
        <v>718</v>
      </c>
      <c r="L2491" t="s">
        <v>5798</v>
      </c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3631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4580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4364</v>
      </c>
    </row>
    <row r="2515" spans="1:14" ht="15.75">
      <c r="A2515" s="178" t="s">
        <v>717</v>
      </c>
      <c r="B2515" t="s">
        <v>4906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4531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4651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4690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178" t="s">
        <v>717</v>
      </c>
      <c r="L2518" t="s">
        <v>5560</v>
      </c>
      <c r="M2518" s="38"/>
      <c r="N2518" s="203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3632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5026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4273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4465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4753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5541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5542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178" t="s">
        <v>718</v>
      </c>
      <c r="L2550" t="s">
        <v>5792</v>
      </c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178" t="s">
        <v>718</v>
      </c>
      <c r="L2551" t="s">
        <v>5793</v>
      </c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178" t="s">
        <v>718</v>
      </c>
      <c r="L2552" t="s">
        <v>5794</v>
      </c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178" t="s">
        <v>718</v>
      </c>
      <c r="L2553" t="s">
        <v>5795</v>
      </c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4376</v>
      </c>
      <c r="K2576" s="178" t="s">
        <v>718</v>
      </c>
      <c r="L2576" t="s">
        <v>4386</v>
      </c>
    </row>
    <row r="2577" spans="1:14" ht="15.75">
      <c r="A2577" s="178"/>
      <c r="F2577" s="178"/>
      <c r="K2577" s="178" t="s">
        <v>716</v>
      </c>
      <c r="L2577" t="s">
        <v>4381</v>
      </c>
    </row>
    <row r="2578" spans="1:14" ht="15.75">
      <c r="A2578" s="178"/>
      <c r="F2578" s="178"/>
      <c r="K2578" s="178" t="s">
        <v>717</v>
      </c>
      <c r="L2578" t="s">
        <v>4382</v>
      </c>
    </row>
    <row r="2579" spans="1:14" ht="15.75">
      <c r="A2579" s="178"/>
      <c r="F2579" s="178"/>
      <c r="K2579" s="178" t="s">
        <v>717</v>
      </c>
      <c r="L2579" t="s">
        <v>4437</v>
      </c>
      <c r="M2579" s="533"/>
      <c r="N2579" s="38"/>
    </row>
    <row r="2580" spans="1:14" ht="15.75">
      <c r="A2580" s="178"/>
      <c r="K2580" s="178" t="s">
        <v>717</v>
      </c>
      <c r="L2580" t="s">
        <v>5114</v>
      </c>
      <c r="M2580" s="398"/>
    </row>
    <row r="2581" spans="1:14" ht="15.75">
      <c r="A2581" s="529"/>
      <c r="B2581" s="38"/>
      <c r="K2581" s="178" t="s">
        <v>716</v>
      </c>
      <c r="L2581" t="s">
        <v>5472</v>
      </c>
    </row>
    <row r="2582" spans="1:14" ht="15.75">
      <c r="A2582" s="529"/>
      <c r="B2582" s="38"/>
      <c r="K2582" s="178" t="s">
        <v>717</v>
      </c>
      <c r="L2582" t="s">
        <v>5479</v>
      </c>
    </row>
    <row r="2583" spans="1:14" ht="15.75">
      <c r="A2583" s="529"/>
      <c r="B2583" s="38"/>
      <c r="K2583" s="178" t="s">
        <v>717</v>
      </c>
      <c r="L2583" t="s">
        <v>5568</v>
      </c>
      <c r="M2583" s="38"/>
      <c r="N2583" s="203"/>
    </row>
    <row r="2584" spans="1:14" ht="15.75">
      <c r="A2584" s="529"/>
      <c r="B2584" s="38"/>
      <c r="K2584" s="178" t="s">
        <v>718</v>
      </c>
      <c r="L2584" t="s">
        <v>5729</v>
      </c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4881</v>
      </c>
      <c r="C2607" s="38"/>
      <c r="D2607" s="38"/>
      <c r="E2607" s="38"/>
      <c r="F2607" s="178" t="s">
        <v>718</v>
      </c>
      <c r="G2607" t="s">
        <v>5658</v>
      </c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4787</v>
      </c>
      <c r="C2638" s="38"/>
      <c r="D2638" s="38"/>
      <c r="E2638" s="38"/>
      <c r="F2638" s="178" t="s">
        <v>718</v>
      </c>
      <c r="G2638" t="s">
        <v>4430</v>
      </c>
      <c r="J2638" s="38"/>
      <c r="K2638" s="178" t="s">
        <v>718</v>
      </c>
      <c r="L2638" t="s">
        <v>4416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4978</v>
      </c>
      <c r="H2639" s="38"/>
      <c r="I2639" s="38"/>
      <c r="J2639" s="38"/>
      <c r="K2639" s="178" t="s">
        <v>716</v>
      </c>
      <c r="L2639" t="s">
        <v>4431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4976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4977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5344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5351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 t="s">
        <v>718</v>
      </c>
      <c r="L2644" t="s">
        <v>5571</v>
      </c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 t="s">
        <v>718</v>
      </c>
      <c r="L2645" t="s">
        <v>5737</v>
      </c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 t="s">
        <v>717</v>
      </c>
      <c r="L2646" t="s">
        <v>5797</v>
      </c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2707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4577</v>
      </c>
      <c r="C2669" s="38"/>
      <c r="D2669" s="38"/>
      <c r="E2669" s="38"/>
      <c r="F2669" s="178" t="s">
        <v>717</v>
      </c>
      <c r="G2669" t="s">
        <v>4883</v>
      </c>
      <c r="H2669" s="398"/>
      <c r="K2669" s="178" t="s">
        <v>718</v>
      </c>
      <c r="L2669" t="s">
        <v>4928</v>
      </c>
    </row>
    <row r="2670" spans="1:12" ht="15.75">
      <c r="A2670" s="540" t="s">
        <v>716</v>
      </c>
      <c r="B2670" t="s">
        <v>5496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5480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5336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5465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5375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5114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5481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2733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4278</v>
      </c>
      <c r="F2700" s="178" t="s">
        <v>717</v>
      </c>
      <c r="G2700" t="s">
        <v>4270</v>
      </c>
      <c r="K2700" s="178" t="s">
        <v>716</v>
      </c>
      <c r="L2700" t="s">
        <v>4284</v>
      </c>
    </row>
    <row r="2701" spans="1:14" ht="15.75">
      <c r="A2701" s="178" t="s">
        <v>717</v>
      </c>
      <c r="B2701" t="s">
        <v>4469</v>
      </c>
      <c r="F2701" s="178" t="s">
        <v>717</v>
      </c>
      <c r="G2701" t="s">
        <v>5319</v>
      </c>
      <c r="H2701" s="38"/>
      <c r="I2701" s="203"/>
      <c r="K2701" s="178" t="s">
        <v>717</v>
      </c>
      <c r="L2701" t="s">
        <v>4267</v>
      </c>
    </row>
    <row r="2702" spans="1:14" ht="15.75">
      <c r="A2702" s="540" t="s">
        <v>716</v>
      </c>
      <c r="B2702" t="s">
        <v>4511</v>
      </c>
      <c r="F2702" s="178" t="s">
        <v>717</v>
      </c>
      <c r="G2702" t="s">
        <v>5572</v>
      </c>
      <c r="H2702" s="38"/>
      <c r="I2702" s="38"/>
      <c r="K2702" s="178" t="s">
        <v>717</v>
      </c>
      <c r="L2702" t="s">
        <v>4386</v>
      </c>
    </row>
    <row r="2703" spans="1:14" ht="15.75">
      <c r="A2703" s="540" t="s">
        <v>716</v>
      </c>
      <c r="B2703" t="s">
        <v>4838</v>
      </c>
      <c r="F2703" s="178" t="s">
        <v>716</v>
      </c>
      <c r="G2703" t="s">
        <v>5658</v>
      </c>
      <c r="K2703" s="178" t="s">
        <v>718</v>
      </c>
      <c r="L2703" t="s">
        <v>4434</v>
      </c>
    </row>
    <row r="2704" spans="1:14" ht="15.75">
      <c r="A2704" s="540" t="s">
        <v>716</v>
      </c>
      <c r="B2704" t="s">
        <v>5086</v>
      </c>
      <c r="K2704" s="178" t="s">
        <v>717</v>
      </c>
      <c r="L2704" t="s">
        <v>4459</v>
      </c>
      <c r="M2704" s="38"/>
      <c r="N2704" s="38"/>
    </row>
    <row r="2705" spans="1:15" ht="15.75">
      <c r="A2705" s="178" t="s">
        <v>717</v>
      </c>
      <c r="B2705" t="s">
        <v>4882</v>
      </c>
      <c r="C2705" s="38"/>
      <c r="D2705" s="38"/>
      <c r="K2705" s="178" t="s">
        <v>717</v>
      </c>
      <c r="L2705" t="s">
        <v>4522</v>
      </c>
      <c r="M2705" s="38"/>
      <c r="N2705" s="38"/>
      <c r="O2705" s="38"/>
    </row>
    <row r="2706" spans="1:15" ht="15.75">
      <c r="A2706" s="178" t="s">
        <v>717</v>
      </c>
      <c r="B2706" t="s">
        <v>5495</v>
      </c>
      <c r="K2706" s="178" t="s">
        <v>717</v>
      </c>
      <c r="L2706" t="s">
        <v>4578</v>
      </c>
      <c r="M2706" s="398"/>
    </row>
    <row r="2707" spans="1:15" ht="15.75">
      <c r="C2707" s="38"/>
      <c r="D2707" s="38"/>
      <c r="E2707" s="38"/>
      <c r="K2707" s="178" t="s">
        <v>718</v>
      </c>
      <c r="L2707" t="s">
        <v>4960</v>
      </c>
    </row>
    <row r="2708" spans="1:15" ht="15.75">
      <c r="A2708" s="529"/>
      <c r="B2708" s="38"/>
      <c r="K2708" s="178" t="s">
        <v>718</v>
      </c>
      <c r="L2708" t="s">
        <v>5155</v>
      </c>
    </row>
    <row r="2709" spans="1:15" ht="15.75">
      <c r="A2709" s="529"/>
      <c r="B2709" s="38"/>
      <c r="K2709" s="178" t="s">
        <v>716</v>
      </c>
      <c r="L2709" t="s">
        <v>5156</v>
      </c>
    </row>
    <row r="2710" spans="1:15" ht="15.75">
      <c r="A2710" s="529"/>
      <c r="B2710" s="38"/>
      <c r="K2710" s="178" t="s">
        <v>716</v>
      </c>
      <c r="L2710" t="s">
        <v>5479</v>
      </c>
    </row>
    <row r="2711" spans="1:15" ht="15.75">
      <c r="A2711" s="529"/>
      <c r="B2711" s="38"/>
      <c r="K2711" s="178" t="s">
        <v>716</v>
      </c>
      <c r="L2711" t="s">
        <v>5464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5462</v>
      </c>
      <c r="M2712" s="21"/>
      <c r="N2712" s="58"/>
    </row>
    <row r="2713" spans="1:15" ht="15.75">
      <c r="A2713" s="529"/>
      <c r="B2713" s="38"/>
      <c r="K2713" s="178" t="s">
        <v>716</v>
      </c>
      <c r="L2713" t="s">
        <v>5563</v>
      </c>
      <c r="M2713" s="38"/>
      <c r="N2713" s="38"/>
    </row>
    <row r="2714" spans="1:15" ht="15.75">
      <c r="A2714" s="529"/>
      <c r="B2714" s="38"/>
      <c r="K2714" s="178" t="s">
        <v>716</v>
      </c>
      <c r="L2714" t="s">
        <v>5792</v>
      </c>
    </row>
    <row r="2715" spans="1:15" ht="15.75">
      <c r="A2715" s="529"/>
      <c r="B2715" s="38"/>
      <c r="K2715" s="178" t="s">
        <v>716</v>
      </c>
      <c r="L2715" t="s">
        <v>5793</v>
      </c>
    </row>
    <row r="2716" spans="1:15" ht="15.75">
      <c r="A2716" s="529"/>
      <c r="B2716" s="38"/>
      <c r="K2716" s="178" t="s">
        <v>716</v>
      </c>
      <c r="L2716" t="s">
        <v>5794</v>
      </c>
    </row>
    <row r="2717" spans="1:15" ht="15.75">
      <c r="A2717" s="529"/>
      <c r="B2717" s="38"/>
      <c r="K2717" s="178" t="s">
        <v>716</v>
      </c>
      <c r="L2717" t="s">
        <v>5795</v>
      </c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3633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4281</v>
      </c>
      <c r="F2731" s="178" t="s">
        <v>717</v>
      </c>
      <c r="G2731" t="s">
        <v>4859</v>
      </c>
      <c r="K2731" s="178" t="s">
        <v>717</v>
      </c>
      <c r="L2731" t="s">
        <v>4438</v>
      </c>
      <c r="M2731" s="38"/>
      <c r="N2731" s="38"/>
    </row>
    <row r="2732" spans="1:14" ht="15.75">
      <c r="A2732" s="540" t="s">
        <v>717</v>
      </c>
      <c r="B2732" t="s">
        <v>4692</v>
      </c>
      <c r="C2732" s="38"/>
      <c r="D2732" s="38"/>
      <c r="F2732" s="178"/>
      <c r="H2732" s="38"/>
      <c r="K2732" s="178" t="s">
        <v>716</v>
      </c>
      <c r="L2732" t="s">
        <v>4963</v>
      </c>
    </row>
    <row r="2733" spans="1:14" ht="15.75">
      <c r="A2733" s="540" t="s">
        <v>716</v>
      </c>
      <c r="B2733" t="s">
        <v>5662</v>
      </c>
      <c r="F2733" s="178"/>
      <c r="K2733" s="178" t="s">
        <v>716</v>
      </c>
      <c r="L2733" t="s">
        <v>4967</v>
      </c>
    </row>
    <row r="2734" spans="1:14" ht="15.75">
      <c r="A2734" s="529"/>
      <c r="B2734" s="38"/>
      <c r="F2734" s="178"/>
      <c r="K2734" s="178" t="s">
        <v>716</v>
      </c>
      <c r="L2734" t="s">
        <v>4964</v>
      </c>
    </row>
    <row r="2735" spans="1:14" ht="15.75">
      <c r="A2735" s="529"/>
      <c r="B2735" s="38"/>
      <c r="F2735" s="178"/>
      <c r="K2735" s="178" t="s">
        <v>717</v>
      </c>
      <c r="L2735" t="s">
        <v>5358</v>
      </c>
    </row>
    <row r="2736" spans="1:14" ht="15.75">
      <c r="A2736" s="529"/>
      <c r="B2736" s="38"/>
      <c r="F2736" s="178"/>
      <c r="K2736" s="178" t="s">
        <v>717</v>
      </c>
      <c r="L2736" t="s">
        <v>5082</v>
      </c>
    </row>
    <row r="2737" spans="1:14" ht="15.75">
      <c r="A2737" s="529"/>
      <c r="B2737" s="38"/>
      <c r="K2737" s="178" t="s">
        <v>718</v>
      </c>
      <c r="L2737" t="s">
        <v>5150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5331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5359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5459</v>
      </c>
    </row>
    <row r="2741" spans="1:14" ht="15.75">
      <c r="A2741" s="529"/>
      <c r="B2741" s="38"/>
      <c r="K2741" s="178" t="s">
        <v>717</v>
      </c>
      <c r="L2741" t="s">
        <v>5476</v>
      </c>
    </row>
    <row r="2742" spans="1:14" ht="15.75">
      <c r="A2742" s="529"/>
      <c r="B2742" s="38"/>
      <c r="K2742" s="178" t="s">
        <v>718</v>
      </c>
      <c r="L2742" t="s">
        <v>5450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3634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4276</v>
      </c>
      <c r="C2762" s="38"/>
      <c r="D2762" s="38"/>
      <c r="E2762" s="38"/>
      <c r="F2762" s="178" t="s">
        <v>718</v>
      </c>
      <c r="G2762" t="s">
        <v>4270</v>
      </c>
      <c r="I2762" s="38"/>
      <c r="J2762" s="38"/>
      <c r="K2762" s="178" t="s">
        <v>717</v>
      </c>
      <c r="L2762" t="s">
        <v>4285</v>
      </c>
    </row>
    <row r="2763" spans="1:15" ht="15.75">
      <c r="A2763" s="178" t="s">
        <v>718</v>
      </c>
      <c r="B2763" t="s">
        <v>4796</v>
      </c>
      <c r="E2763" s="38"/>
      <c r="F2763" s="178" t="s">
        <v>718</v>
      </c>
      <c r="G2763" t="s">
        <v>4748</v>
      </c>
      <c r="I2763" s="38"/>
      <c r="J2763" s="38"/>
      <c r="K2763" s="178" t="s">
        <v>717</v>
      </c>
      <c r="L2763" t="s">
        <v>4375</v>
      </c>
    </row>
    <row r="2764" spans="1:15" ht="15.75">
      <c r="A2764" s="178" t="s">
        <v>718</v>
      </c>
      <c r="B2764" t="s">
        <v>4882</v>
      </c>
      <c r="C2764" s="38"/>
      <c r="D2764" s="38"/>
      <c r="E2764" s="38"/>
      <c r="F2764" s="178" t="s">
        <v>718</v>
      </c>
      <c r="G2764" t="s">
        <v>4861</v>
      </c>
      <c r="J2764" s="38"/>
      <c r="K2764" s="178" t="s">
        <v>718</v>
      </c>
      <c r="L2764" t="s">
        <v>4431</v>
      </c>
    </row>
    <row r="2765" spans="1:15" ht="15.75">
      <c r="A2765" s="178" t="s">
        <v>716</v>
      </c>
      <c r="B2765" t="s">
        <v>5192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4456</v>
      </c>
      <c r="M2765" s="38"/>
      <c r="N2765" s="38"/>
    </row>
    <row r="2766" spans="1:15" ht="15.75">
      <c r="A2766" s="540" t="s">
        <v>716</v>
      </c>
      <c r="B2766" t="s">
        <v>5664</v>
      </c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4457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4458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4530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4683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4749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5066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5467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5539</v>
      </c>
      <c r="M2773" s="398"/>
    </row>
    <row r="2774" spans="1:15" ht="15.75">
      <c r="A2774" s="529"/>
      <c r="B2774" s="38"/>
      <c r="K2774" s="178" t="s">
        <v>716</v>
      </c>
      <c r="L2774" t="s">
        <v>5799</v>
      </c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4533</v>
      </c>
      <c r="H2793" s="38"/>
      <c r="I2793" s="38"/>
      <c r="J2793" s="38"/>
      <c r="K2793" s="178" t="s">
        <v>716</v>
      </c>
      <c r="L2793" t="s">
        <v>4426</v>
      </c>
    </row>
    <row r="2794" spans="1:12" ht="15.75">
      <c r="A2794" s="178"/>
      <c r="F2794" s="178"/>
      <c r="K2794" s="178" t="s">
        <v>718</v>
      </c>
      <c r="L2794" t="s">
        <v>5792</v>
      </c>
    </row>
    <row r="2795" spans="1:12" ht="15.75">
      <c r="A2795" s="178"/>
      <c r="F2795" s="178"/>
      <c r="K2795" s="178" t="s">
        <v>718</v>
      </c>
      <c r="L2795" t="s">
        <v>5794</v>
      </c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4277</v>
      </c>
      <c r="F2824" s="178" t="s">
        <v>716</v>
      </c>
      <c r="G2824" t="s">
        <v>5194</v>
      </c>
      <c r="H2824"/>
      <c r="I2824"/>
      <c r="K2824" s="178" t="s">
        <v>717</v>
      </c>
      <c r="L2824" t="s">
        <v>4263</v>
      </c>
      <c r="M2824"/>
      <c r="N2824"/>
    </row>
    <row r="2825" spans="1:14" s="38" customFormat="1" ht="15.75">
      <c r="A2825" s="540" t="s">
        <v>716</v>
      </c>
      <c r="B2825" t="s">
        <v>4786</v>
      </c>
      <c r="F2825" s="178" t="s">
        <v>717</v>
      </c>
      <c r="G2825" t="s">
        <v>5741</v>
      </c>
      <c r="H2825"/>
      <c r="I2825"/>
      <c r="K2825" s="178" t="s">
        <v>717</v>
      </c>
      <c r="L2825" t="s">
        <v>4264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4465</v>
      </c>
    </row>
    <row r="2827" spans="1:14" s="38" customFormat="1" ht="15.75">
      <c r="A2827" s="530"/>
      <c r="F2827" s="530"/>
      <c r="K2827" s="178" t="s">
        <v>718</v>
      </c>
      <c r="L2827" t="s">
        <v>4846</v>
      </c>
      <c r="M2827"/>
      <c r="N2827"/>
    </row>
    <row r="2828" spans="1:14" s="38" customFormat="1" ht="15.75">
      <c r="A2828" s="530"/>
      <c r="F2828" s="530"/>
      <c r="K2828" s="178" t="s">
        <v>717</v>
      </c>
      <c r="L2828" t="s">
        <v>5571</v>
      </c>
      <c r="M2828"/>
      <c r="N2828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4371</v>
      </c>
      <c r="C2855" s="38"/>
      <c r="D2855" s="38"/>
      <c r="E2855" s="38"/>
      <c r="F2855" s="178" t="s">
        <v>718</v>
      </c>
      <c r="G2855" t="s">
        <v>5193</v>
      </c>
      <c r="H2855" s="38"/>
      <c r="I2855" s="203"/>
      <c r="J2855" s="38"/>
      <c r="K2855" s="178" t="s">
        <v>716</v>
      </c>
      <c r="L2855" t="s">
        <v>4461</v>
      </c>
      <c r="M2855" s="38"/>
      <c r="N2855" s="38"/>
    </row>
    <row r="2856" spans="1:14" ht="15.75">
      <c r="A2856" s="178" t="s">
        <v>718</v>
      </c>
      <c r="B2856" t="s">
        <v>5190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4683</v>
      </c>
    </row>
    <row r="2857" spans="1:14" ht="15.75">
      <c r="A2857" s="540" t="s">
        <v>716</v>
      </c>
      <c r="B2857" t="s">
        <v>5744</v>
      </c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4740</v>
      </c>
      <c r="M2857" s="398"/>
    </row>
    <row r="2858" spans="1:14" ht="15.75">
      <c r="A2858" s="540" t="s">
        <v>717</v>
      </c>
      <c r="B2858" t="s">
        <v>5496</v>
      </c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4917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5151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5161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5162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5163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5370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5371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5360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5482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178" t="s">
        <v>718</v>
      </c>
      <c r="L2867" t="s">
        <v>5559</v>
      </c>
      <c r="M2867" s="38"/>
      <c r="N2867" s="203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178" t="s">
        <v>716</v>
      </c>
      <c r="L2868" t="s">
        <v>5722</v>
      </c>
      <c r="M2868" s="21"/>
      <c r="N2868" s="5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2722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4533</v>
      </c>
      <c r="H2886" s="38"/>
      <c r="I2886" s="38"/>
      <c r="J2886" s="38"/>
      <c r="K2886" s="178" t="s">
        <v>717</v>
      </c>
      <c r="L2886" t="s">
        <v>5084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5482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 t="s">
        <v>716</v>
      </c>
      <c r="G2917" t="s">
        <v>5195</v>
      </c>
      <c r="K2917" s="178" t="s">
        <v>718</v>
      </c>
      <c r="L2917" t="s">
        <v>5166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5147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5148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5347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5725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5745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5350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4788</v>
      </c>
      <c r="F2979" s="178" t="s">
        <v>718</v>
      </c>
      <c r="G2979" t="s">
        <v>5741</v>
      </c>
      <c r="H2979"/>
      <c r="I2979"/>
      <c r="K2979" s="178" t="s">
        <v>718</v>
      </c>
      <c r="L2979" t="s">
        <v>4429</v>
      </c>
    </row>
    <row r="2980" spans="1:14" s="38" customFormat="1" ht="15.75">
      <c r="A2980" s="178" t="s">
        <v>718</v>
      </c>
      <c r="B2980" t="s">
        <v>4789</v>
      </c>
      <c r="F2980" s="178"/>
      <c r="G2980"/>
      <c r="K2980" s="178" t="s">
        <v>718</v>
      </c>
      <c r="L2980" t="s">
        <v>4520</v>
      </c>
    </row>
    <row r="2981" spans="1:14" s="38" customFormat="1" ht="15.75">
      <c r="A2981" s="530"/>
      <c r="F2981" s="178"/>
      <c r="G2981"/>
      <c r="K2981" s="178" t="s">
        <v>716</v>
      </c>
      <c r="L2981" t="s">
        <v>5460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5461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5534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2723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4361</v>
      </c>
      <c r="F3010" s="178" t="s">
        <v>718</v>
      </c>
      <c r="G3010" t="s">
        <v>5154</v>
      </c>
      <c r="H3010"/>
      <c r="K3010" s="178" t="s">
        <v>716</v>
      </c>
      <c r="L3010" t="s">
        <v>4422</v>
      </c>
    </row>
    <row r="3011" spans="1:15" s="38" customFormat="1" ht="15.75">
      <c r="A3011" s="178" t="s">
        <v>716</v>
      </c>
      <c r="B3011" t="s">
        <v>4746</v>
      </c>
      <c r="F3011" s="530"/>
      <c r="K3011" s="178" t="s">
        <v>716</v>
      </c>
      <c r="L3011" t="s">
        <v>5367</v>
      </c>
      <c r="M3011"/>
      <c r="N3011"/>
    </row>
    <row r="3012" spans="1:15" s="38" customFormat="1" ht="15.75">
      <c r="A3012" s="178" t="s">
        <v>717</v>
      </c>
      <c r="B3012" t="s">
        <v>4796</v>
      </c>
      <c r="C3012"/>
      <c r="D3012"/>
      <c r="F3012" s="530"/>
      <c r="K3012" s="178" t="s">
        <v>718</v>
      </c>
      <c r="L3012" t="s">
        <v>5085</v>
      </c>
      <c r="M3012"/>
      <c r="N3012"/>
    </row>
    <row r="3013" spans="1:15" s="38" customFormat="1" ht="15.75">
      <c r="A3013" s="540" t="s">
        <v>717</v>
      </c>
      <c r="B3013" t="s">
        <v>4786</v>
      </c>
      <c r="F3013" s="530"/>
      <c r="K3013" s="178" t="s">
        <v>717</v>
      </c>
      <c r="L3013" t="s">
        <v>5166</v>
      </c>
      <c r="M3013"/>
      <c r="N3013"/>
    </row>
    <row r="3014" spans="1:15" s="38" customFormat="1" ht="15.75">
      <c r="A3014" s="540" t="s">
        <v>718</v>
      </c>
      <c r="B3014" t="s">
        <v>5439</v>
      </c>
      <c r="C3014"/>
      <c r="D3014"/>
      <c r="F3014" s="530"/>
      <c r="K3014" s="178" t="s">
        <v>718</v>
      </c>
      <c r="L3014" t="s">
        <v>5479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5477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3635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5" s="38" customFormat="1" ht="15.75">
      <c r="A3041" s="178" t="s">
        <v>716</v>
      </c>
      <c r="B3041" t="s">
        <v>4368</v>
      </c>
      <c r="F3041" s="178"/>
      <c r="G3041"/>
      <c r="K3041" s="178" t="s">
        <v>717</v>
      </c>
      <c r="L3041" t="s">
        <v>4529</v>
      </c>
      <c r="M3041"/>
      <c r="N3041"/>
    </row>
    <row r="3042" spans="1:15" s="38" customFormat="1" ht="15.75">
      <c r="A3042" s="178" t="s">
        <v>716</v>
      </c>
      <c r="B3042" t="s">
        <v>4510</v>
      </c>
      <c r="K3042" s="178" t="s">
        <v>718</v>
      </c>
      <c r="L3042" t="s">
        <v>5729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4586</v>
      </c>
      <c r="C3072"/>
      <c r="D3072"/>
      <c r="F3072" s="178" t="s">
        <v>717</v>
      </c>
      <c r="G3072" t="s">
        <v>4840</v>
      </c>
      <c r="H3072"/>
      <c r="I3072"/>
      <c r="K3072" s="178" t="s">
        <v>718</v>
      </c>
      <c r="L3072" t="s">
        <v>4431</v>
      </c>
      <c r="M3072"/>
      <c r="N3072"/>
      <c r="O3072"/>
    </row>
    <row r="3073" spans="1:14" s="38" customFormat="1" ht="15.75">
      <c r="A3073" s="178" t="s">
        <v>717</v>
      </c>
      <c r="B3073" t="s">
        <v>5498</v>
      </c>
      <c r="F3073" s="178"/>
      <c r="G3073"/>
      <c r="K3073" s="178" t="s">
        <v>717</v>
      </c>
      <c r="L3073" t="s">
        <v>4743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4841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5454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5477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4282</v>
      </c>
      <c r="J3103" s="38"/>
      <c r="K3103" s="178" t="s">
        <v>717</v>
      </c>
      <c r="L3103" t="s">
        <v>4273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4425</v>
      </c>
      <c r="I3104" s="38"/>
      <c r="J3104" s="38"/>
      <c r="K3104" s="178" t="s">
        <v>718</v>
      </c>
      <c r="L3104" t="s">
        <v>4285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5154</v>
      </c>
      <c r="J3105" s="38"/>
      <c r="K3105" s="178" t="s">
        <v>718</v>
      </c>
      <c r="L3105" t="s">
        <v>4427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5441</v>
      </c>
      <c r="F3133" s="178" t="s">
        <v>718</v>
      </c>
      <c r="G3133" t="s">
        <v>4644</v>
      </c>
      <c r="H3133" s="38"/>
      <c r="I3133" s="38"/>
      <c r="K3133" s="178" t="s">
        <v>717</v>
      </c>
      <c r="L3133" t="s">
        <v>4527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4689</v>
      </c>
      <c r="K3134" s="178" t="s">
        <v>716</v>
      </c>
      <c r="L3134" t="s">
        <v>4649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4648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4683</v>
      </c>
    </row>
    <row r="3137" spans="1:12" ht="15.75">
      <c r="A3137" s="3"/>
      <c r="K3137" s="178" t="s">
        <v>717</v>
      </c>
      <c r="L3137" t="s">
        <v>4928</v>
      </c>
    </row>
    <row r="3138" spans="1:12" ht="15.75">
      <c r="A3138" s="3"/>
      <c r="K3138" s="178" t="s">
        <v>718</v>
      </c>
      <c r="L3138" t="s">
        <v>5469</v>
      </c>
    </row>
    <row r="3139" spans="1:12" ht="15.75">
      <c r="A3139" s="3"/>
      <c r="K3139" s="178" t="s">
        <v>716</v>
      </c>
      <c r="L3139" t="s">
        <v>5356</v>
      </c>
    </row>
    <row r="3140" spans="1:12" ht="15.75">
      <c r="A3140" s="3"/>
      <c r="K3140" s="178" t="s">
        <v>717</v>
      </c>
      <c r="L3140" t="s">
        <v>5472</v>
      </c>
    </row>
    <row r="3141" spans="1:12" ht="15.75">
      <c r="A3141" s="3"/>
      <c r="K3141" s="178" t="s">
        <v>717</v>
      </c>
      <c r="L3141" t="s">
        <v>5483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4649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4645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4839</v>
      </c>
      <c r="F3194" s="178" t="s">
        <v>716</v>
      </c>
      <c r="G3194" t="s">
        <v>4978</v>
      </c>
      <c r="K3194" s="178" t="s">
        <v>716</v>
      </c>
      <c r="L3194" t="s">
        <v>4650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5531</v>
      </c>
      <c r="H3195" s="38"/>
      <c r="K3195" s="178" t="s">
        <v>716</v>
      </c>
      <c r="L3195" t="s">
        <v>4744</v>
      </c>
    </row>
    <row r="3196" spans="1:15" ht="15.75">
      <c r="A3196" s="3"/>
      <c r="K3196" s="178" t="s">
        <v>716</v>
      </c>
      <c r="L3196" t="s">
        <v>4745</v>
      </c>
    </row>
    <row r="3197" spans="1:15" ht="15.75">
      <c r="A3197" s="3"/>
      <c r="K3197" s="178" t="s">
        <v>716</v>
      </c>
      <c r="L3197" t="s">
        <v>4753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4927</v>
      </c>
      <c r="M3198" s="398"/>
    </row>
    <row r="3199" spans="1:15" ht="15.75">
      <c r="A3199" s="3"/>
      <c r="K3199" s="178" t="s">
        <v>716</v>
      </c>
      <c r="L3199" t="s">
        <v>4979</v>
      </c>
    </row>
    <row r="3200" spans="1:15" ht="15.75">
      <c r="A3200" s="3"/>
      <c r="K3200" s="178" t="s">
        <v>718</v>
      </c>
      <c r="L3200" t="s">
        <v>5111</v>
      </c>
      <c r="M3200" s="398"/>
    </row>
    <row r="3201" spans="1:14" ht="15.75">
      <c r="A3201" s="3"/>
      <c r="K3201" s="178" t="s">
        <v>718</v>
      </c>
      <c r="L3201" t="s">
        <v>5370</v>
      </c>
    </row>
    <row r="3202" spans="1:14" ht="15.75">
      <c r="A3202" s="3"/>
      <c r="K3202" s="178" t="s">
        <v>718</v>
      </c>
      <c r="L3202" t="s">
        <v>5371</v>
      </c>
    </row>
    <row r="3203" spans="1:14" ht="15.75">
      <c r="A3203" s="3"/>
      <c r="K3203" s="178" t="s">
        <v>718</v>
      </c>
      <c r="L3203" t="s">
        <v>5335</v>
      </c>
    </row>
    <row r="3204" spans="1:14" ht="15.75">
      <c r="A3204" s="3"/>
      <c r="K3204" s="178" t="s">
        <v>716</v>
      </c>
      <c r="L3204" t="s">
        <v>5475</v>
      </c>
      <c r="M3204" s="21"/>
      <c r="N3204" s="58"/>
    </row>
    <row r="3205" spans="1:14" ht="15.75">
      <c r="A3205" s="3"/>
      <c r="K3205" s="178" t="s">
        <v>716</v>
      </c>
      <c r="L3205" t="s">
        <v>5446</v>
      </c>
      <c r="M3205" s="21"/>
      <c r="N3205" s="58"/>
    </row>
    <row r="3206" spans="1:14" ht="15.75">
      <c r="A3206" s="3"/>
      <c r="K3206" s="178" t="s">
        <v>716</v>
      </c>
      <c r="L3206" t="s">
        <v>5543</v>
      </c>
      <c r="M3206" s="38"/>
      <c r="N3206" s="25"/>
    </row>
    <row r="3207" spans="1:14" ht="15.75">
      <c r="A3207" s="3"/>
      <c r="K3207" s="178" t="s">
        <v>716</v>
      </c>
      <c r="L3207" t="s">
        <v>5544</v>
      </c>
      <c r="M3207" s="38"/>
      <c r="N3207" s="25"/>
    </row>
    <row r="3208" spans="1:14" ht="15.75">
      <c r="A3208" s="3"/>
      <c r="K3208" s="178" t="s">
        <v>716</v>
      </c>
      <c r="L3208" t="s">
        <v>5545</v>
      </c>
      <c r="M3208" s="38"/>
      <c r="N3208" s="25"/>
    </row>
    <row r="3209" spans="1:14" ht="15.75">
      <c r="A3209" s="3"/>
      <c r="K3209" s="178" t="s">
        <v>717</v>
      </c>
      <c r="L3209" t="s">
        <v>5541</v>
      </c>
    </row>
    <row r="3210" spans="1:14" ht="15.75">
      <c r="A3210" s="3"/>
      <c r="K3210" s="178" t="s">
        <v>717</v>
      </c>
      <c r="L3210" t="s">
        <v>5542</v>
      </c>
    </row>
    <row r="3211" spans="1:14" ht="15.75">
      <c r="A3211" s="3"/>
      <c r="K3211" s="178" t="s">
        <v>717</v>
      </c>
      <c r="L3211" t="s">
        <v>5569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4791</v>
      </c>
      <c r="H3224" s="38"/>
      <c r="K3224" s="178" t="s">
        <v>716</v>
      </c>
      <c r="L3224" t="s">
        <v>4285</v>
      </c>
    </row>
    <row r="3225" spans="1:15" ht="15.75">
      <c r="A3225" s="3"/>
      <c r="F3225" s="178" t="s">
        <v>717</v>
      </c>
      <c r="G3225" t="s">
        <v>5484</v>
      </c>
      <c r="K3225" s="178" t="s">
        <v>718</v>
      </c>
      <c r="L3225" t="s">
        <v>4431</v>
      </c>
    </row>
    <row r="3226" spans="1:15" ht="15.75">
      <c r="A3226" s="3"/>
      <c r="K3226" s="178" t="s">
        <v>716</v>
      </c>
      <c r="L3226" t="s">
        <v>4635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4915</v>
      </c>
    </row>
    <row r="3228" spans="1:15" ht="15.75">
      <c r="A3228" s="3"/>
      <c r="K3228" s="178" t="s">
        <v>716</v>
      </c>
      <c r="L3228" t="s">
        <v>5238</v>
      </c>
    </row>
    <row r="3229" spans="1:15" ht="15.75">
      <c r="A3229" s="3"/>
      <c r="G3229" t="s">
        <v>2459</v>
      </c>
      <c r="K3229" s="178" t="s">
        <v>718</v>
      </c>
      <c r="L3229" t="s">
        <v>5473</v>
      </c>
    </row>
    <row r="3230" spans="1:15" ht="15.75">
      <c r="A3230" s="3"/>
      <c r="K3230" s="178" t="s">
        <v>716</v>
      </c>
      <c r="L3230" t="s">
        <v>5474</v>
      </c>
    </row>
    <row r="3231" spans="1:15" ht="15.75">
      <c r="A3231" s="3"/>
      <c r="H3231" t="s">
        <v>2459</v>
      </c>
      <c r="K3231" s="178" t="s">
        <v>718</v>
      </c>
      <c r="L3231" t="s">
        <v>5565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2713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4857</v>
      </c>
      <c r="C3254" s="38"/>
      <c r="D3254" s="38"/>
      <c r="K3254" s="178" t="s">
        <v>717</v>
      </c>
      <c r="L3254" t="s">
        <v>4739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5372</v>
      </c>
    </row>
    <row r="3256" spans="1:15" ht="15.75">
      <c r="A3256" s="3"/>
      <c r="K3256" s="178" t="s">
        <v>718</v>
      </c>
      <c r="L3256" t="s">
        <v>5481</v>
      </c>
    </row>
    <row r="3257" spans="1:15" ht="15.75">
      <c r="A3257" s="3"/>
      <c r="K3257" s="178" t="s">
        <v>716</v>
      </c>
      <c r="L3257" t="s">
        <v>5538</v>
      </c>
      <c r="M3257" s="38"/>
      <c r="N3257" s="25"/>
    </row>
    <row r="3258" spans="1:15" ht="15.75">
      <c r="A3258" s="3"/>
      <c r="K3258" s="178" t="s">
        <v>718</v>
      </c>
      <c r="L3258" t="s">
        <v>5729</v>
      </c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2831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5190</v>
      </c>
      <c r="F3284" s="178" t="s">
        <v>717</v>
      </c>
      <c r="G3284" t="s">
        <v>4385</v>
      </c>
      <c r="H3284" s="38"/>
      <c r="I3284" s="38"/>
      <c r="K3284" s="178" t="s">
        <v>718</v>
      </c>
      <c r="L3284" t="s">
        <v>4383</v>
      </c>
      <c r="M3284" s="38"/>
      <c r="N3284" s="38"/>
    </row>
    <row r="3285" spans="1:20" ht="15.75">
      <c r="A3285" s="3"/>
      <c r="K3285" s="178" t="s">
        <v>718</v>
      </c>
      <c r="L3285" t="s">
        <v>4369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4364</v>
      </c>
    </row>
    <row r="3287" spans="1:20" ht="15.75">
      <c r="A3287" s="3"/>
      <c r="K3287" s="178" t="s">
        <v>717</v>
      </c>
      <c r="L3287" t="s">
        <v>4421</v>
      </c>
      <c r="M3287" s="89"/>
      <c r="N3287" s="38"/>
    </row>
    <row r="3288" spans="1:20" ht="15.75">
      <c r="A3288" s="3"/>
      <c r="K3288" s="178" t="s">
        <v>716</v>
      </c>
      <c r="L3288" t="s">
        <v>4836</v>
      </c>
    </row>
    <row r="3289" spans="1:20" ht="15.75">
      <c r="A3289" s="3"/>
      <c r="K3289" s="178" t="s">
        <v>716</v>
      </c>
      <c r="L3289" t="s">
        <v>4846</v>
      </c>
      <c r="T3289" t="s">
        <v>2459</v>
      </c>
    </row>
    <row r="3290" spans="1:20" ht="15.75">
      <c r="A3290" s="3"/>
      <c r="K3290" s="178" t="s">
        <v>718</v>
      </c>
      <c r="L3290" t="s">
        <v>5327</v>
      </c>
    </row>
    <row r="3291" spans="1:20" ht="15.75">
      <c r="A3291" s="3"/>
      <c r="K3291" s="178" t="s">
        <v>716</v>
      </c>
      <c r="L3291" t="s">
        <v>5152</v>
      </c>
    </row>
    <row r="3292" spans="1:20" ht="15.75">
      <c r="A3292" s="3"/>
      <c r="K3292" s="178" t="s">
        <v>718</v>
      </c>
      <c r="L3292" t="s">
        <v>5341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3636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5063</v>
      </c>
      <c r="C3314" s="38"/>
      <c r="D3314" s="38"/>
      <c r="F3314" s="178" t="s">
        <v>717</v>
      </c>
      <c r="G3314" t="s">
        <v>4840</v>
      </c>
      <c r="K3314" s="178" t="s">
        <v>717</v>
      </c>
      <c r="L3314" t="s">
        <v>4263</v>
      </c>
    </row>
    <row r="3315" spans="1:12" ht="15.75">
      <c r="A3315" s="178" t="s">
        <v>718</v>
      </c>
      <c r="B3315" t="s">
        <v>4885</v>
      </c>
      <c r="K3315" s="178" t="s">
        <v>717</v>
      </c>
      <c r="L3315" t="s">
        <v>4264</v>
      </c>
    </row>
    <row r="3316" spans="1:12" ht="15.75">
      <c r="A3316" s="3"/>
      <c r="K3316" s="178" t="s">
        <v>716</v>
      </c>
      <c r="L3316" t="s">
        <v>4382</v>
      </c>
    </row>
    <row r="3317" spans="1:12" ht="15.75">
      <c r="A3317" s="3"/>
      <c r="K3317" s="178" t="s">
        <v>717</v>
      </c>
      <c r="L3317" t="s">
        <v>4841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3637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4634</v>
      </c>
      <c r="C3344" s="38"/>
      <c r="D3344" s="38"/>
      <c r="F3344" s="178"/>
      <c r="K3344" s="178" t="s">
        <v>718</v>
      </c>
      <c r="L3344" t="s">
        <v>4456</v>
      </c>
      <c r="M3344" s="38"/>
      <c r="N3344" s="38"/>
    </row>
    <row r="3345" spans="1:15" ht="15.75">
      <c r="A3345" s="178" t="s">
        <v>716</v>
      </c>
      <c r="B3345" t="s">
        <v>4912</v>
      </c>
      <c r="K3345" s="178" t="s">
        <v>717</v>
      </c>
      <c r="L3345" t="s">
        <v>4530</v>
      </c>
      <c r="M3345" s="38"/>
      <c r="N3345" s="38"/>
      <c r="O3345" s="38"/>
    </row>
    <row r="3346" spans="1:15" ht="15.75">
      <c r="A3346" s="540" t="s">
        <v>718</v>
      </c>
      <c r="B3346" t="s">
        <v>5063</v>
      </c>
      <c r="C3346" s="38"/>
      <c r="D3346" s="38"/>
      <c r="K3346" s="178" t="s">
        <v>716</v>
      </c>
      <c r="L3346" t="s">
        <v>5445</v>
      </c>
      <c r="M3346" s="21"/>
      <c r="N3346" s="58"/>
    </row>
    <row r="3347" spans="1:15" ht="15.75">
      <c r="A3347" s="178" t="s">
        <v>717</v>
      </c>
      <c r="B3347" t="s">
        <v>5026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4684</v>
      </c>
      <c r="C3374" s="38"/>
      <c r="D3374" s="38"/>
      <c r="E3374" s="38"/>
      <c r="F3374" s="178" t="s">
        <v>718</v>
      </c>
      <c r="G3374" t="s">
        <v>4523</v>
      </c>
      <c r="K3374" s="178" t="s">
        <v>717</v>
      </c>
      <c r="L3374" t="s">
        <v>4435</v>
      </c>
    </row>
    <row r="3375" spans="1:12" ht="15.75">
      <c r="A3375" s="178" t="s">
        <v>718</v>
      </c>
      <c r="B3375" t="s">
        <v>5196</v>
      </c>
      <c r="F3375" s="178" t="s">
        <v>716</v>
      </c>
      <c r="G3375" t="s">
        <v>4737</v>
      </c>
      <c r="H3375" s="38"/>
      <c r="I3375" s="38"/>
      <c r="J3375" s="38"/>
      <c r="K3375" s="178" t="s">
        <v>717</v>
      </c>
      <c r="L3375" t="s">
        <v>4526</v>
      </c>
    </row>
    <row r="3376" spans="1:12" ht="15.75">
      <c r="A3376" s="3"/>
      <c r="F3376" s="178" t="s">
        <v>716</v>
      </c>
      <c r="G3376" t="s">
        <v>4914</v>
      </c>
      <c r="K3376" s="178" t="s">
        <v>716</v>
      </c>
      <c r="L3376" t="s">
        <v>4528</v>
      </c>
    </row>
    <row r="3377" spans="1:15" ht="15.75">
      <c r="A3377" s="3"/>
      <c r="F3377" s="178" t="s">
        <v>717</v>
      </c>
      <c r="G3377" t="s">
        <v>4884</v>
      </c>
      <c r="K3377" s="178" t="s">
        <v>718</v>
      </c>
      <c r="L3377" t="s">
        <v>4750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4886</v>
      </c>
      <c r="H3378" s="38"/>
      <c r="I3378" s="38"/>
      <c r="K3378" s="178" t="s">
        <v>716</v>
      </c>
      <c r="L3378" t="s">
        <v>4739</v>
      </c>
      <c r="M3378" s="38"/>
      <c r="N3378" s="38"/>
      <c r="O3378" s="38"/>
    </row>
    <row r="3379" spans="1:15" ht="15.75">
      <c r="A3379" s="3"/>
      <c r="F3379" s="178" t="s">
        <v>716</v>
      </c>
      <c r="G3379" t="s">
        <v>5791</v>
      </c>
      <c r="K3379" s="178" t="s">
        <v>716</v>
      </c>
      <c r="L3379" t="s">
        <v>4930</v>
      </c>
    </row>
    <row r="3380" spans="1:15" ht="15.75">
      <c r="A3380" s="3"/>
      <c r="K3380" s="178" t="s">
        <v>718</v>
      </c>
      <c r="L3380" t="s">
        <v>4929</v>
      </c>
    </row>
    <row r="3381" spans="1:15" ht="15.75">
      <c r="A3381" s="3"/>
      <c r="K3381" s="178" t="s">
        <v>718</v>
      </c>
      <c r="L3381" t="s">
        <v>5152</v>
      </c>
    </row>
    <row r="3382" spans="1:15" ht="15.75">
      <c r="A3382" s="3"/>
      <c r="K3382" s="178" t="s">
        <v>717</v>
      </c>
      <c r="L3382" t="s">
        <v>5147</v>
      </c>
    </row>
    <row r="3383" spans="1:15" ht="15.75">
      <c r="A3383" s="3"/>
      <c r="K3383" s="178" t="s">
        <v>717</v>
      </c>
      <c r="L3383" t="s">
        <v>5148</v>
      </c>
    </row>
    <row r="3384" spans="1:15" ht="15.75">
      <c r="A3384" s="3"/>
      <c r="K3384" s="178" t="s">
        <v>717</v>
      </c>
      <c r="L3384" t="s">
        <v>5159</v>
      </c>
      <c r="M3384" s="38"/>
      <c r="N3384" s="38"/>
    </row>
    <row r="3385" spans="1:15" ht="15.75">
      <c r="A3385" s="3"/>
      <c r="K3385" s="178" t="s">
        <v>717</v>
      </c>
      <c r="L3385" t="s">
        <v>5160</v>
      </c>
      <c r="M3385" s="38"/>
      <c r="N3385" s="38"/>
    </row>
    <row r="3386" spans="1:15" ht="15.75">
      <c r="A3386" s="3"/>
      <c r="K3386" s="178" t="s">
        <v>717</v>
      </c>
      <c r="L3386" t="s">
        <v>5161</v>
      </c>
      <c r="M3386" s="38"/>
      <c r="N3386" s="38"/>
    </row>
    <row r="3387" spans="1:15" ht="15.75">
      <c r="A3387" s="3"/>
      <c r="K3387" s="178" t="s">
        <v>717</v>
      </c>
      <c r="L3387" t="s">
        <v>5162</v>
      </c>
      <c r="M3387" s="38"/>
      <c r="N3387" s="38"/>
    </row>
    <row r="3388" spans="1:15" ht="15.75">
      <c r="A3388" s="3"/>
      <c r="K3388" s="178" t="s">
        <v>717</v>
      </c>
      <c r="L3388" t="s">
        <v>5725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2717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4384</v>
      </c>
      <c r="C3404" s="38"/>
      <c r="D3404" s="38"/>
      <c r="F3404" s="178" t="s">
        <v>716</v>
      </c>
      <c r="G3404" t="s">
        <v>4282</v>
      </c>
      <c r="K3404" s="178" t="s">
        <v>718</v>
      </c>
      <c r="L3404" t="s">
        <v>4274</v>
      </c>
    </row>
    <row r="3405" spans="1:15" ht="15.75">
      <c r="A3405" s="178" t="s">
        <v>717</v>
      </c>
      <c r="B3405" t="s">
        <v>5493</v>
      </c>
      <c r="F3405" s="178" t="s">
        <v>716</v>
      </c>
      <c r="G3405" t="s">
        <v>5373</v>
      </c>
      <c r="K3405" s="178" t="s">
        <v>718</v>
      </c>
      <c r="L3405" t="s">
        <v>4651</v>
      </c>
      <c r="M3405" s="38"/>
      <c r="N3405" s="25"/>
    </row>
    <row r="3406" spans="1:15" ht="15.75">
      <c r="A3406" s="540" t="s">
        <v>717</v>
      </c>
      <c r="B3406" t="s">
        <v>5494</v>
      </c>
      <c r="C3406" s="38"/>
      <c r="D3406" s="38"/>
      <c r="F3406" s="178" t="s">
        <v>718</v>
      </c>
      <c r="G3406" t="s">
        <v>5329</v>
      </c>
      <c r="K3406" s="178" t="s">
        <v>716</v>
      </c>
      <c r="L3406" t="s">
        <v>4965</v>
      </c>
      <c r="M3406" s="21"/>
      <c r="N3406" s="58"/>
      <c r="O3406" s="38"/>
    </row>
    <row r="3407" spans="1:15" ht="15.75">
      <c r="A3407" s="178" t="s">
        <v>717</v>
      </c>
      <c r="B3407" t="s">
        <v>5699</v>
      </c>
      <c r="F3407" s="178" t="s">
        <v>716</v>
      </c>
      <c r="G3407" t="s">
        <v>5572</v>
      </c>
      <c r="H3407" s="38"/>
      <c r="I3407" s="38"/>
      <c r="K3407" s="178" t="s">
        <v>718</v>
      </c>
      <c r="L3407" t="s">
        <v>5353</v>
      </c>
    </row>
    <row r="3408" spans="1:15" ht="15.75">
      <c r="A3408" s="3"/>
      <c r="K3408" s="178" t="s">
        <v>716</v>
      </c>
      <c r="L3408" t="s">
        <v>5374</v>
      </c>
    </row>
    <row r="3409" spans="1:17" ht="15.75">
      <c r="A3409" s="3"/>
      <c r="K3409" s="178" t="s">
        <v>717</v>
      </c>
      <c r="L3409" t="s">
        <v>5147</v>
      </c>
    </row>
    <row r="3410" spans="1:17" ht="15.75">
      <c r="A3410" s="3"/>
      <c r="K3410" s="178" t="s">
        <v>717</v>
      </c>
      <c r="L3410" t="s">
        <v>5148</v>
      </c>
    </row>
    <row r="3411" spans="1:17" ht="15.75">
      <c r="A3411" s="3"/>
      <c r="K3411" s="178" t="s">
        <v>717</v>
      </c>
      <c r="L3411" t="s">
        <v>5344</v>
      </c>
      <c r="Q3411" t="s">
        <v>2459</v>
      </c>
    </row>
    <row r="3412" spans="1:17" ht="15.75">
      <c r="A3412" s="3"/>
      <c r="K3412" s="178" t="s">
        <v>718</v>
      </c>
      <c r="L3412" t="s">
        <v>5354</v>
      </c>
    </row>
    <row r="3413" spans="1:17" ht="15.75">
      <c r="A3413" s="3"/>
      <c r="K3413" s="178" t="s">
        <v>718</v>
      </c>
      <c r="L3413" t="s">
        <v>5328</v>
      </c>
    </row>
    <row r="3414" spans="1:17" ht="15.75">
      <c r="A3414" s="3"/>
      <c r="K3414" s="178" t="s">
        <v>717</v>
      </c>
      <c r="L3414" t="s">
        <v>5457</v>
      </c>
      <c r="M3414" s="38"/>
      <c r="N3414" s="38"/>
    </row>
    <row r="3415" spans="1:17" ht="15.75">
      <c r="A3415" s="3"/>
      <c r="K3415" s="178" t="s">
        <v>718</v>
      </c>
      <c r="L3415" t="s">
        <v>5478</v>
      </c>
      <c r="M3415" s="21"/>
      <c r="N3415" s="58"/>
    </row>
    <row r="3416" spans="1:17" ht="15.75">
      <c r="A3416" s="3"/>
      <c r="K3416" s="178" t="s">
        <v>717</v>
      </c>
      <c r="L3416" t="s">
        <v>5570</v>
      </c>
      <c r="M3416" s="38"/>
      <c r="N3416" s="38"/>
    </row>
    <row r="3417" spans="1:17" ht="15.75">
      <c r="A3417" s="3"/>
      <c r="K3417" s="178" t="s">
        <v>717</v>
      </c>
      <c r="L3417" t="s">
        <v>5564</v>
      </c>
      <c r="M3417" s="38"/>
      <c r="N3417" s="38"/>
    </row>
    <row r="3418" spans="1:17" ht="15.75">
      <c r="A3418" s="3"/>
      <c r="K3418" s="178" t="s">
        <v>717</v>
      </c>
      <c r="L3418" t="s">
        <v>5565</v>
      </c>
      <c r="M3418" s="38"/>
      <c r="N3418" s="38"/>
    </row>
    <row r="3419" spans="1:17" ht="15.75">
      <c r="A3419" s="3"/>
      <c r="K3419" s="178" t="s">
        <v>717</v>
      </c>
      <c r="L3419" t="s">
        <v>5725</v>
      </c>
    </row>
    <row r="3420" spans="1:17" ht="15.75">
      <c r="A3420" s="3"/>
      <c r="K3420" s="178" t="s">
        <v>718</v>
      </c>
      <c r="L3420" t="s">
        <v>5726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4277</v>
      </c>
      <c r="C3434" s="38"/>
      <c r="D3434" s="38"/>
      <c r="K3434" s="178" t="s">
        <v>717</v>
      </c>
      <c r="L3434" t="s">
        <v>4283</v>
      </c>
    </row>
    <row r="3435" spans="1:15" ht="15.75">
      <c r="A3435" s="540" t="s">
        <v>718</v>
      </c>
      <c r="B3435" t="s">
        <v>4370</v>
      </c>
      <c r="C3435" s="38"/>
      <c r="D3435" s="38"/>
      <c r="K3435" s="178" t="s">
        <v>718</v>
      </c>
      <c r="L3435" t="s">
        <v>4381</v>
      </c>
    </row>
    <row r="3436" spans="1:15" ht="15.75">
      <c r="A3436" s="178" t="s">
        <v>717</v>
      </c>
      <c r="B3436" t="s">
        <v>4470</v>
      </c>
      <c r="K3436" s="178" t="s">
        <v>716</v>
      </c>
      <c r="L3436" t="s">
        <v>4438</v>
      </c>
      <c r="M3436" s="38"/>
      <c r="N3436" s="38"/>
    </row>
    <row r="3437" spans="1:15" ht="15.75">
      <c r="A3437" s="178" t="s">
        <v>716</v>
      </c>
      <c r="B3437" t="s">
        <v>4513</v>
      </c>
      <c r="K3437" s="178" t="s">
        <v>718</v>
      </c>
      <c r="L3437" t="s">
        <v>4422</v>
      </c>
      <c r="M3437" s="38"/>
      <c r="N3437" s="38"/>
    </row>
    <row r="3438" spans="1:15" ht="15.75">
      <c r="A3438" s="178" t="s">
        <v>716</v>
      </c>
      <c r="B3438" t="s">
        <v>4586</v>
      </c>
      <c r="K3438" s="178" t="s">
        <v>716</v>
      </c>
      <c r="L3438" t="s">
        <v>4521</v>
      </c>
    </row>
    <row r="3439" spans="1:15" ht="15.75">
      <c r="A3439" s="178" t="s">
        <v>717</v>
      </c>
      <c r="B3439" t="s">
        <v>4752</v>
      </c>
      <c r="K3439" s="178" t="s">
        <v>716</v>
      </c>
      <c r="L3439" t="s">
        <v>4519</v>
      </c>
      <c r="M3439" s="38"/>
      <c r="N3439" s="38"/>
      <c r="O3439" s="38"/>
    </row>
    <row r="3440" spans="1:15" ht="15.75">
      <c r="A3440" s="178" t="s">
        <v>716</v>
      </c>
      <c r="B3440" t="s">
        <v>4796</v>
      </c>
      <c r="K3440" s="178" t="s">
        <v>718</v>
      </c>
      <c r="L3440" t="s">
        <v>4522</v>
      </c>
      <c r="M3440" s="38"/>
      <c r="N3440" s="38"/>
      <c r="O3440" s="38"/>
    </row>
    <row r="3441" spans="1:15" ht="15.75">
      <c r="A3441" s="178" t="s">
        <v>717</v>
      </c>
      <c r="B3441" t="s">
        <v>4879</v>
      </c>
      <c r="K3441" s="178" t="s">
        <v>717</v>
      </c>
      <c r="L3441" t="s">
        <v>4686</v>
      </c>
    </row>
    <row r="3442" spans="1:15" ht="15.75">
      <c r="A3442" s="178" t="s">
        <v>716</v>
      </c>
      <c r="B3442" t="s">
        <v>5110</v>
      </c>
      <c r="K3442" s="178" t="s">
        <v>717</v>
      </c>
      <c r="L3442" t="s">
        <v>4687</v>
      </c>
    </row>
    <row r="3443" spans="1:15" ht="15.75">
      <c r="A3443" s="178" t="s">
        <v>716</v>
      </c>
      <c r="B3443" t="s">
        <v>5023</v>
      </c>
      <c r="K3443" s="178" t="s">
        <v>717</v>
      </c>
      <c r="L3443" t="s">
        <v>5049</v>
      </c>
    </row>
    <row r="3444" spans="1:15" ht="15.75">
      <c r="A3444" s="178" t="s">
        <v>716</v>
      </c>
      <c r="B3444" t="s">
        <v>5743</v>
      </c>
      <c r="K3444" s="178" t="s">
        <v>716</v>
      </c>
      <c r="L3444" t="s">
        <v>5058</v>
      </c>
    </row>
    <row r="3445" spans="1:15" ht="15.75">
      <c r="A3445" s="178" t="s">
        <v>716</v>
      </c>
      <c r="B3445" t="s">
        <v>5732</v>
      </c>
      <c r="K3445" s="178" t="s">
        <v>718</v>
      </c>
      <c r="L3445" t="s">
        <v>5144</v>
      </c>
    </row>
    <row r="3446" spans="1:15" ht="15.75">
      <c r="A3446" s="178" t="s">
        <v>716</v>
      </c>
      <c r="B3446" t="s">
        <v>5659</v>
      </c>
      <c r="K3446" s="178" t="s">
        <v>718</v>
      </c>
      <c r="L3446" t="s">
        <v>5456</v>
      </c>
      <c r="M3446" s="38"/>
      <c r="N3446" s="38"/>
      <c r="O3446" s="38"/>
    </row>
    <row r="3447" spans="1:15" ht="15.75">
      <c r="A3447" s="540" t="s">
        <v>718</v>
      </c>
      <c r="B3447" t="s">
        <v>5664</v>
      </c>
      <c r="C3447" s="38"/>
      <c r="K3447" s="178" t="s">
        <v>717</v>
      </c>
      <c r="L3447" t="s">
        <v>5458</v>
      </c>
      <c r="M3447" s="21"/>
      <c r="N3447" s="58"/>
    </row>
    <row r="3448" spans="1:15" ht="15.75">
      <c r="A3448" s="3"/>
      <c r="B3448" t="s">
        <v>2459</v>
      </c>
      <c r="K3448" s="178" t="s">
        <v>718</v>
      </c>
      <c r="L3448" t="s">
        <v>5568</v>
      </c>
      <c r="M3448" s="38"/>
      <c r="N3448" s="203"/>
    </row>
    <row r="3449" spans="1:15" ht="15.75">
      <c r="A3449" s="3"/>
      <c r="K3449" s="178" t="s">
        <v>718</v>
      </c>
      <c r="L3449" t="s">
        <v>5729</v>
      </c>
    </row>
    <row r="3450" spans="1:15" ht="15.75">
      <c r="A3450" s="3"/>
      <c r="K3450" s="178" t="s">
        <v>716</v>
      </c>
      <c r="L3450" t="s">
        <v>5746</v>
      </c>
    </row>
    <row r="3451" spans="1:15" ht="15.75">
      <c r="A3451" s="3"/>
      <c r="K3451" s="178" t="s">
        <v>717</v>
      </c>
      <c r="L3451" t="s">
        <v>5799</v>
      </c>
    </row>
    <row r="3452" spans="1:15" ht="15.75">
      <c r="A3452" s="3"/>
      <c r="K3452" s="178" t="s">
        <v>716</v>
      </c>
      <c r="L3452" t="s">
        <v>5796</v>
      </c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3638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4278</v>
      </c>
      <c r="F3464" s="178" t="s">
        <v>716</v>
      </c>
      <c r="G3464" t="s">
        <v>5447</v>
      </c>
      <c r="H3464" s="38"/>
      <c r="I3464" s="38"/>
      <c r="K3464" s="178" t="s">
        <v>716</v>
      </c>
      <c r="L3464" t="s">
        <v>4269</v>
      </c>
    </row>
    <row r="3465" spans="1:13" ht="15.75">
      <c r="A3465" s="540" t="s">
        <v>717</v>
      </c>
      <c r="B3465" t="s">
        <v>4742</v>
      </c>
      <c r="C3465" s="38"/>
      <c r="D3465" s="38"/>
      <c r="K3465" s="178" t="s">
        <v>716</v>
      </c>
      <c r="L3465" t="s">
        <v>4266</v>
      </c>
    </row>
    <row r="3466" spans="1:13" ht="15.75">
      <c r="A3466" s="540" t="s">
        <v>718</v>
      </c>
      <c r="B3466" t="s">
        <v>4838</v>
      </c>
      <c r="K3466" s="178" t="s">
        <v>716</v>
      </c>
      <c r="L3466" t="s">
        <v>4268</v>
      </c>
    </row>
    <row r="3467" spans="1:13" ht="15.75">
      <c r="A3467" s="178" t="s">
        <v>716</v>
      </c>
      <c r="B3467" t="s">
        <v>4879</v>
      </c>
      <c r="K3467" s="178" t="s">
        <v>718</v>
      </c>
      <c r="L3467" t="s">
        <v>4380</v>
      </c>
    </row>
    <row r="3468" spans="1:13" ht="15.75">
      <c r="A3468" s="3"/>
      <c r="K3468" s="178" t="s">
        <v>716</v>
      </c>
      <c r="L3468" t="s">
        <v>4434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4927</v>
      </c>
      <c r="M3469" s="398"/>
    </row>
    <row r="3470" spans="1:13" ht="15.75">
      <c r="A3470" s="3"/>
      <c r="K3470" s="178" t="s">
        <v>718</v>
      </c>
      <c r="L3470" t="s">
        <v>4920</v>
      </c>
    </row>
    <row r="3471" spans="1:13" ht="15.75">
      <c r="A3471" s="3"/>
      <c r="K3471" s="178" t="s">
        <v>717</v>
      </c>
      <c r="L3471" t="s">
        <v>5340</v>
      </c>
    </row>
    <row r="3472" spans="1:13" ht="15.75">
      <c r="A3472" s="3"/>
      <c r="K3472" s="178" t="s">
        <v>716</v>
      </c>
      <c r="L3472" t="s">
        <v>5361</v>
      </c>
    </row>
    <row r="3473" spans="1:15" ht="15.75">
      <c r="A3473" s="3"/>
      <c r="K3473" s="178" t="s">
        <v>717</v>
      </c>
      <c r="L3473" t="s">
        <v>5369</v>
      </c>
    </row>
    <row r="3474" spans="1:15" ht="15.75">
      <c r="A3474" s="3"/>
      <c r="K3474" s="178" t="s">
        <v>716</v>
      </c>
      <c r="L3474" t="s">
        <v>5457</v>
      </c>
      <c r="M3474" s="38"/>
      <c r="N3474" s="38"/>
      <c r="O3474" s="38"/>
    </row>
    <row r="3475" spans="1:15" ht="15.75">
      <c r="A3475" s="3"/>
      <c r="H3475" t="s">
        <v>2459</v>
      </c>
      <c r="K3475" s="178" t="s">
        <v>718</v>
      </c>
      <c r="L3475" t="s">
        <v>5561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3678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4470</v>
      </c>
      <c r="F3494" s="178" t="s">
        <v>717</v>
      </c>
      <c r="G3494" t="s">
        <v>4387</v>
      </c>
      <c r="K3494" s="178" t="s">
        <v>716</v>
      </c>
      <c r="L3494" t="s">
        <v>4437</v>
      </c>
      <c r="M3494" s="533"/>
      <c r="N3494" s="38"/>
    </row>
    <row r="3495" spans="1:15" ht="15.75">
      <c r="A3495" s="178" t="s">
        <v>718</v>
      </c>
      <c r="B3495" t="s">
        <v>4693</v>
      </c>
      <c r="K3495" s="178" t="s">
        <v>717</v>
      </c>
      <c r="L3495" t="s">
        <v>4532</v>
      </c>
      <c r="M3495" s="38"/>
      <c r="N3495" s="38"/>
      <c r="O3495" s="38"/>
    </row>
    <row r="3496" spans="1:15" ht="15.75">
      <c r="A3496" s="178" t="s">
        <v>718</v>
      </c>
      <c r="B3496" t="s">
        <v>4913</v>
      </c>
      <c r="C3496" s="38"/>
      <c r="D3496" s="38"/>
      <c r="E3496" s="38"/>
      <c r="K3496" s="178" t="s">
        <v>716</v>
      </c>
      <c r="L3496" t="s">
        <v>5153</v>
      </c>
    </row>
    <row r="3497" spans="1:15" ht="15.75">
      <c r="A3497" s="178" t="s">
        <v>717</v>
      </c>
      <c r="B3497" t="s">
        <v>5190</v>
      </c>
      <c r="K3497" s="178" t="s">
        <v>718</v>
      </c>
      <c r="L3497" t="s">
        <v>5466</v>
      </c>
    </row>
    <row r="3498" spans="1:15" ht="15.75">
      <c r="A3498" s="540" t="s">
        <v>717</v>
      </c>
      <c r="B3498" t="s">
        <v>5744</v>
      </c>
      <c r="C3498" s="38"/>
      <c r="D3498" s="38"/>
      <c r="K3498" s="178" t="s">
        <v>716</v>
      </c>
      <c r="L3498" t="s">
        <v>5460</v>
      </c>
    </row>
    <row r="3499" spans="1:15" ht="15.75">
      <c r="A3499" s="3"/>
      <c r="K3499" s="178" t="s">
        <v>717</v>
      </c>
      <c r="L3499" t="s">
        <v>5461</v>
      </c>
    </row>
    <row r="3500" spans="1:15" ht="15.75">
      <c r="A3500" s="3"/>
      <c r="K3500" s="178" t="s">
        <v>718</v>
      </c>
      <c r="L3500" t="s">
        <v>5534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4860</v>
      </c>
      <c r="K3524" s="178" t="s">
        <v>716</v>
      </c>
      <c r="L3524" t="s">
        <v>5053</v>
      </c>
    </row>
    <row r="3525" spans="1:14" ht="15.75">
      <c r="A3525" s="178"/>
      <c r="C3525" s="38"/>
      <c r="D3525" s="38"/>
      <c r="F3525" s="178" t="s">
        <v>717</v>
      </c>
      <c r="G3525" t="s">
        <v>5329</v>
      </c>
      <c r="K3525" s="178" t="s">
        <v>716</v>
      </c>
      <c r="L3525" t="s">
        <v>5082</v>
      </c>
    </row>
    <row r="3526" spans="1:14" ht="15.75">
      <c r="A3526" s="3"/>
      <c r="K3526" s="178" t="s">
        <v>718</v>
      </c>
      <c r="L3526" t="s">
        <v>5108</v>
      </c>
      <c r="M3526" s="398"/>
    </row>
    <row r="3527" spans="1:14" ht="15.75">
      <c r="A3527" s="3"/>
      <c r="K3527" s="178" t="s">
        <v>716</v>
      </c>
      <c r="L3527" t="s">
        <v>5331</v>
      </c>
    </row>
    <row r="3528" spans="1:14" ht="15.75">
      <c r="A3528" s="3"/>
      <c r="K3528" s="178" t="s">
        <v>716</v>
      </c>
      <c r="L3528" t="s">
        <v>5538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4926</v>
      </c>
      <c r="C3554" s="38"/>
      <c r="K3554" s="178" t="s">
        <v>716</v>
      </c>
      <c r="L3554" t="s">
        <v>4962</v>
      </c>
      <c r="M3554" s="21"/>
      <c r="N3554" s="58"/>
      <c r="O3554" s="38"/>
    </row>
    <row r="3555" spans="1:15" ht="15.75">
      <c r="A3555" s="178" t="s">
        <v>718</v>
      </c>
      <c r="B3555" t="s">
        <v>5025</v>
      </c>
      <c r="K3555" s="178" t="s">
        <v>718</v>
      </c>
      <c r="L3555" t="s">
        <v>5471</v>
      </c>
    </row>
    <row r="3556" spans="1:15" ht="15.75">
      <c r="A3556" s="3"/>
      <c r="K3556" s="178" t="s">
        <v>718</v>
      </c>
      <c r="L3556" t="s">
        <v>5483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F3584" s="178" t="s">
        <v>717</v>
      </c>
      <c r="G3584" t="s">
        <v>5194</v>
      </c>
      <c r="K3584" s="178" t="s">
        <v>718</v>
      </c>
      <c r="L3584" t="s">
        <v>4532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5061</v>
      </c>
    </row>
    <row r="3586" spans="1:12" ht="15.75">
      <c r="A3586" s="3"/>
      <c r="K3586" s="178" t="s">
        <v>717</v>
      </c>
      <c r="L3586" t="s">
        <v>5147</v>
      </c>
    </row>
    <row r="3587" spans="1:12" ht="15.75">
      <c r="A3587" s="3"/>
      <c r="K3587" s="178" t="s">
        <v>717</v>
      </c>
      <c r="L3587" t="s">
        <v>5148</v>
      </c>
    </row>
    <row r="3588" spans="1:12" ht="15.75">
      <c r="A3588" s="3"/>
      <c r="K3588" s="178" t="s">
        <v>718</v>
      </c>
      <c r="L3588" t="s">
        <v>5369</v>
      </c>
    </row>
    <row r="3589" spans="1:12" ht="15.75">
      <c r="A3589" s="3"/>
      <c r="K3589" s="178" t="s">
        <v>718</v>
      </c>
      <c r="L3589" t="s">
        <v>5562</v>
      </c>
    </row>
    <row r="3590" spans="1:12" ht="15.75">
      <c r="A3590" s="3"/>
      <c r="K3590" s="178" t="s">
        <v>718</v>
      </c>
      <c r="L3590" t="s">
        <v>5566</v>
      </c>
    </row>
    <row r="3591" spans="1:12" ht="15.75">
      <c r="A3591" s="3"/>
      <c r="K3591" s="178" t="s">
        <v>717</v>
      </c>
      <c r="L3591" t="s">
        <v>5725</v>
      </c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4361</v>
      </c>
      <c r="C3614" s="38"/>
      <c r="D3614" s="38"/>
      <c r="F3614" s="178" t="s">
        <v>716</v>
      </c>
      <c r="G3614" t="s">
        <v>5022</v>
      </c>
      <c r="K3614" s="178" t="s">
        <v>718</v>
      </c>
      <c r="L3614" t="s">
        <v>4683</v>
      </c>
    </row>
    <row r="3615" spans="1:12" ht="15.75">
      <c r="A3615" s="178" t="s">
        <v>717</v>
      </c>
      <c r="B3615" t="s">
        <v>5106</v>
      </c>
      <c r="C3615" s="38"/>
      <c r="K3615" s="178" t="s">
        <v>718</v>
      </c>
      <c r="L3615" t="s">
        <v>5164</v>
      </c>
    </row>
    <row r="3616" spans="1:12" ht="15.75">
      <c r="A3616" s="178" t="s">
        <v>717</v>
      </c>
      <c r="B3616" t="s">
        <v>5196</v>
      </c>
      <c r="K3616" s="178" t="s">
        <v>716</v>
      </c>
      <c r="L3616" t="s">
        <v>5143</v>
      </c>
    </row>
    <row r="3617" spans="1:12" ht="15.75">
      <c r="A3617" s="3"/>
      <c r="K3617" s="178" t="s">
        <v>716</v>
      </c>
      <c r="L3617" t="s">
        <v>5147</v>
      </c>
    </row>
    <row r="3618" spans="1:12" ht="15.75">
      <c r="A3618" s="3"/>
      <c r="K3618" s="178" t="s">
        <v>716</v>
      </c>
      <c r="L3618" t="s">
        <v>5725</v>
      </c>
    </row>
    <row r="3619" spans="1:12" ht="15.75">
      <c r="A3619" s="3"/>
      <c r="J3619" t="s">
        <v>2459</v>
      </c>
      <c r="K3619" s="178" t="s">
        <v>716</v>
      </c>
      <c r="L3619" t="s">
        <v>5738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3639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178" t="s">
        <v>718</v>
      </c>
      <c r="B3644" t="s">
        <v>5743</v>
      </c>
      <c r="F3644" s="178" t="s">
        <v>718</v>
      </c>
      <c r="G3644" t="s">
        <v>4845</v>
      </c>
      <c r="K3644" s="178" t="s">
        <v>718</v>
      </c>
      <c r="L3644" t="s">
        <v>4465</v>
      </c>
      <c r="M3644" s="38"/>
      <c r="N3644" s="38"/>
    </row>
    <row r="3645" spans="1:20" ht="15.75">
      <c r="A3645" s="178" t="s">
        <v>716</v>
      </c>
      <c r="B3645" t="s">
        <v>5196</v>
      </c>
      <c r="F3645" s="178" t="s">
        <v>716</v>
      </c>
      <c r="G3645" t="s">
        <v>5484</v>
      </c>
      <c r="K3645" s="178" t="s">
        <v>716</v>
      </c>
      <c r="L3645" t="s">
        <v>4531</v>
      </c>
    </row>
    <row r="3646" spans="1:20" ht="15.75">
      <c r="A3646" s="178" t="s">
        <v>716</v>
      </c>
      <c r="B3646" t="s">
        <v>5493</v>
      </c>
      <c r="F3646" s="178"/>
      <c r="K3646" s="178" t="s">
        <v>717</v>
      </c>
      <c r="L3646" t="s">
        <v>4794</v>
      </c>
      <c r="M3646" s="38"/>
      <c r="N3646" s="38"/>
    </row>
    <row r="3647" spans="1:20" ht="15.75">
      <c r="A3647" s="540" t="s">
        <v>718</v>
      </c>
      <c r="B3647" t="s">
        <v>5494</v>
      </c>
      <c r="C3647" s="38"/>
      <c r="D3647" s="38"/>
      <c r="K3647" s="178" t="s">
        <v>717</v>
      </c>
      <c r="L3647" t="s">
        <v>4834</v>
      </c>
    </row>
    <row r="3648" spans="1:20" ht="15.75">
      <c r="A3648" s="3"/>
      <c r="K3648" s="178" t="s">
        <v>716</v>
      </c>
      <c r="L3648" t="s">
        <v>4832</v>
      </c>
    </row>
    <row r="3649" spans="1:14" ht="15.75">
      <c r="A3649" s="3"/>
      <c r="K3649" s="178" t="s">
        <v>717</v>
      </c>
      <c r="L3649" t="s">
        <v>4843</v>
      </c>
    </row>
    <row r="3650" spans="1:14" ht="15.75">
      <c r="A3650" s="3"/>
      <c r="K3650" s="178" t="s">
        <v>716</v>
      </c>
      <c r="L3650" t="s">
        <v>5115</v>
      </c>
      <c r="M3650" s="398"/>
    </row>
    <row r="3651" spans="1:14" ht="15.75">
      <c r="A3651" s="3"/>
      <c r="K3651" s="178" t="s">
        <v>718</v>
      </c>
      <c r="L3651" t="s">
        <v>5360</v>
      </c>
    </row>
    <row r="3652" spans="1:14" ht="15.75">
      <c r="A3652" s="3"/>
      <c r="K3652" s="178" t="s">
        <v>716</v>
      </c>
      <c r="L3652" t="s">
        <v>5339</v>
      </c>
    </row>
    <row r="3653" spans="1:14" ht="15.75">
      <c r="A3653" s="3"/>
      <c r="K3653" s="178" t="s">
        <v>716</v>
      </c>
      <c r="L3653" t="s">
        <v>5468</v>
      </c>
    </row>
    <row r="3654" spans="1:14" ht="15.75">
      <c r="A3654" s="3"/>
      <c r="K3654" s="178" t="s">
        <v>716</v>
      </c>
      <c r="L3654" t="s">
        <v>5481</v>
      </c>
    </row>
    <row r="3655" spans="1:14" ht="15.75">
      <c r="A3655" s="3"/>
      <c r="K3655" s="178" t="s">
        <v>717</v>
      </c>
      <c r="L3655" t="s">
        <v>5474</v>
      </c>
    </row>
    <row r="3656" spans="1:14" ht="15.75">
      <c r="A3656" s="3"/>
      <c r="K3656" s="178" t="s">
        <v>717</v>
      </c>
      <c r="L3656" t="s">
        <v>5563</v>
      </c>
      <c r="M3656" s="38"/>
      <c r="N3656" s="38"/>
    </row>
    <row r="3657" spans="1:14" ht="15.75">
      <c r="A3657" s="3"/>
      <c r="K3657" s="178" t="s">
        <v>718</v>
      </c>
      <c r="L3657" t="s">
        <v>5564</v>
      </c>
      <c r="M3657" s="38"/>
      <c r="N3657" s="38"/>
    </row>
    <row r="3658" spans="1:14" ht="15.75">
      <c r="A3658" s="3"/>
      <c r="K3658" s="178" t="s">
        <v>716</v>
      </c>
      <c r="L3658" t="s">
        <v>5720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2720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4885</v>
      </c>
      <c r="F3674" s="178" t="s">
        <v>716</v>
      </c>
      <c r="G3674" t="s">
        <v>5027</v>
      </c>
      <c r="H3674" s="21"/>
      <c r="I3674" s="58"/>
      <c r="K3674" s="178" t="s">
        <v>717</v>
      </c>
      <c r="L3674" t="s">
        <v>5362</v>
      </c>
    </row>
    <row r="3675" spans="1:14" ht="15.75">
      <c r="A3675" s="3"/>
      <c r="K3675" s="178" t="s">
        <v>716</v>
      </c>
      <c r="L3675" t="s">
        <v>5478</v>
      </c>
      <c r="M3675" s="21"/>
      <c r="N3675" s="58"/>
    </row>
    <row r="3676" spans="1:14" ht="15.75">
      <c r="A3676" s="3"/>
      <c r="K3676" s="178" t="s">
        <v>718</v>
      </c>
      <c r="L3676" t="s">
        <v>5475</v>
      </c>
      <c r="M3676" s="21"/>
      <c r="N3676" s="58"/>
    </row>
    <row r="3677" spans="1:14" ht="15.75">
      <c r="A3677" s="3"/>
      <c r="K3677" s="178" t="s">
        <v>718</v>
      </c>
      <c r="L3677" t="s">
        <v>5797</v>
      </c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5028</v>
      </c>
      <c r="K3704" s="178" t="s">
        <v>716</v>
      </c>
      <c r="L3704" t="s">
        <v>5460</v>
      </c>
    </row>
    <row r="3705" spans="1:15" ht="15.75">
      <c r="A3705" s="3"/>
      <c r="K3705" s="178" t="s">
        <v>717</v>
      </c>
      <c r="L3705" t="s">
        <v>5461</v>
      </c>
      <c r="O3705" t="s">
        <v>2459</v>
      </c>
    </row>
    <row r="3706" spans="1:15" ht="15.75">
      <c r="A3706" s="3"/>
      <c r="K3706" s="178" t="s">
        <v>718</v>
      </c>
      <c r="L3706" t="s">
        <v>5534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2721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4533</v>
      </c>
      <c r="H3734" s="38"/>
      <c r="I3734" s="38"/>
      <c r="J3734" s="38"/>
      <c r="K3734" s="178" t="s">
        <v>718</v>
      </c>
      <c r="L3734" t="s">
        <v>4527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4520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4648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4751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5163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3640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5535</v>
      </c>
      <c r="H3764" s="398"/>
      <c r="K3764" s="178" t="s">
        <v>716</v>
      </c>
      <c r="L3764" t="s">
        <v>4842</v>
      </c>
    </row>
    <row r="3765" spans="1:14" ht="15.75">
      <c r="A3765" s="3"/>
      <c r="K3765" s="178" t="s">
        <v>718</v>
      </c>
      <c r="L3765" t="s">
        <v>5442</v>
      </c>
      <c r="M3765" s="21"/>
      <c r="N3765" s="58"/>
    </row>
    <row r="3766" spans="1:14" ht="15.75">
      <c r="A3766" s="3"/>
      <c r="K3766" s="178" t="s">
        <v>717</v>
      </c>
      <c r="L3766" t="s">
        <v>5462</v>
      </c>
      <c r="M3766" s="21"/>
      <c r="N3766" s="58"/>
    </row>
    <row r="3767" spans="1:14" ht="15.75">
      <c r="A3767" s="3"/>
      <c r="K3767" s="178" t="s">
        <v>717</v>
      </c>
      <c r="L3767" t="s">
        <v>5540</v>
      </c>
      <c r="M3767" s="398"/>
    </row>
    <row r="3768" spans="1:14" ht="15.75">
      <c r="A3768" s="3"/>
      <c r="K3768" s="178" t="s">
        <v>716</v>
      </c>
      <c r="L3768" t="s">
        <v>5745</v>
      </c>
    </row>
    <row r="3769" spans="1:14" ht="15.75">
      <c r="A3769" s="3"/>
      <c r="K3769" s="178" t="s">
        <v>718</v>
      </c>
      <c r="L3769" t="s">
        <v>5799</v>
      </c>
    </row>
    <row r="3770" spans="1:14" ht="15.75">
      <c r="A3770" s="3"/>
      <c r="K3770" s="178" t="s">
        <v>716</v>
      </c>
      <c r="L3770" t="s">
        <v>5790</v>
      </c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2726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4512</v>
      </c>
      <c r="C3794" s="38"/>
      <c r="D3794" s="38"/>
      <c r="F3794" s="178" t="s">
        <v>718</v>
      </c>
      <c r="G3794" t="s">
        <v>4923</v>
      </c>
      <c r="H3794" s="398"/>
      <c r="K3794" s="178" t="s">
        <v>717</v>
      </c>
      <c r="L3794" t="s">
        <v>4377</v>
      </c>
    </row>
    <row r="3795" spans="1:13" ht="15.75">
      <c r="A3795" s="178" t="s">
        <v>716</v>
      </c>
      <c r="B3795" t="s">
        <v>4641</v>
      </c>
      <c r="K3795" s="178" t="s">
        <v>718</v>
      </c>
      <c r="L3795" t="s">
        <v>4740</v>
      </c>
      <c r="M3795" s="398"/>
    </row>
    <row r="3796" spans="1:13" ht="15.75">
      <c r="A3796" s="178" t="s">
        <v>716</v>
      </c>
      <c r="B3796" t="s">
        <v>4693</v>
      </c>
      <c r="K3796" s="178" t="s">
        <v>717</v>
      </c>
      <c r="L3796" t="s">
        <v>4924</v>
      </c>
      <c r="M3796" s="398"/>
    </row>
    <row r="3797" spans="1:13" ht="15.75">
      <c r="A3797" s="540" t="s">
        <v>717</v>
      </c>
      <c r="B3797" t="s">
        <v>4682</v>
      </c>
      <c r="C3797" s="38"/>
      <c r="D3797" s="38"/>
    </row>
    <row r="3798" spans="1:13" ht="15.75">
      <c r="A3798" s="178" t="s">
        <v>716</v>
      </c>
      <c r="B3798" t="s">
        <v>4685</v>
      </c>
    </row>
    <row r="3799" spans="1:13" ht="15.75">
      <c r="A3799" s="178" t="s">
        <v>718</v>
      </c>
      <c r="B3799" t="s">
        <v>4746</v>
      </c>
      <c r="C3799" s="38"/>
    </row>
    <row r="3800" spans="1:13" ht="15.75">
      <c r="A3800" s="178" t="s">
        <v>718</v>
      </c>
      <c r="B3800" t="s">
        <v>5498</v>
      </c>
      <c r="C3800" s="38"/>
      <c r="D3800" s="38"/>
      <c r="E3800" s="38"/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4586</v>
      </c>
      <c r="F3824" s="178" t="s">
        <v>718</v>
      </c>
      <c r="G3824" t="s">
        <v>4860</v>
      </c>
      <c r="K3824" s="178" t="s">
        <v>718</v>
      </c>
      <c r="L3824" t="s">
        <v>4646</v>
      </c>
      <c r="M3824" s="38"/>
      <c r="N3824" s="38"/>
      <c r="O3824" s="38"/>
    </row>
    <row r="3825" spans="1:15" ht="15.75">
      <c r="A3825" s="178" t="s">
        <v>717</v>
      </c>
      <c r="B3825" t="s">
        <v>4580</v>
      </c>
      <c r="K3825" s="178" t="s">
        <v>718</v>
      </c>
      <c r="L3825" t="s">
        <v>4636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4683</v>
      </c>
    </row>
    <row r="3827" spans="1:15" ht="15.75">
      <c r="A3827" s="3"/>
      <c r="K3827" s="178" t="s">
        <v>716</v>
      </c>
      <c r="L3827" t="s">
        <v>5067</v>
      </c>
    </row>
    <row r="3828" spans="1:15" ht="15.75">
      <c r="A3828" s="3"/>
      <c r="K3828" s="178" t="s">
        <v>718</v>
      </c>
      <c r="L3828" t="s">
        <v>5055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5467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5443</v>
      </c>
      <c r="M3830" s="21"/>
      <c r="N3830" s="58"/>
    </row>
    <row r="3831" spans="1:15" ht="15.75">
      <c r="A3831" s="3"/>
      <c r="K3831" s="178" t="s">
        <v>716</v>
      </c>
      <c r="L3831" t="s">
        <v>5463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4577</v>
      </c>
      <c r="C3854" s="38"/>
      <c r="F3854" s="178" t="s">
        <v>716</v>
      </c>
      <c r="G3854" t="s">
        <v>4883</v>
      </c>
      <c r="H3854" s="398"/>
      <c r="K3854" s="178" t="s">
        <v>717</v>
      </c>
      <c r="L3854" t="s">
        <v>4378</v>
      </c>
    </row>
    <row r="3855" spans="1:14" ht="15.75">
      <c r="A3855" s="178" t="s">
        <v>716</v>
      </c>
      <c r="B3855" t="s">
        <v>4844</v>
      </c>
      <c r="F3855" s="178" t="s">
        <v>718</v>
      </c>
      <c r="G3855" t="s">
        <v>5484</v>
      </c>
      <c r="K3855" s="178" t="s">
        <v>718</v>
      </c>
      <c r="L3855" t="s">
        <v>4431</v>
      </c>
    </row>
    <row r="3856" spans="1:14" ht="15.75">
      <c r="A3856" s="3"/>
      <c r="K3856" s="178" t="s">
        <v>717</v>
      </c>
      <c r="L3856" t="s">
        <v>4460</v>
      </c>
      <c r="M3856" s="38"/>
      <c r="N3856" s="38"/>
    </row>
    <row r="3857" spans="1:14" ht="15.75">
      <c r="A3857" s="3"/>
      <c r="K3857" s="178" t="s">
        <v>718</v>
      </c>
      <c r="L3857" t="s">
        <v>4461</v>
      </c>
      <c r="M3857" s="38"/>
      <c r="N3857" s="38"/>
    </row>
    <row r="3858" spans="1:14" ht="15.75">
      <c r="A3858" s="3"/>
      <c r="K3858" s="178" t="s">
        <v>717</v>
      </c>
      <c r="L3858" t="s">
        <v>4524</v>
      </c>
    </row>
    <row r="3859" spans="1:14" ht="15.75">
      <c r="A3859" s="3"/>
      <c r="K3859" s="178" t="s">
        <v>716</v>
      </c>
      <c r="L3859" t="s">
        <v>4526</v>
      </c>
    </row>
    <row r="3860" spans="1:14" ht="15.75">
      <c r="A3860" s="3"/>
      <c r="K3860" s="178" t="s">
        <v>716</v>
      </c>
      <c r="L3860" t="s">
        <v>4643</v>
      </c>
      <c r="M3860" s="38"/>
      <c r="N3860" s="25"/>
    </row>
    <row r="3861" spans="1:14" ht="15.75">
      <c r="A3861" s="3"/>
      <c r="K3861" s="178" t="s">
        <v>717</v>
      </c>
      <c r="L3861" t="s">
        <v>5375</v>
      </c>
    </row>
    <row r="3862" spans="1:14" ht="15.75">
      <c r="A3862" s="3"/>
      <c r="K3862" s="178" t="s">
        <v>717</v>
      </c>
      <c r="L3862" t="s">
        <v>5115</v>
      </c>
      <c r="M3862" s="398"/>
    </row>
    <row r="3863" spans="1:14" ht="15.75">
      <c r="A3863" s="3"/>
      <c r="K3863" s="178" t="s">
        <v>716</v>
      </c>
      <c r="L3863" t="s">
        <v>5112</v>
      </c>
      <c r="M3863" s="398"/>
    </row>
    <row r="3864" spans="1:14" ht="15.75">
      <c r="A3864" s="3"/>
      <c r="K3864" s="178" t="s">
        <v>716</v>
      </c>
      <c r="L3864" t="s">
        <v>5113</v>
      </c>
      <c r="M3864" s="398"/>
    </row>
    <row r="3865" spans="1:14" ht="15.75">
      <c r="A3865" s="3"/>
      <c r="K3865" s="178" t="s">
        <v>716</v>
      </c>
      <c r="L3865" t="s">
        <v>5341</v>
      </c>
    </row>
    <row r="3866" spans="1:14" ht="15.75">
      <c r="A3866" s="3"/>
      <c r="K3866" s="178" t="s">
        <v>717</v>
      </c>
      <c r="L3866" t="s">
        <v>5339</v>
      </c>
    </row>
    <row r="3867" spans="1:14" ht="15.75">
      <c r="A3867" s="3"/>
      <c r="K3867" s="178" t="s">
        <v>716</v>
      </c>
      <c r="L3867" t="s">
        <v>5483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2709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4746</v>
      </c>
      <c r="C3884" s="38"/>
      <c r="K3884" s="178" t="s">
        <v>717</v>
      </c>
      <c r="L3884" t="s">
        <v>4263</v>
      </c>
    </row>
    <row r="3885" spans="1:15" ht="15.75">
      <c r="A3885" s="3"/>
      <c r="K3885" s="178" t="s">
        <v>717</v>
      </c>
      <c r="L3885" t="s">
        <v>4264</v>
      </c>
    </row>
    <row r="3886" spans="1:15" ht="15.75">
      <c r="A3886" s="3"/>
      <c r="K3886" s="178" t="s">
        <v>718</v>
      </c>
      <c r="L3886" t="s">
        <v>5114</v>
      </c>
      <c r="M3886" s="398"/>
    </row>
    <row r="3887" spans="1:15" ht="15.75">
      <c r="A3887" s="3"/>
      <c r="K3887" s="178" t="s">
        <v>716</v>
      </c>
      <c r="L3887" t="s">
        <v>5166</v>
      </c>
    </row>
    <row r="3888" spans="1:15" ht="15.75">
      <c r="A3888" s="3"/>
      <c r="K3888" s="178" t="s">
        <v>718</v>
      </c>
      <c r="L3888" t="s">
        <v>5464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4752</v>
      </c>
      <c r="F3914" s="178" t="s">
        <v>716</v>
      </c>
      <c r="G3914" t="s">
        <v>4631</v>
      </c>
      <c r="K3914" s="178" t="s">
        <v>716</v>
      </c>
      <c r="L3914" t="s">
        <v>4365</v>
      </c>
    </row>
    <row r="3915" spans="1:13" ht="15.75">
      <c r="A3915" s="178" t="s">
        <v>716</v>
      </c>
      <c r="B3915" t="s">
        <v>5492</v>
      </c>
      <c r="F3915" s="178" t="s">
        <v>716</v>
      </c>
      <c r="G3915" t="s">
        <v>5661</v>
      </c>
      <c r="K3915" s="178" t="s">
        <v>716</v>
      </c>
      <c r="L3915" t="s">
        <v>4632</v>
      </c>
    </row>
    <row r="3916" spans="1:13" ht="15.75">
      <c r="A3916" s="3"/>
      <c r="K3916" s="178" t="s">
        <v>718</v>
      </c>
      <c r="L3916" t="s">
        <v>4740</v>
      </c>
      <c r="M3916" s="398"/>
    </row>
    <row r="3917" spans="1:13" ht="15.75">
      <c r="A3917" s="3"/>
      <c r="K3917" s="178" t="s">
        <v>718</v>
      </c>
      <c r="L3917" t="s">
        <v>4963</v>
      </c>
    </row>
    <row r="3918" spans="1:13" ht="15.75">
      <c r="A3918" s="3"/>
      <c r="K3918" s="178" t="s">
        <v>716</v>
      </c>
      <c r="L3918" t="s">
        <v>5064</v>
      </c>
    </row>
    <row r="3919" spans="1:13" ht="15.75">
      <c r="A3919" s="3"/>
      <c r="F3919" t="s">
        <v>2459</v>
      </c>
      <c r="K3919" s="178" t="s">
        <v>717</v>
      </c>
      <c r="L3919" t="s">
        <v>5060</v>
      </c>
    </row>
    <row r="3920" spans="1:13" ht="15.75">
      <c r="A3920" s="3"/>
      <c r="I3920" t="s">
        <v>2459</v>
      </c>
      <c r="K3920" s="178" t="s">
        <v>716</v>
      </c>
      <c r="L3920" t="s">
        <v>5151</v>
      </c>
    </row>
    <row r="3921" spans="1:12" ht="15.75">
      <c r="A3921" s="3"/>
      <c r="K3921" s="178" t="s">
        <v>716</v>
      </c>
      <c r="L3921" t="s">
        <v>5165</v>
      </c>
    </row>
    <row r="3922" spans="1:12" ht="15.75">
      <c r="A3922" s="3"/>
      <c r="K3922" s="178" t="s">
        <v>718</v>
      </c>
      <c r="L3922" t="s">
        <v>5739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2728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4880</v>
      </c>
      <c r="K3944" s="178" t="s">
        <v>718</v>
      </c>
      <c r="L3944" t="s">
        <v>4431</v>
      </c>
    </row>
    <row r="3945" spans="1:13" ht="15.75">
      <c r="A3945" s="3"/>
      <c r="K3945" s="178" t="s">
        <v>718</v>
      </c>
      <c r="L3945" t="s">
        <v>4749</v>
      </c>
    </row>
    <row r="3946" spans="1:13" ht="15.75">
      <c r="A3946" s="3"/>
      <c r="K3946" s="178" t="s">
        <v>718</v>
      </c>
      <c r="L3946" t="s">
        <v>5066</v>
      </c>
    </row>
    <row r="3947" spans="1:13" ht="15.75">
      <c r="A3947" s="3"/>
      <c r="K3947" s="178" t="s">
        <v>717</v>
      </c>
      <c r="L3947" t="s">
        <v>5147</v>
      </c>
    </row>
    <row r="3948" spans="1:13" ht="15.75">
      <c r="A3948" s="3"/>
      <c r="K3948" s="178" t="s">
        <v>717</v>
      </c>
      <c r="L3948" t="s">
        <v>5148</v>
      </c>
    </row>
    <row r="3949" spans="1:13" ht="15.75">
      <c r="A3949" s="3"/>
      <c r="K3949" s="178" t="s">
        <v>716</v>
      </c>
      <c r="L3949" t="s">
        <v>5540</v>
      </c>
      <c r="M3949" s="398"/>
    </row>
    <row r="3950" spans="1:13" ht="15.75">
      <c r="A3950" s="3"/>
      <c r="F3950" t="s">
        <v>2459</v>
      </c>
      <c r="K3950" s="178" t="s">
        <v>717</v>
      </c>
      <c r="L3950" t="s">
        <v>5725</v>
      </c>
    </row>
    <row r="3951" spans="1:13" ht="15.75">
      <c r="A3951" s="3"/>
      <c r="K3951" s="178" t="s">
        <v>718</v>
      </c>
      <c r="L3951" t="s">
        <v>5726</v>
      </c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4385</v>
      </c>
      <c r="H3974" s="38"/>
      <c r="I3974" s="38"/>
      <c r="K3974" s="178" t="s">
        <v>718</v>
      </c>
      <c r="L3974" t="s">
        <v>4431</v>
      </c>
    </row>
    <row r="3975" spans="1:13" ht="15.75">
      <c r="A3975" s="3"/>
      <c r="F3975" s="178" t="s">
        <v>717</v>
      </c>
      <c r="G3975" t="s">
        <v>5736</v>
      </c>
      <c r="K3975" s="178" t="s">
        <v>718</v>
      </c>
      <c r="L3975" t="s">
        <v>4833</v>
      </c>
    </row>
    <row r="3976" spans="1:13" ht="15.75">
      <c r="A3976" s="3"/>
      <c r="K3976" s="178" t="s">
        <v>717</v>
      </c>
      <c r="L3976" t="s">
        <v>4917</v>
      </c>
    </row>
    <row r="3977" spans="1:13" ht="15.75">
      <c r="A3977" s="3"/>
      <c r="K3977" s="178" t="s">
        <v>717</v>
      </c>
      <c r="L3977" t="s">
        <v>5044</v>
      </c>
    </row>
    <row r="3978" spans="1:13" ht="15.75">
      <c r="A3978" s="3"/>
      <c r="K3978" s="178" t="s">
        <v>716</v>
      </c>
      <c r="L3978" t="s">
        <v>5109</v>
      </c>
      <c r="M3978" s="398"/>
    </row>
    <row r="3979" spans="1:13" ht="15.75">
      <c r="A3979" s="3"/>
      <c r="K3979" s="178" t="s">
        <v>716</v>
      </c>
      <c r="L3979" t="s">
        <v>5737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4197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4370</v>
      </c>
      <c r="C4004" s="38"/>
      <c r="D4004" s="38"/>
      <c r="F4004" s="178" t="s">
        <v>718</v>
      </c>
      <c r="G4004" t="s">
        <v>4583</v>
      </c>
      <c r="H4004" s="398"/>
      <c r="K4004" s="178" t="s">
        <v>717</v>
      </c>
      <c r="L4004" t="s">
        <v>4579</v>
      </c>
      <c r="M4004" s="398"/>
    </row>
    <row r="4005" spans="1:15" ht="15.75">
      <c r="A4005" s="540" t="s">
        <v>718</v>
      </c>
      <c r="B4005" t="s">
        <v>4916</v>
      </c>
      <c r="C4005" s="38"/>
      <c r="K4005" s="178" t="s">
        <v>717</v>
      </c>
      <c r="L4005" t="s">
        <v>4584</v>
      </c>
      <c r="M4005" s="398"/>
    </row>
    <row r="4006" spans="1:15" ht="15.75">
      <c r="A4006" s="540" t="s">
        <v>716</v>
      </c>
      <c r="B4006" t="s">
        <v>5439</v>
      </c>
      <c r="K4006" s="178" t="s">
        <v>717</v>
      </c>
      <c r="L4006" t="s">
        <v>4650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4744</v>
      </c>
    </row>
    <row r="4008" spans="1:15" ht="15.75">
      <c r="A4008" s="3"/>
      <c r="K4008" s="178" t="s">
        <v>717</v>
      </c>
      <c r="L4008" t="s">
        <v>4745</v>
      </c>
    </row>
    <row r="4009" spans="1:15" ht="15.75">
      <c r="A4009" s="3"/>
      <c r="K4009" s="178" t="s">
        <v>716</v>
      </c>
      <c r="L4009" t="s">
        <v>4736</v>
      </c>
    </row>
    <row r="4010" spans="1:15" ht="15.75">
      <c r="A4010" s="3"/>
      <c r="K4010" s="178" t="s">
        <v>716</v>
      </c>
      <c r="L4010" t="s">
        <v>4741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5060</v>
      </c>
    </row>
    <row r="4012" spans="1:15" ht="15.75">
      <c r="A4012" s="3"/>
      <c r="K4012" s="178" t="s">
        <v>718</v>
      </c>
      <c r="L4012" t="s">
        <v>5165</v>
      </c>
    </row>
    <row r="4013" spans="1:15" ht="15.75">
      <c r="A4013" s="3"/>
      <c r="K4013" s="178" t="s">
        <v>717</v>
      </c>
      <c r="L4013" t="s">
        <v>5166</v>
      </c>
    </row>
    <row r="4014" spans="1:15" ht="15.75">
      <c r="A4014" s="3"/>
      <c r="K4014" s="178" t="s">
        <v>716</v>
      </c>
      <c r="L4014" t="s">
        <v>5354</v>
      </c>
    </row>
    <row r="4015" spans="1:15" ht="15.75">
      <c r="A4015" s="3"/>
      <c r="K4015" s="178" t="s">
        <v>716</v>
      </c>
      <c r="L4015" t="s">
        <v>5328</v>
      </c>
    </row>
    <row r="4016" spans="1:15" ht="15.75">
      <c r="A4016" s="3"/>
      <c r="K4016" s="178" t="s">
        <v>717</v>
      </c>
      <c r="L4016" t="s">
        <v>5355</v>
      </c>
    </row>
    <row r="4017" spans="1:15" ht="15.75">
      <c r="A4017" s="3"/>
      <c r="K4017" s="178" t="s">
        <v>716</v>
      </c>
      <c r="L4017" t="s">
        <v>5456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5730</v>
      </c>
      <c r="M4018" s="21"/>
      <c r="N4018" s="58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2729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4469</v>
      </c>
      <c r="K4034" s="178" t="s">
        <v>717</v>
      </c>
      <c r="L4034" t="s">
        <v>4284</v>
      </c>
    </row>
    <row r="4035" spans="1:15" ht="15.75">
      <c r="A4035" s="178" t="s">
        <v>716</v>
      </c>
      <c r="B4035" t="s">
        <v>4470</v>
      </c>
      <c r="K4035" s="178" t="s">
        <v>716</v>
      </c>
      <c r="L4035" t="s">
        <v>4267</v>
      </c>
    </row>
    <row r="4036" spans="1:15" ht="15.75">
      <c r="A4036" s="178" t="s">
        <v>717</v>
      </c>
      <c r="B4036" t="s">
        <v>4638</v>
      </c>
      <c r="K4036" s="178" t="s">
        <v>718</v>
      </c>
      <c r="L4036" t="s">
        <v>4283</v>
      </c>
    </row>
    <row r="4037" spans="1:15" ht="15.75">
      <c r="A4037" s="178" t="s">
        <v>717</v>
      </c>
      <c r="B4037" t="s">
        <v>4921</v>
      </c>
      <c r="C4037" s="38"/>
      <c r="D4037" s="38"/>
      <c r="E4037" s="38"/>
      <c r="K4037" s="178" t="s">
        <v>716</v>
      </c>
      <c r="L4037" t="s">
        <v>4375</v>
      </c>
    </row>
    <row r="4038" spans="1:15" ht="15.75">
      <c r="A4038" s="178" t="s">
        <v>718</v>
      </c>
      <c r="B4038" t="s">
        <v>4857</v>
      </c>
      <c r="C4038" s="38"/>
      <c r="D4038" s="38"/>
      <c r="K4038" s="178" t="s">
        <v>716</v>
      </c>
      <c r="L4038" t="s">
        <v>4386</v>
      </c>
    </row>
    <row r="4039" spans="1:15" ht="15.75">
      <c r="A4039" s="178" t="s">
        <v>718</v>
      </c>
      <c r="B4039" t="s">
        <v>5660</v>
      </c>
      <c r="J4039" t="s">
        <v>2459</v>
      </c>
      <c r="K4039" s="178" t="s">
        <v>717</v>
      </c>
      <c r="L4039" t="s">
        <v>4366</v>
      </c>
      <c r="M4039" s="38"/>
      <c r="N4039" s="38"/>
      <c r="O4039" s="38"/>
    </row>
    <row r="4040" spans="1:15" ht="15.75">
      <c r="A4040" s="178" t="s">
        <v>716</v>
      </c>
      <c r="B4040" t="s">
        <v>5699</v>
      </c>
      <c r="K4040" s="178" t="s">
        <v>717</v>
      </c>
      <c r="L4040" t="s">
        <v>4436</v>
      </c>
    </row>
    <row r="4041" spans="1:15" ht="15.75">
      <c r="A4041" s="3"/>
      <c r="K4041" s="178" t="s">
        <v>716</v>
      </c>
      <c r="L4041" t="s">
        <v>4518</v>
      </c>
    </row>
    <row r="4042" spans="1:15" ht="15.75">
      <c r="A4042" s="3"/>
      <c r="K4042" s="178" t="s">
        <v>717</v>
      </c>
      <c r="L4042" t="s">
        <v>4525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4966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4967</v>
      </c>
    </row>
    <row r="4045" spans="1:15" ht="15.75">
      <c r="A4045" s="3"/>
      <c r="K4045" s="178" t="s">
        <v>718</v>
      </c>
      <c r="L4045" t="s">
        <v>4964</v>
      </c>
    </row>
    <row r="4046" spans="1:15" ht="15.75">
      <c r="A4046" s="3"/>
      <c r="K4046" s="178" t="s">
        <v>717</v>
      </c>
      <c r="L4046" t="s">
        <v>4960</v>
      </c>
    </row>
    <row r="4047" spans="1:15" ht="15.75">
      <c r="A4047" s="3"/>
      <c r="K4047" s="178" t="s">
        <v>716</v>
      </c>
      <c r="L4047" t="s">
        <v>5087</v>
      </c>
    </row>
    <row r="4048" spans="1:15" ht="15.75">
      <c r="A4048" s="3"/>
      <c r="K4048" s="178" t="s">
        <v>716</v>
      </c>
      <c r="L4048" t="s">
        <v>5083</v>
      </c>
    </row>
    <row r="4049" spans="1:14" ht="15.75">
      <c r="A4049" s="3"/>
      <c r="K4049" s="178" t="s">
        <v>716</v>
      </c>
      <c r="L4049" t="s">
        <v>5149</v>
      </c>
    </row>
    <row r="4050" spans="1:14" ht="15.75">
      <c r="A4050" s="3"/>
      <c r="K4050" s="178" t="s">
        <v>717</v>
      </c>
      <c r="L4050" t="s">
        <v>5155</v>
      </c>
    </row>
    <row r="4051" spans="1:14" ht="15.75">
      <c r="A4051" s="3"/>
      <c r="K4051" s="178" t="s">
        <v>717</v>
      </c>
      <c r="L4051" t="s">
        <v>5156</v>
      </c>
    </row>
    <row r="4052" spans="1:14" ht="15.75">
      <c r="A4052" s="3"/>
      <c r="K4052" s="178" t="s">
        <v>717</v>
      </c>
      <c r="L4052" t="s">
        <v>5157</v>
      </c>
      <c r="M4052" s="38"/>
      <c r="N4052" s="38"/>
    </row>
    <row r="4053" spans="1:14" ht="15.75">
      <c r="A4053" s="3"/>
      <c r="K4053" s="178" t="s">
        <v>718</v>
      </c>
      <c r="L4053" t="s">
        <v>5476</v>
      </c>
    </row>
    <row r="4054" spans="1:14" ht="15.75">
      <c r="A4054" s="3"/>
      <c r="K4054" s="178" t="s">
        <v>716</v>
      </c>
      <c r="L4054" t="s">
        <v>5567</v>
      </c>
    </row>
    <row r="4055" spans="1:14" ht="15.75">
      <c r="A4055" s="3"/>
      <c r="K4055" s="178" t="s">
        <v>718</v>
      </c>
      <c r="L4055" t="s">
        <v>5746</v>
      </c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2727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5447</v>
      </c>
      <c r="H4064" s="38"/>
      <c r="I4064" s="38"/>
      <c r="K4064" s="178" t="s">
        <v>718</v>
      </c>
      <c r="L4064" t="s">
        <v>4431</v>
      </c>
    </row>
    <row r="4065" spans="1:12" ht="15.75">
      <c r="A4065" s="3"/>
      <c r="F4065" s="178" t="s">
        <v>717</v>
      </c>
      <c r="G4065" t="s">
        <v>5191</v>
      </c>
      <c r="K4065" s="178" t="s">
        <v>716</v>
      </c>
      <c r="L4065" t="s">
        <v>5460</v>
      </c>
    </row>
    <row r="4066" spans="1:12" ht="15.75">
      <c r="A4066" s="3"/>
      <c r="K4066" s="178" t="s">
        <v>717</v>
      </c>
      <c r="L4066" t="s">
        <v>5461</v>
      </c>
    </row>
    <row r="4067" spans="1:12" ht="15.75">
      <c r="A4067" s="3"/>
      <c r="K4067" s="178" t="s">
        <v>717</v>
      </c>
      <c r="L4067" t="s">
        <v>5533</v>
      </c>
    </row>
    <row r="4068" spans="1:12" ht="15.75">
      <c r="A4068" s="3"/>
      <c r="K4068" s="178" t="s">
        <v>717</v>
      </c>
      <c r="L4068" t="s">
        <v>5534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2708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4839</v>
      </c>
      <c r="F4094" s="178" t="s">
        <v>716</v>
      </c>
      <c r="G4094" t="s">
        <v>4884</v>
      </c>
      <c r="K4094" s="178" t="s">
        <v>717</v>
      </c>
      <c r="L4094" t="s">
        <v>4753</v>
      </c>
      <c r="M4094" s="38"/>
      <c r="N4094" s="38"/>
      <c r="O4094" s="38"/>
    </row>
    <row r="4095" spans="1:15" ht="15.75">
      <c r="A4095" s="178" t="s">
        <v>716</v>
      </c>
      <c r="B4095" t="s">
        <v>5025</v>
      </c>
      <c r="F4095" s="178" t="s">
        <v>718</v>
      </c>
      <c r="G4095" t="s">
        <v>5191</v>
      </c>
      <c r="K4095" s="178" t="s">
        <v>717</v>
      </c>
      <c r="L4095" t="s">
        <v>5115</v>
      </c>
      <c r="M4095" s="398"/>
    </row>
    <row r="4096" spans="1:15" ht="15.75">
      <c r="A4096" s="178" t="s">
        <v>718</v>
      </c>
      <c r="B4096" t="s">
        <v>5493</v>
      </c>
      <c r="K4096" s="178" t="s">
        <v>718</v>
      </c>
      <c r="L4096" t="s">
        <v>5112</v>
      </c>
      <c r="M4096" s="398"/>
    </row>
    <row r="4097" spans="1:13" ht="15.75">
      <c r="A4097" s="3"/>
      <c r="K4097" s="178" t="s">
        <v>718</v>
      </c>
      <c r="L4097" t="s">
        <v>5113</v>
      </c>
      <c r="M4097" s="398"/>
    </row>
    <row r="4098" spans="1:13" ht="15.75">
      <c r="A4098" s="3"/>
      <c r="K4098" s="178" t="s">
        <v>717</v>
      </c>
      <c r="L4098" t="s">
        <v>5152</v>
      </c>
    </row>
    <row r="4099" spans="1:13" ht="15.75">
      <c r="A4099" s="3"/>
      <c r="K4099" s="178" t="s">
        <v>716</v>
      </c>
      <c r="L4099" t="s">
        <v>5370</v>
      </c>
    </row>
    <row r="4100" spans="1:13" ht="15.75">
      <c r="A4100" s="3"/>
      <c r="C4100" t="s">
        <v>2459</v>
      </c>
      <c r="K4100" s="178" t="s">
        <v>716</v>
      </c>
      <c r="L4100" t="s">
        <v>5371</v>
      </c>
    </row>
    <row r="4101" spans="1:13" ht="15.75">
      <c r="A4101" s="3"/>
      <c r="K4101" s="178" t="s">
        <v>717</v>
      </c>
      <c r="L4101" t="s">
        <v>5541</v>
      </c>
    </row>
    <row r="4102" spans="1:13" ht="15.75">
      <c r="A4102" s="3"/>
      <c r="K4102" s="178" t="s">
        <v>717</v>
      </c>
      <c r="L4102" t="s">
        <v>5542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4371</v>
      </c>
      <c r="C4124" s="38"/>
      <c r="D4124" s="38"/>
      <c r="E4124" s="38"/>
      <c r="F4124" s="178" t="s">
        <v>718</v>
      </c>
      <c r="G4124" t="s">
        <v>5029</v>
      </c>
      <c r="H4124" s="21"/>
      <c r="K4124" s="178" t="s">
        <v>716</v>
      </c>
      <c r="L4124" t="s">
        <v>4429</v>
      </c>
      <c r="M4124" s="38"/>
      <c r="N4124" s="38"/>
    </row>
    <row r="4125" spans="1:14" ht="15.75">
      <c r="A4125" s="3"/>
      <c r="F4125" s="178" t="s">
        <v>717</v>
      </c>
      <c r="G4125" t="s">
        <v>5193</v>
      </c>
      <c r="H4125" s="38"/>
      <c r="I4125" s="203"/>
      <c r="K4125" s="178" t="s">
        <v>718</v>
      </c>
      <c r="L4125" t="s">
        <v>4651</v>
      </c>
      <c r="M4125" s="38"/>
      <c r="N4125" s="25"/>
    </row>
    <row r="4126" spans="1:14" ht="15.75">
      <c r="A4126" s="3"/>
      <c r="K4126" s="178" t="s">
        <v>716</v>
      </c>
      <c r="L4126" t="s">
        <v>4795</v>
      </c>
      <c r="M4126" s="38"/>
      <c r="N4126" s="38"/>
    </row>
    <row r="4127" spans="1:14" ht="15.75">
      <c r="A4127" s="3"/>
      <c r="K4127" s="178" t="s">
        <v>717</v>
      </c>
      <c r="L4127" t="s">
        <v>5559</v>
      </c>
      <c r="M4127" s="38"/>
      <c r="N4127" s="203"/>
    </row>
    <row r="4128" spans="1:14" ht="15.75">
      <c r="A4128" s="3"/>
      <c r="K4128" s="178" t="s">
        <v>716</v>
      </c>
      <c r="L4128" t="s">
        <v>5798</v>
      </c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4374</v>
      </c>
      <c r="K4154" s="178" t="s">
        <v>718</v>
      </c>
      <c r="L4154" t="s">
        <v>4740</v>
      </c>
      <c r="M4154" s="398"/>
    </row>
    <row r="4155" spans="1:15" ht="15.75">
      <c r="A4155" s="3"/>
      <c r="K4155" s="178" t="s">
        <v>717</v>
      </c>
      <c r="L4155" t="s">
        <v>4750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4931</v>
      </c>
      <c r="M4156" s="398"/>
    </row>
    <row r="4157" spans="1:15" ht="15.75">
      <c r="A4157" s="3"/>
      <c r="K4157" s="178" t="s">
        <v>717</v>
      </c>
      <c r="L4157" t="s">
        <v>5482</v>
      </c>
      <c r="M4157" s="21"/>
      <c r="N4157" s="58"/>
    </row>
    <row r="4158" spans="1:15" ht="15.75">
      <c r="A4158" s="3"/>
      <c r="K4158" s="178" t="s">
        <v>718</v>
      </c>
      <c r="L4158" t="s">
        <v>5792</v>
      </c>
    </row>
    <row r="4159" spans="1:15" ht="15.75">
      <c r="A4159" s="3"/>
      <c r="K4159" s="178" t="s">
        <v>718</v>
      </c>
      <c r="L4159" t="s">
        <v>5794</v>
      </c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84" workbookViewId="0">
      <pane xSplit="1" topLeftCell="M1" activePane="topRight" state="frozen"/>
      <selection pane="topRight" activeCell="T196" sqref="T196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2717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3634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2732</v>
      </c>
      <c r="T15" t="s">
        <v>2729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3142</v>
      </c>
      <c r="T16" t="s">
        <v>2733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3623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2719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2731</v>
      </c>
      <c r="T25" t="s">
        <v>3635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2847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2847</v>
      </c>
      <c r="T27" t="s">
        <v>3621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2725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2722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2721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2723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3623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3613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2726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3628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3618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2716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2724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2724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2729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2716</v>
      </c>
      <c r="T67" t="s">
        <v>2716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2726</v>
      </c>
      <c r="T70" t="s">
        <v>2726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3618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3629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2712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2726</v>
      </c>
      <c r="T80" t="s">
        <v>2723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2709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2732</v>
      </c>
      <c r="T82" t="s">
        <v>4721</v>
      </c>
    </row>
    <row r="83" spans="1:20">
      <c r="T83" t="s">
        <v>2726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4797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4798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2711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2707</v>
      </c>
      <c r="T93" t="s">
        <v>3626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2730</v>
      </c>
      <c r="T96" t="s">
        <v>2708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2718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3637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2730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2717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2714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2711</v>
      </c>
      <c r="T126" t="s">
        <v>2707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3627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3626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2731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2712</v>
      </c>
    </row>
    <row r="135" spans="1:20" ht="20.25">
      <c r="A135" s="109" t="s">
        <v>4178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3142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2728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3639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2711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2712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2710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2847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2716</v>
      </c>
      <c r="T179" t="s">
        <v>3634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2718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2712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2722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2723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2726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2726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2732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2220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2726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2831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2831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2711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2722</v>
      </c>
    </row>
    <row r="232" spans="2:18" ht="15">
      <c r="B232" s="15" t="s">
        <v>4208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3613</v>
      </c>
      <c r="C239" s="153"/>
      <c r="D239" s="153"/>
      <c r="E239" s="153"/>
      <c r="F239" s="10">
        <f t="shared" si="0"/>
        <v>0</v>
      </c>
    </row>
    <row r="240" spans="2:18">
      <c r="B240" t="s">
        <v>2735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3614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2716</v>
      </c>
      <c r="C251" s="197"/>
      <c r="D251" s="197"/>
      <c r="E251" s="197"/>
      <c r="F251" s="10">
        <f t="shared" si="0"/>
        <v>0</v>
      </c>
    </row>
    <row r="252" spans="2:6">
      <c r="B252" s="3" t="s">
        <v>3615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2847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2706</v>
      </c>
      <c r="C256" s="197"/>
      <c r="D256" s="197"/>
      <c r="E256" s="197"/>
      <c r="F256" s="10">
        <f t="shared" si="0"/>
        <v>0</v>
      </c>
    </row>
    <row r="257" spans="2:6">
      <c r="B257" t="s">
        <v>3616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3617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3618</v>
      </c>
      <c r="C272" s="153"/>
      <c r="D272" s="153"/>
      <c r="E272" s="153"/>
      <c r="F272" s="10">
        <f t="shared" si="1"/>
        <v>0</v>
      </c>
    </row>
    <row r="273" spans="2:6">
      <c r="B273" t="s">
        <v>2719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2715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3619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3648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2724</v>
      </c>
      <c r="C290" s="197"/>
      <c r="D290" s="197"/>
      <c r="E290" s="197"/>
      <c r="F290" s="10">
        <f t="shared" si="1"/>
        <v>0</v>
      </c>
    </row>
    <row r="291" spans="2:6">
      <c r="B291" t="s">
        <v>3620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3621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3622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3623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2718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2710</v>
      </c>
      <c r="C309" s="197"/>
      <c r="D309" s="197"/>
      <c r="E309" s="197"/>
      <c r="F309" s="10">
        <f t="shared" si="2"/>
        <v>0</v>
      </c>
    </row>
    <row r="310" spans="2:6">
      <c r="B310" t="s">
        <v>3624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2730</v>
      </c>
      <c r="C312" s="197"/>
      <c r="D312" s="197"/>
      <c r="E312" s="197"/>
      <c r="F312" s="10">
        <f t="shared" si="2"/>
        <v>0</v>
      </c>
    </row>
    <row r="313" spans="2:6">
      <c r="B313" t="s">
        <v>3625</v>
      </c>
      <c r="C313" s="153"/>
      <c r="D313" s="153"/>
      <c r="E313" s="153"/>
      <c r="F313" s="10">
        <f t="shared" si="2"/>
        <v>0</v>
      </c>
    </row>
    <row r="314" spans="2:6">
      <c r="B314" s="3" t="s">
        <v>2732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2731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3626</v>
      </c>
      <c r="C318" s="153"/>
      <c r="D318" s="153"/>
      <c r="E318" s="153"/>
      <c r="F318" s="10">
        <f t="shared" si="2"/>
        <v>0</v>
      </c>
    </row>
    <row r="319" spans="2:6">
      <c r="B319" s="58" t="s">
        <v>2714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3627</v>
      </c>
      <c r="F325" s="10">
        <f t="shared" si="2"/>
        <v>0</v>
      </c>
    </row>
    <row r="326" spans="2:6" s="153" customFormat="1">
      <c r="B326" s="58" t="s">
        <v>2725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3628</v>
      </c>
      <c r="F330" s="10">
        <f t="shared" ref="F330:F361" si="3">SUM(C330:E330)</f>
        <v>0</v>
      </c>
    </row>
    <row r="331" spans="2:6" s="153" customFormat="1">
      <c r="B331" t="s">
        <v>3629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3630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2711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2712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3631</v>
      </c>
      <c r="F349" s="10">
        <f t="shared" si="3"/>
        <v>0</v>
      </c>
    </row>
    <row r="350" spans="2:6" s="153" customFormat="1">
      <c r="B350" t="s">
        <v>3632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2707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2733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3633</v>
      </c>
      <c r="F357" s="10">
        <f t="shared" si="3"/>
        <v>0</v>
      </c>
    </row>
    <row r="358" spans="2:6" s="153" customFormat="1">
      <c r="B358" t="s">
        <v>3634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2722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2723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3635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2713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2831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3636</v>
      </c>
      <c r="F386" s="10">
        <f t="shared" si="4"/>
        <v>0</v>
      </c>
    </row>
    <row r="387" spans="2:6" s="153" customFormat="1">
      <c r="B387" t="s">
        <v>3637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2717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3638</v>
      </c>
      <c r="F393" s="10">
        <f t="shared" si="4"/>
        <v>0</v>
      </c>
    </row>
    <row r="394" spans="2:6" s="153" customFormat="1">
      <c r="B394" s="3" t="s">
        <v>3678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3639</v>
      </c>
      <c r="F402" s="10">
        <f t="shared" si="5"/>
        <v>0</v>
      </c>
    </row>
    <row r="403" spans="2:6" s="153" customFormat="1">
      <c r="B403" t="s">
        <v>2720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2721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3640</v>
      </c>
      <c r="F406" s="10">
        <f t="shared" si="5"/>
        <v>0</v>
      </c>
    </row>
    <row r="407" spans="2:6" s="153" customFormat="1">
      <c r="B407" s="435" t="s">
        <v>2726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2709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2728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3641</v>
      </c>
      <c r="F417" s="10">
        <f t="shared" si="5"/>
        <v>0</v>
      </c>
    </row>
    <row r="418" spans="2:6" s="153" customFormat="1">
      <c r="B418" t="s">
        <v>2729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2727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2708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2025-10-01T22:10:00Z</dcterms:modified>
</cp:coreProperties>
</file>